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90" windowWidth="15480" windowHeight="8685" tabRatio="666"/>
  </bookViews>
  <sheets>
    <sheet name="1" sheetId="65" r:id="rId1"/>
    <sheet name="2" sheetId="66" r:id="rId2"/>
    <sheet name="3" sheetId="69" r:id="rId3"/>
    <sheet name="4" sheetId="68" r:id="rId4"/>
    <sheet name="5" sheetId="21" r:id="rId5"/>
    <sheet name="6" sheetId="58" r:id="rId6"/>
    <sheet name="7" sheetId="76" r:id="rId7"/>
    <sheet name="8" sheetId="77" r:id="rId8"/>
    <sheet name="9" sheetId="78" r:id="rId9"/>
    <sheet name="10" sheetId="79" r:id="rId10"/>
    <sheet name="11" sheetId="80" r:id="rId11"/>
    <sheet name="12" sheetId="81" r:id="rId12"/>
  </sheets>
  <externalReferences>
    <externalReference r:id="rId13"/>
  </externalReferences>
  <definedNames>
    <definedName name="_xlnm._FilterDatabase" localSheetId="9" hidden="1">'10'!$A$11:$F$21</definedName>
    <definedName name="OLE_LINK1" localSheetId="2">'3'!#REF!</definedName>
    <definedName name="OLE_LINK9" localSheetId="1">'2'!$B$83</definedName>
    <definedName name="_xlnm.Print_Area" localSheetId="0">'1'!$A$1:$E$88</definedName>
    <definedName name="_xlnm.Print_Area" localSheetId="9">'10'!$A$1:$F$61</definedName>
    <definedName name="_xlnm.Print_Area" localSheetId="10">'11'!$A$1:$L$56</definedName>
    <definedName name="_xlnm.Print_Area" localSheetId="11">'12'!$A$1:$L$58</definedName>
    <definedName name="_xlnm.Print_Area" localSheetId="1">'2'!$A$1:$E$76</definedName>
    <definedName name="_xlnm.Print_Area" localSheetId="2">'3'!$A$1:$E$40</definedName>
    <definedName name="_xlnm.Print_Area" localSheetId="3">'4'!$A$1:$D$62</definedName>
    <definedName name="_xlnm.Print_Area" localSheetId="4">'5'!$A$1:$E$33</definedName>
    <definedName name="_xlnm.Print_Area" localSheetId="5">'6'!$A$1:$F$34</definedName>
    <definedName name="_xlnm.Print_Area" localSheetId="6">'7'!$A$1:$Q$56</definedName>
    <definedName name="_xlnm.Print_Area" localSheetId="7">'8'!$A$1:$M$30</definedName>
  </definedNames>
  <calcPr calcId="125725"/>
</workbook>
</file>

<file path=xl/calcChain.xml><?xml version="1.0" encoding="utf-8"?>
<calcChain xmlns="http://schemas.openxmlformats.org/spreadsheetml/2006/main">
  <c r="F41" i="81"/>
  <c r="F49" s="1"/>
  <c r="K51" i="80"/>
  <c r="J51"/>
  <c r="H51"/>
  <c r="L48"/>
  <c r="F48"/>
  <c r="F51" s="1"/>
  <c r="E48"/>
  <c r="E51" s="1"/>
  <c r="D48"/>
  <c r="D51" s="1"/>
  <c r="C48"/>
  <c r="C51" s="1"/>
  <c r="F41"/>
  <c r="E41"/>
  <c r="L41" s="1"/>
  <c r="D41"/>
  <c r="C41"/>
  <c r="L34"/>
  <c r="I34"/>
  <c r="I51" s="1"/>
  <c r="F34"/>
  <c r="E34"/>
  <c r="D34"/>
  <c r="C34"/>
  <c r="E55" i="79"/>
  <c r="D55"/>
  <c r="F49"/>
  <c r="F55" s="1"/>
  <c r="C40"/>
  <c r="F16"/>
  <c r="E16"/>
  <c r="D16"/>
  <c r="C16"/>
  <c r="F15"/>
  <c r="F40" s="1"/>
  <c r="E15"/>
  <c r="E40" s="1"/>
  <c r="D15"/>
  <c r="D40" s="1"/>
  <c r="O30" i="78"/>
  <c r="K30"/>
  <c r="I30"/>
  <c r="G30"/>
  <c r="M24" i="77"/>
  <c r="G24"/>
  <c r="M21"/>
  <c r="I21"/>
  <c r="I24" s="1"/>
  <c r="H21"/>
  <c r="G21"/>
  <c r="F21"/>
  <c r="E21"/>
  <c r="E24" s="1"/>
  <c r="S55" i="76"/>
  <c r="R55"/>
  <c r="Q41"/>
  <c r="Q42" s="1"/>
  <c r="Q48" s="1"/>
  <c r="M41"/>
  <c r="M42" s="1"/>
  <c r="M48" s="1"/>
  <c r="I41"/>
  <c r="I42" s="1"/>
  <c r="I48" s="1"/>
  <c r="Q35"/>
  <c r="M35"/>
  <c r="I35"/>
  <c r="D43" i="68"/>
  <c r="D50" s="1"/>
  <c r="C43"/>
  <c r="C50" s="1"/>
  <c r="D39"/>
  <c r="C39"/>
  <c r="C49" s="1"/>
  <c r="C35"/>
  <c r="C28"/>
  <c r="C24" s="1"/>
  <c r="C22"/>
  <c r="C21"/>
  <c r="C18"/>
  <c r="C51" s="1"/>
  <c r="L51" i="80" l="1"/>
  <c r="C52" i="68"/>
  <c r="C54" s="1"/>
  <c r="C58" s="1"/>
  <c r="C37"/>
  <c r="D49"/>
</calcChain>
</file>

<file path=xl/sharedStrings.xml><?xml version="1.0" encoding="utf-8"?>
<sst xmlns="http://schemas.openxmlformats.org/spreadsheetml/2006/main" count="902" uniqueCount="579">
  <si>
    <t>AOP</t>
  </si>
  <si>
    <t>I</t>
  </si>
  <si>
    <t>II</t>
  </si>
  <si>
    <t>M.P.</t>
  </si>
  <si>
    <t>Redni broj</t>
  </si>
  <si>
    <t>1.</t>
  </si>
  <si>
    <t>2.</t>
  </si>
  <si>
    <t>3.</t>
  </si>
  <si>
    <t>III</t>
  </si>
  <si>
    <t>4.</t>
  </si>
  <si>
    <t>IZVJEŠTAJ O STRUKTURI ULAGANJA INVESTICIONOG FONDA</t>
  </si>
  <si>
    <t>Opis</t>
  </si>
  <si>
    <t>Broj akcija</t>
  </si>
  <si>
    <t>Nabavna vrijednost po akciji</t>
  </si>
  <si>
    <t>Ukupna nabavna vrijednost</t>
  </si>
  <si>
    <t>Vrijednost po  akciji na dan izvještavanja</t>
  </si>
  <si>
    <t>Ukupna vrijednost na dan izvještavanja</t>
  </si>
  <si>
    <t>Učešće u vlasništvu izdavaoca (%)</t>
  </si>
  <si>
    <t>Učešće u vrijednosti imovine fonda (%)</t>
  </si>
  <si>
    <t>Naziv emitenta</t>
  </si>
  <si>
    <t>Oznaka HOV</t>
  </si>
  <si>
    <t>Akcije domaćih izdavalaca</t>
  </si>
  <si>
    <t xml:space="preserve">  </t>
  </si>
  <si>
    <t>Redovne akcije</t>
  </si>
  <si>
    <t>DUVAPLAST AD KAKMUŽ</t>
  </si>
  <si>
    <t>DPLS-R-A</t>
  </si>
  <si>
    <t>ELMT-R-A</t>
  </si>
  <si>
    <t>GLSG-R-A</t>
  </si>
  <si>
    <t>HIDROMONTAŽA AD BANJA LUKA</t>
  </si>
  <si>
    <t>HDMT-R-A</t>
  </si>
  <si>
    <t>NBS9-R-A</t>
  </si>
  <si>
    <t>TSL9-R-A</t>
  </si>
  <si>
    <t>TESLA AD BRČKO</t>
  </si>
  <si>
    <t>UNFC-R-A</t>
  </si>
  <si>
    <t>UNIS-FABRIKA CIJEVI AD DERVENTA</t>
  </si>
  <si>
    <t>BLKP-R-A</t>
  </si>
  <si>
    <t>Akcije stranih izdavalaca</t>
  </si>
  <si>
    <t>IZVJEŠTAJ O STRUKTURI ULAGANJA INVESTICIONOG FONDA - OBVEZNICE</t>
  </si>
  <si>
    <t>Ukupna nominalna vrijednost</t>
  </si>
  <si>
    <t>АОП</t>
  </si>
  <si>
    <t>Učećše u vrijednosti emisije (%)</t>
  </si>
  <si>
    <t>Učešće u vrijednosti imovine</t>
  </si>
  <si>
    <t>Ostale hartije od vrijednosti</t>
  </si>
  <si>
    <t>IZVJEŠTAJ O STRUKTURI ULAGANJA INVESTICIONOG FONDA PO VRSTAMA</t>
  </si>
  <si>
    <t>Obveznice</t>
  </si>
  <si>
    <t>Gotovina i gotovinski ekvivalenti</t>
  </si>
  <si>
    <t>Ukupno</t>
  </si>
  <si>
    <t>________________________</t>
  </si>
  <si>
    <t>Prioritetne akcije</t>
  </si>
  <si>
    <t>IZVJEŠTAJ O NEREALIZOVANIM DOBICIMA (GUBICIMA)</t>
  </si>
  <si>
    <t>Datum zadnje procjene</t>
  </si>
  <si>
    <t>Ulaganje po emitentu (naziv i oznaka HOV)</t>
  </si>
  <si>
    <t>Nabavna vrijednost</t>
  </si>
  <si>
    <t>Fer vrijednost</t>
  </si>
  <si>
    <t>Revalorizacija fin. sredstava raspoloživih za prodaju</t>
  </si>
  <si>
    <t>Revalorizacija po osnovu instrumenenata zaštite</t>
  </si>
  <si>
    <t>Nerealizovani  D/G priznat kroz rezultat perioda</t>
  </si>
  <si>
    <t xml:space="preserve">Neto kursne razlike na  HOV </t>
  </si>
  <si>
    <t>Amortizacija diskonta (premije) fin.sredstava  koja se drže do roka dospjeća</t>
  </si>
  <si>
    <t>Neralizovani dobitak/gubitak tekućeg perioda</t>
  </si>
  <si>
    <t xml:space="preserve">Redovne akcije </t>
  </si>
  <si>
    <t xml:space="preserve">Ukupno redovne akcije </t>
  </si>
  <si>
    <t>Ukupno prioritetne akcije</t>
  </si>
  <si>
    <t>Akcije ZIF-ova</t>
  </si>
  <si>
    <t>Ukupno akcije ZIF-ova</t>
  </si>
  <si>
    <t>Ukupno obveznice</t>
  </si>
  <si>
    <t>Nabavna vrijednost akcija</t>
  </si>
  <si>
    <t>Fer vrijednost na dan bilansa</t>
  </si>
  <si>
    <t>B</t>
  </si>
  <si>
    <t>Broj držanih akcija</t>
  </si>
  <si>
    <t>Dividenda/akcija</t>
  </si>
  <si>
    <t>Prihod od dividendi</t>
  </si>
  <si>
    <t>Ukupno prihod od dividendi</t>
  </si>
  <si>
    <t>Prihod od kamata</t>
  </si>
  <si>
    <t>Nominalna vrijednost obveznica</t>
  </si>
  <si>
    <t>Period držanja</t>
  </si>
  <si>
    <t>Prihod od kamate</t>
  </si>
  <si>
    <t>Ukupno prihod od kamata</t>
  </si>
  <si>
    <t>Prezime i ime povezanog lica</t>
  </si>
  <si>
    <t>Iznos isplate</t>
  </si>
  <si>
    <t>Svrha isplate</t>
  </si>
  <si>
    <t>IPBL-R-A</t>
  </si>
  <si>
    <t>IZVJEŠTAJ O REALIZOVANIM DOBICIMA (GUBICIMA)</t>
  </si>
  <si>
    <t>Datum transakcije</t>
  </si>
  <si>
    <t>Prodate hartije od vrijednosti</t>
  </si>
  <si>
    <t xml:space="preserve">Broj hartija </t>
  </si>
  <si>
    <t>Ukupna nabavna/ knjigovodstvena vrijednost</t>
  </si>
  <si>
    <t>Ukupna prodajna vrijednost</t>
  </si>
  <si>
    <t>Realizovani dobitak (gubitak)</t>
  </si>
  <si>
    <t>6 (5-4)</t>
  </si>
  <si>
    <t>AKCIJE</t>
  </si>
  <si>
    <t>Akcije investicionih fondova</t>
  </si>
  <si>
    <t>OBVEZNICE I DRUGE DUŽNIČKE HARTIJE OD VRIJEDNOSTI</t>
  </si>
  <si>
    <t>Obveznice i druge dužničke hartije od vrijednosti domaćih izdavalaca</t>
  </si>
  <si>
    <t>Državne obveznice</t>
  </si>
  <si>
    <t xml:space="preserve">Obveznice jedinica teritorijalne autonomije i lokalne samouprave i lokalne samouprave i obveznice drugih pravnih lica izdate uz garanciju Vlade Republike Srpske </t>
  </si>
  <si>
    <t>Depozitne potvrde, komercijalni zapisi, obveznice i druge dužničke HOV</t>
  </si>
  <si>
    <t>Obveznice ostalih pravnih lica</t>
  </si>
  <si>
    <t>Komercijalni zapisi ostalih pravnih lica</t>
  </si>
  <si>
    <t>Obveznice i druge dužničke hartije od vrijednosti stranih izdavalaca</t>
  </si>
  <si>
    <t>Obveznice i ostale dužničke hartije od vrijednosti stranih država i centralnih banaka</t>
  </si>
  <si>
    <t>Obveznice i ostale dužničke hartije od vrijednosti stranih banaka i ostalih pravnih lica</t>
  </si>
  <si>
    <t>Udjeli investicionih fondova</t>
  </si>
  <si>
    <t xml:space="preserve">Druge HOV domaćih izdavalaca </t>
  </si>
  <si>
    <t xml:space="preserve">Druge HOV stranih izdavalaca </t>
  </si>
  <si>
    <t xml:space="preserve">UKUPNO REALIZOVNI DOBICI (GUBICI)  NA HARTIJAMA OD VRIJEDNOSTI </t>
  </si>
  <si>
    <t>Otuđenje HOV iz portfelja po drugom osnovu osim prodaje</t>
  </si>
  <si>
    <t>Broj hartija</t>
  </si>
  <si>
    <t>UKUPNO REALIZOVANI DOBICI (GUBICI)  po osnovu otuđenja</t>
  </si>
  <si>
    <t>IZVJEŠTAJ O FINANSIJSKIM POKAZATELJIMA FONDA</t>
  </si>
  <si>
    <t>(iznos u КМ)</t>
  </si>
  <si>
    <t>Pozicija imovine</t>
  </si>
  <si>
    <t>Tekuća godina</t>
  </si>
  <si>
    <t>Prethodna godina</t>
  </si>
  <si>
    <t>Vrijednost neto imovine po udjelu/akciji fonda na početku perioda</t>
  </si>
  <si>
    <t>Neto imovina fonda na početku perioda</t>
  </si>
  <si>
    <t>Broj udjela/akcija na početku perioda</t>
  </si>
  <si>
    <t>Vrijednost udjela/akcije na početku perioda</t>
  </si>
  <si>
    <t>Vrijednost neto imovine po udjelu/akciji fonda na kraju perioda</t>
  </si>
  <si>
    <t>Neto imovina fonda na kraju perioda</t>
  </si>
  <si>
    <t>Broj udjela/akcija na kraju perioda</t>
  </si>
  <si>
    <t>Vrijednost udjela/akcije na kraju perioda</t>
  </si>
  <si>
    <t>Finansijski pokazatelji</t>
  </si>
  <si>
    <t>Odnos rashoda i prosječne neto imovine</t>
  </si>
  <si>
    <t xml:space="preserve"> </t>
  </si>
  <si>
    <t>Isplaćeni iznos investitiorima u toku godine</t>
  </si>
  <si>
    <t>________________________________</t>
  </si>
  <si>
    <t>BILANS STANJA INVESTICIONOG FONDA</t>
  </si>
  <si>
    <t>(Izvjestaj o finansijskom polozaju)</t>
  </si>
  <si>
    <t>Grupa računa / račun</t>
  </si>
  <si>
    <t>POZICIJA</t>
  </si>
  <si>
    <t>001</t>
  </si>
  <si>
    <t>100 do 102</t>
  </si>
  <si>
    <t>I - Gotovina</t>
  </si>
  <si>
    <t>002</t>
  </si>
  <si>
    <t>003</t>
  </si>
  <si>
    <t>200 do 205</t>
  </si>
  <si>
    <t>1. Ulaganja fonda u finansijska sredstva po fer vrijednosti kroz bilans uspjeha</t>
  </si>
  <si>
    <t>004</t>
  </si>
  <si>
    <t>210 do 215</t>
  </si>
  <si>
    <t>2. Ulaganja fonda u finansijska sredstva raspoloživa za prodaju</t>
  </si>
  <si>
    <t>005</t>
  </si>
  <si>
    <t>220 do 225</t>
  </si>
  <si>
    <t>3. Ulaganja fonda u finansijska sredstva koja se drže do roka dospijeća</t>
  </si>
  <si>
    <t>006</t>
  </si>
  <si>
    <t>230 do 235</t>
  </si>
  <si>
    <t>4. Depoziti i plasmani</t>
  </si>
  <si>
    <t>007</t>
  </si>
  <si>
    <t>008</t>
  </si>
  <si>
    <t>009</t>
  </si>
  <si>
    <t>010</t>
  </si>
  <si>
    <t>1. Potraživanja po osnovu prodaje hartija od vrijednosti</t>
  </si>
  <si>
    <t>011</t>
  </si>
  <si>
    <t>012</t>
  </si>
  <si>
    <t>3. Potraživanja po osnovu kamata</t>
  </si>
  <si>
    <t>013</t>
  </si>
  <si>
    <t>4. Potraživanja po osnovu dividendi</t>
  </si>
  <si>
    <t>014</t>
  </si>
  <si>
    <t>5. Potraživanja po osnovu datih avansa</t>
  </si>
  <si>
    <t>015</t>
  </si>
  <si>
    <t>6. Ostala potraživanja</t>
  </si>
  <si>
    <t>016</t>
  </si>
  <si>
    <t>310 do 312</t>
  </si>
  <si>
    <t>7. Potraživanja od društva za upravljanje</t>
  </si>
  <si>
    <t>017</t>
  </si>
  <si>
    <t>IV - Odložena poreska sredstva</t>
  </si>
  <si>
    <t>018</t>
  </si>
  <si>
    <t>V - AVR</t>
  </si>
  <si>
    <t>019</t>
  </si>
  <si>
    <t>020</t>
  </si>
  <si>
    <t>021</t>
  </si>
  <si>
    <t>400, 401</t>
  </si>
  <si>
    <t>1. Obaveze po osnovu ulaganja u hartije od vrijednosti</t>
  </si>
  <si>
    <t>022</t>
  </si>
  <si>
    <t>023</t>
  </si>
  <si>
    <t>024</t>
  </si>
  <si>
    <t>025</t>
  </si>
  <si>
    <t>1. Obaveze prema banci depozitaru</t>
  </si>
  <si>
    <t>026</t>
  </si>
  <si>
    <t>027</t>
  </si>
  <si>
    <t>028</t>
  </si>
  <si>
    <t>029</t>
  </si>
  <si>
    <t>030</t>
  </si>
  <si>
    <t>031</t>
  </si>
  <si>
    <t>1. Kratkoročni krediti</t>
  </si>
  <si>
    <t>032</t>
  </si>
  <si>
    <t>431, 439</t>
  </si>
  <si>
    <t>2. Ostale kratkoročne finansijske obaveze</t>
  </si>
  <si>
    <t>033</t>
  </si>
  <si>
    <t>034</t>
  </si>
  <si>
    <t>440, 441</t>
  </si>
  <si>
    <t>1. Dugoročni krediti</t>
  </si>
  <si>
    <t>035</t>
  </si>
  <si>
    <t>2. Ostale dugoročne obaveze</t>
  </si>
  <si>
    <t>036</t>
  </si>
  <si>
    <t>VI - Ostale obaveze fonda</t>
  </si>
  <si>
    <t>037</t>
  </si>
  <si>
    <t>VII - Odložene poreske obaveze</t>
  </si>
  <si>
    <t>038</t>
  </si>
  <si>
    <t>VIII - PVR</t>
  </si>
  <si>
    <t>039</t>
  </si>
  <si>
    <t>040</t>
  </si>
  <si>
    <t>041</t>
  </si>
  <si>
    <t>042</t>
  </si>
  <si>
    <t>1. Akcijski kapital-redovne akcije</t>
  </si>
  <si>
    <t>043</t>
  </si>
  <si>
    <t>2. Udjeli</t>
  </si>
  <si>
    <t>044</t>
  </si>
  <si>
    <t>045</t>
  </si>
  <si>
    <t>1. Emisiona premija</t>
  </si>
  <si>
    <t>046</t>
  </si>
  <si>
    <t>2. Ostale kapitalne rezerve</t>
  </si>
  <si>
    <t>047</t>
  </si>
  <si>
    <t>048</t>
  </si>
  <si>
    <t>1. Revalorizacione rezerve po osnovu revalorizacije finansijskih sredstava raspoloživih za prodaju</t>
  </si>
  <si>
    <t>049</t>
  </si>
  <si>
    <t>2. Revalorizacione rezerve po osnovu instrumenata zaštite</t>
  </si>
  <si>
    <t>050</t>
  </si>
  <si>
    <t>051</t>
  </si>
  <si>
    <t>4. Ostale revalorizacione rezerve</t>
  </si>
  <si>
    <t>052</t>
  </si>
  <si>
    <t>IV - Rezerve iz dobiti</t>
  </si>
  <si>
    <t>053</t>
  </si>
  <si>
    <t>054</t>
  </si>
  <si>
    <t>1. Neraspoređeni dobitak ranijih godina</t>
  </si>
  <si>
    <t>055</t>
  </si>
  <si>
    <t>2. Neraspoređeni dobitak tekuće godine</t>
  </si>
  <si>
    <t>056</t>
  </si>
  <si>
    <t>057</t>
  </si>
  <si>
    <t>1. Nepokriveni gubitak ranijih godina</t>
  </si>
  <si>
    <t>058</t>
  </si>
  <si>
    <t>2. Nepokriveni gubitak tekuće godine</t>
  </si>
  <si>
    <t>059</t>
  </si>
  <si>
    <t>060</t>
  </si>
  <si>
    <t>061</t>
  </si>
  <si>
    <t>062</t>
  </si>
  <si>
    <t>D. BROJ EMITOVANIH AKCIJA/UDJELA</t>
  </si>
  <si>
    <t>063</t>
  </si>
  <si>
    <t>064</t>
  </si>
  <si>
    <t>065</t>
  </si>
  <si>
    <t>2. Vanbilansna pasiva</t>
  </si>
  <si>
    <t>066</t>
  </si>
  <si>
    <t>BILANS USPJEHA INVESTICONOG FONDA</t>
  </si>
  <si>
    <t>(Izvjestaj o ukupnom rezultatu u periodu)</t>
  </si>
  <si>
    <t>A. REALIZOVANI PRIHODI I RASHODI</t>
  </si>
  <si>
    <t>I - Poslovni prihodi (203 do 206)</t>
  </si>
  <si>
    <t>1. Prihodi od dividendi</t>
  </si>
  <si>
    <t>4. Ostali poslovni prihodi</t>
  </si>
  <si>
    <t>1. Realizovani dobici po osnovu prodaje hartija od vrijednosti</t>
  </si>
  <si>
    <t>2. Realizovani dobitak po osnovu kursnih razlika</t>
  </si>
  <si>
    <t>4. Ostali realizovani dobici</t>
  </si>
  <si>
    <t>1. Naknada društvu za upravljanje</t>
  </si>
  <si>
    <t>2. Troškovi kupovine i prodaje ulaganja</t>
  </si>
  <si>
    <t>3. Rashodi po osnovu kamata</t>
  </si>
  <si>
    <t>4. Naknada članovima nadzornog odbora</t>
  </si>
  <si>
    <t>5. Naknada banci depozitaru</t>
  </si>
  <si>
    <t>6. Rashodi po osnovu poreza</t>
  </si>
  <si>
    <t>604, 606, 609</t>
  </si>
  <si>
    <t>7. Ostali poslovni rashodi fonda</t>
  </si>
  <si>
    <t>1. Realizovani gubici na prodaji hartija od vrijednosti</t>
  </si>
  <si>
    <t>2. Realizovani gubitak po osnovu kursnih razlika</t>
  </si>
  <si>
    <t>1. Prihodi od kamata</t>
  </si>
  <si>
    <t>2. Ostali finansijski prihodi</t>
  </si>
  <si>
    <t>1. Rashodi po osnovu kamata</t>
  </si>
  <si>
    <t>2. Ostali finansijski rashodi</t>
  </si>
  <si>
    <t>V. TEKUĆI I ODLOŽENI POREZ NA DOBIT</t>
  </si>
  <si>
    <t>1. Poreski rashod perioda</t>
  </si>
  <si>
    <t>822 dio</t>
  </si>
  <si>
    <t>2. Odloženi poreski rashod perioda</t>
  </si>
  <si>
    <t>3. Odloženi poreski prihod perioda</t>
  </si>
  <si>
    <t>1. Nerealizovani dobici na hartijama od vrijednosti</t>
  </si>
  <si>
    <t>1. Nerealizovani gubici na hartijama od vrijednosti</t>
  </si>
  <si>
    <t>2. Nerealizovani gubici po osnovu kursnih razlika na monetarnim sredstvima, osim na hartijama od vrijednosti</t>
  </si>
  <si>
    <t>3. Nerealizovani gubici po osnovu kursnih razlika na hartijama od vrijednosti</t>
  </si>
  <si>
    <t>4. Nerealizovani gubici po osnovu derivata</t>
  </si>
  <si>
    <t>Obična zarada po akciji</t>
  </si>
  <si>
    <t>Razrijeđena zarada po akciji</t>
  </si>
  <si>
    <t>BILANS TOKOVA GOTOVINE</t>
  </si>
  <si>
    <t>(Izvjestaj o tokovima gotovine)</t>
  </si>
  <si>
    <t>OPIS</t>
  </si>
  <si>
    <t>Iznos</t>
  </si>
  <si>
    <t>2. Prilivi po osnovu dividendi</t>
  </si>
  <si>
    <t>3. Prilivi po osnovu kamata</t>
  </si>
  <si>
    <t>5. Ostali prilivi od operativnih aktivnosti</t>
  </si>
  <si>
    <t>1. Odlivi po osnovu kupovine ulaganja</t>
  </si>
  <si>
    <t>2. Odlivi po osnovu ulaganja u hartije od vrijednosti</t>
  </si>
  <si>
    <t>3. Odlivi po osnovu ostalih ulaganja</t>
  </si>
  <si>
    <t>4. Odlivi po osnovu naknada društvu za upravljanje</t>
  </si>
  <si>
    <t>5. Odlivi po osnovu rashoda za kamate</t>
  </si>
  <si>
    <t>6. Odlivi po osnovu troškova kupovine i prodaje hartija od vrijednosti</t>
  </si>
  <si>
    <t>7. Odlivi po osnovu naknade eksternom revizoru</t>
  </si>
  <si>
    <t>8. Odlivi po osnovu troškova banke depozitara</t>
  </si>
  <si>
    <t>9. Odlivi po osnovu ostalih rashoda iz operativne aktivnosti</t>
  </si>
  <si>
    <t>10. Odlivi po osnovu poreza na dobit</t>
  </si>
  <si>
    <t>11. Odlivi po osnovu ostalih rashoda</t>
  </si>
  <si>
    <t>III- Neto priliv gotovine iz poslovnih aktivnosti (401-407)</t>
  </si>
  <si>
    <t>IV-Neto odliv gotovine iz poslovnih aktivnosti (407-401)</t>
  </si>
  <si>
    <t>1. Prilivi po osnovu izdavanja udjela/emisije akcija</t>
  </si>
  <si>
    <t>2. Odlivi po osnovu otkupa sopstvenih akcija</t>
  </si>
  <si>
    <t>3. Odlivi po osnovu dividendi</t>
  </si>
  <si>
    <t>4. Odlivi po osnovu učešća u dobitku</t>
  </si>
  <si>
    <t>V. Ukupni prilivi gotovine (401+421)</t>
  </si>
  <si>
    <t xml:space="preserve">E. Gotovina na početku perioda </t>
  </si>
  <si>
    <t>Ž. Pozitivne kursne razlike po osnovu preračuna gotovine</t>
  </si>
  <si>
    <t>Z. Negativne kursne razlike po osnovu preračuna gotovine</t>
  </si>
  <si>
    <t xml:space="preserve">IZVJEŠTAJ O PROMJENAMA NETO IMOVINE INVESTICIONOG FONDA </t>
  </si>
  <si>
    <t>(iznos u KM)</t>
  </si>
  <si>
    <t xml:space="preserve">Redni broj </t>
  </si>
  <si>
    <t>Povećanje (smanjenje) neto imovine od poslovanja  fonda (302 do 306)</t>
  </si>
  <si>
    <t>Realizovani dobitak (gubitak) od ulaganja</t>
  </si>
  <si>
    <t>Ukupni nerealizovani dobici (gubici) od ulaganja</t>
  </si>
  <si>
    <t>Revalorizacione rezerve po osnovu finansijskih ulaganja  raspoloživih za prodaju</t>
  </si>
  <si>
    <t>Revalorizacione rezerve po osnovu derivata</t>
  </si>
  <si>
    <t xml:space="preserve">Povećanje  po osnovu izdatih udjela/akcija  fonda </t>
  </si>
  <si>
    <t xml:space="preserve">Smanjenje  po osnovu povlačenja udjela/akcija  fonda </t>
  </si>
  <si>
    <t xml:space="preserve">Neto imovina </t>
  </si>
  <si>
    <t>Na početku perioda</t>
  </si>
  <si>
    <t>Na kraju perioda</t>
  </si>
  <si>
    <t>Broj udjela/akcija fonda u periodu</t>
  </si>
  <si>
    <t>Broj udjela/akcija na početku periodu</t>
  </si>
  <si>
    <t>Izdati udjeli/akcije u toku perioda</t>
  </si>
  <si>
    <t>Povučeni udjeli/akcije u toku perioda</t>
  </si>
  <si>
    <t>Broj udjela/akcija na kraju periodu</t>
  </si>
  <si>
    <t>average</t>
  </si>
  <si>
    <t>INDUSTRIJSKE PLANTAŽE AD BANJA LUKA</t>
  </si>
  <si>
    <t>GLAS SRPSKI - GRAFIKA AD BANJA LUKA</t>
  </si>
  <si>
    <t>Ukupno ostale HOV</t>
  </si>
  <si>
    <t>Ostali dužnički instrumenti</t>
  </si>
  <si>
    <t>Ukupno ostali dužnički instrumenti</t>
  </si>
  <si>
    <t>Ostale HOV (i derivati)</t>
  </si>
  <si>
    <t>ELMONT AKCIONARSKO DRUŠTVO BANJA LUKA</t>
  </si>
  <si>
    <t>A. UKUPNA IMOVINA (002+003+009+016+017)</t>
  </si>
  <si>
    <t>2. Obaveze po osnovu otkupa udjela</t>
  </si>
  <si>
    <t>III - Obaveze prema društvu za upravljanje (030+031)</t>
  </si>
  <si>
    <t>2. Obaveza za ulaznu i izlaznu naknadu</t>
  </si>
  <si>
    <t>IV - Kratkoročne finansijske obaveze (033+034)</t>
  </si>
  <si>
    <t>V. NETO IMOVINA FONDA (001-018)</t>
  </si>
  <si>
    <t>I - Osnovni kapital (044+045)</t>
  </si>
  <si>
    <t>II - Kapitalne rezerve (047+048)</t>
  </si>
  <si>
    <t>III - Revalorizacione rezerve (050 do 052)</t>
  </si>
  <si>
    <t>II - Realizovani dobitak (208 do 210)</t>
  </si>
  <si>
    <t>III - Poslovni rashodi (212 do 218)</t>
  </si>
  <si>
    <t>IV - Realizovani gubitak (220 do 222)</t>
  </si>
  <si>
    <t>2. Realizovani gubitak (211+219-202-207)</t>
  </si>
  <si>
    <t>VI - Finansijski prihodi (226+227)</t>
  </si>
  <si>
    <t>VII - Finansijski rashodi (229+230)</t>
  </si>
  <si>
    <t>2. Realizovani gubitak poslije oporezivanja (232-231+234+235-236)</t>
  </si>
  <si>
    <t>D. NEREALIZOVANI DOBICI I GUBICI
I - Nerealizovani dobici (240 do 244)</t>
  </si>
  <si>
    <t>II - Nerealizovani gubici (246 do 250)</t>
  </si>
  <si>
    <t>2. Ukupni nerealizovani gubitak (245-239)</t>
  </si>
  <si>
    <t>2. Smanjenje neto imovine fonda (238-237+252-251)</t>
  </si>
  <si>
    <t xml:space="preserve">Odnos realizovane dobiti od ulaganja i prosječne neto imovine </t>
  </si>
  <si>
    <t>Stopa prinosa na neto imovinu fonda</t>
  </si>
  <si>
    <t>Klasifikacija*</t>
  </si>
  <si>
    <t>4 (2x3)</t>
  </si>
  <si>
    <t>I - Akcije domaćih izdavalaca</t>
  </si>
  <si>
    <t>1. Redovne akcije</t>
  </si>
  <si>
    <t>3. Akcije zatvorenih investicionih fondova</t>
  </si>
  <si>
    <t>4. Ukupna ulaganja u akcije domaćih izdavalaca</t>
  </si>
  <si>
    <t>II Akcije stranih izdavalaca</t>
  </si>
  <si>
    <t>4. Ukupna ulaganja u akcije stranih izdavalaca</t>
  </si>
  <si>
    <t xml:space="preserve">2. Prioritetne akcije </t>
  </si>
  <si>
    <t>III - Ukupna ulaganja u akcije</t>
  </si>
  <si>
    <t>I- Obveznice domaćih izdavalaca:</t>
  </si>
  <si>
    <t>1. Državne obveznice:</t>
  </si>
  <si>
    <t>2. Obveznice jedinica lokalne samouprave i obveznice drugih pravnih lica izdate uz garanciju Vlade Republike Srpske</t>
  </si>
  <si>
    <t>3. Obveznice domaćih pravnih lica</t>
  </si>
  <si>
    <t>4. Ukupna ulaganja u obveznice domaćih izdavalaca:</t>
  </si>
  <si>
    <t>1. Obveznice međunarodnih finansijskih institucija</t>
  </si>
  <si>
    <t>2. Obveznice stanih država</t>
  </si>
  <si>
    <t>3. Obveznice stanih pravnih lica</t>
  </si>
  <si>
    <t>4. Ukupna ulaganja u obveznice stanih izdavalaca:</t>
  </si>
  <si>
    <t>III - Ukupna ulaganja u obveznice:</t>
  </si>
  <si>
    <t>II - Obveznice stranih izdavalaca:</t>
  </si>
  <si>
    <t xml:space="preserve">Naziv povezanog lica                                     </t>
  </si>
  <si>
    <t>Neralizovani dobitak (gubitak)</t>
  </si>
  <si>
    <t>I - ULAGANJA U POVEZANA LICA</t>
  </si>
  <si>
    <t>I - Prihodi po osnovu dividendi od ulaganja u povezana lica</t>
  </si>
  <si>
    <t>Red. br.</t>
  </si>
  <si>
    <t>II - Prihodi po osnovu dividendi od ulaganja u povezana lica</t>
  </si>
  <si>
    <t>III - Ukupni prihodi (I+II)</t>
  </si>
  <si>
    <t>Ostala imovina</t>
  </si>
  <si>
    <t>Lice sa licencom</t>
  </si>
  <si>
    <t>Zakonski zastupnik društva za upravljanje investicionim fondom</t>
  </si>
  <si>
    <t>____________________________</t>
  </si>
  <si>
    <t>R</t>
  </si>
  <si>
    <t xml:space="preserve">I - AKCIJE </t>
  </si>
  <si>
    <t>II - Ulaganja fonda (004 do 008)</t>
  </si>
  <si>
    <t>I - Obaveze po osnovu poslovanja fonda (020 do 022)</t>
  </si>
  <si>
    <t>2. Obaveze po osovu ulaganja u repo poslove</t>
  </si>
  <si>
    <t>3. Ostale obaveze iz poslovanja</t>
  </si>
  <si>
    <t>3. Obaveze za učešće u dobitku</t>
  </si>
  <si>
    <t>4. Obaveze za porez na dobit</t>
  </si>
  <si>
    <t>411, 412,  419</t>
  </si>
  <si>
    <t>5. Ostale obaveze iz poslovanja</t>
  </si>
  <si>
    <t>1. Obaveze prema društvu za upravljanje fondom</t>
  </si>
  <si>
    <t>1. Nerealizovani dobici po osnovu finansijskih sredstava po fer vrijednosti kroz bilans uspjeha</t>
  </si>
  <si>
    <t>2. Nerealizovani gubici po osnovu finansijskih sredstava po fer vrijednosti kroz bilans uspjeha</t>
  </si>
  <si>
    <t>3. Ostali realizovani gubici</t>
  </si>
  <si>
    <t>2. Realizovani gubitak prije oporez. (224+228-225) ili (228-225-223)</t>
  </si>
  <si>
    <t>2. Nerealizovani dobici po osnovu kursnih razlika na monetarnim sredstvima, osim na hartijama od vrijednosti</t>
  </si>
  <si>
    <t>3. Nerealizovani dobici po osnovu kursnih razlika na hartijama od vrijednosti</t>
  </si>
  <si>
    <t>4. Nerealizovani dobici po osnovu derivatnih instrumenata zaštite na nekretninama</t>
  </si>
  <si>
    <t>5. Ostali nerealizovani dobici</t>
  </si>
  <si>
    <t>6. Ostali nerealizovani gubici</t>
  </si>
  <si>
    <t xml:space="preserve">A. Novčani tokovi iz poslovnih aktivnosti </t>
  </si>
  <si>
    <t>I-Prilivi gotovine iz poslovnih aktivnosti (402 do 406)</t>
  </si>
  <si>
    <t>1.Prilivi po osnovu prodaje ulaganja</t>
  </si>
  <si>
    <t>4.Prilivi po osnovu refundiranja rashoda</t>
  </si>
  <si>
    <t>II- Odlivi gotovine iz operativnih aktivnosti (408 do 418)</t>
  </si>
  <si>
    <t>B. Tokovi gotovine iz aktivnosti finansiranja</t>
  </si>
  <si>
    <t>2. Prihodi od kamata</t>
  </si>
  <si>
    <t>3. Amortizacija premije (diskonta) po osnovu HOV sa fiksnim rokom dospijeća</t>
  </si>
  <si>
    <r>
      <t>E. VANBILANSNE EVIDENCIJE</t>
    </r>
    <r>
      <rPr>
        <sz val="10"/>
        <rFont val="Calibri"/>
        <family val="2"/>
        <charset val="238"/>
      </rPr>
      <t xml:space="preserve">
1. Vanbilansna aktiva</t>
    </r>
  </si>
  <si>
    <r>
      <t>V - REALIZOVANI DOBITAK I GUBITAK</t>
    </r>
    <r>
      <rPr>
        <sz val="10"/>
        <rFont val="Calibri"/>
        <family val="2"/>
        <charset val="238"/>
      </rPr>
      <t xml:space="preserve">
1. Realizovani dobitak (202+207-211-219)</t>
    </r>
  </si>
  <si>
    <r>
      <t>B. REALIZOVANI DOBITAK I GUBITAK PRIJE OPOREZIVANJA</t>
    </r>
    <r>
      <rPr>
        <sz val="10"/>
        <rFont val="Calibri"/>
        <family val="2"/>
        <charset val="238"/>
      </rPr>
      <t xml:space="preserve">
1. Realizovani dobitak prije oporez. (223+225-228) ili (225-228-224)</t>
    </r>
  </si>
  <si>
    <r>
      <t>G. REALIZOVANI DOBITAK I GUBITAK POSLIJE OPOREZIVANJA</t>
    </r>
    <r>
      <rPr>
        <sz val="10"/>
        <rFont val="Calibri"/>
        <family val="2"/>
        <charset val="238"/>
      </rPr>
      <t xml:space="preserve">
1. Realizovani dobitak poslije oporezivanja (231-232-234-235+236)</t>
    </r>
  </si>
  <si>
    <r>
      <t>Đ. UKUPNI NEREALIZOVANI DOBICI (GUBICI) FONDA</t>
    </r>
    <r>
      <rPr>
        <sz val="10"/>
        <rFont val="Calibri"/>
        <family val="2"/>
        <charset val="238"/>
      </rPr>
      <t xml:space="preserve">
1. Ukupni nerealizovani dobitak (239-245)</t>
    </r>
  </si>
  <si>
    <r>
      <t>E. POVEĆANJE (SMANJENJE) NETO IMOVINE OD POSLOVANJA FONDA</t>
    </r>
    <r>
      <rPr>
        <sz val="10"/>
        <rFont val="Calibri"/>
        <family val="2"/>
        <charset val="238"/>
      </rPr>
      <t xml:space="preserve">
1. Povećanje neto imovine fonda (237-238+251-252)</t>
    </r>
  </si>
  <si>
    <r>
      <t xml:space="preserve">IZVJEŠTAJ O TRANSAKCIJAMA S POVEZANIM LICIMA      </t>
    </r>
    <r>
      <rPr>
        <b/>
        <i/>
        <sz val="10"/>
        <rFont val="Calibri"/>
        <family val="2"/>
        <charset val="238"/>
      </rPr>
      <t xml:space="preserve"> </t>
    </r>
  </si>
  <si>
    <t xml:space="preserve">Neralizovani gubici i dobici po osnovu finansijskih sredstava po fer </t>
  </si>
  <si>
    <t>vrijednosti kroz bilans uspjeha</t>
  </si>
  <si>
    <t>III - Potraživanja (011 do 015)</t>
  </si>
  <si>
    <t>II - Obaveze po osnovu troškova poslovanja (024 do 028)</t>
  </si>
  <si>
    <t>M.P</t>
  </si>
  <si>
    <t>Registarski broj fonda : 07-23-428</t>
  </si>
  <si>
    <t>Naziv društva za upravljanje fondom : DUIF "Polara Invest" a.d.Banja Luka</t>
  </si>
  <si>
    <t>Matični broj društva za upravljanje fondom : 01937006</t>
  </si>
  <si>
    <t>JIB društva za upravljanje fondom : 4401724670007</t>
  </si>
  <si>
    <t>JIB zatvorenog investicionog fonda : 4401638670002</t>
  </si>
  <si>
    <t>TC BALKANA AD MRKONJIĆ GRAD</t>
  </si>
  <si>
    <t>BKMG-R-A</t>
  </si>
  <si>
    <t>ČAJAVEC-MEGA AD BANJA LUKA</t>
  </si>
  <si>
    <t>CMEG-R-A</t>
  </si>
  <si>
    <t>HI DESTILACIJA AD TESLIĆ</t>
  </si>
  <si>
    <t>DEST-R-A</t>
  </si>
  <si>
    <t>TP KONZUM AD BANJA LUKA</t>
  </si>
  <si>
    <t>KNZM-R-A</t>
  </si>
  <si>
    <t>MERMER AD ČELINAC</t>
  </si>
  <si>
    <t>MRMR-R-A</t>
  </si>
  <si>
    <t>NEMETALI AD PRIJEDOR</t>
  </si>
  <si>
    <t>NMTL-R-A</t>
  </si>
  <si>
    <t>SARAJEVO-GAS AD SRPSKO SARAJEVO</t>
  </si>
  <si>
    <t>SGAS-R-A</t>
  </si>
  <si>
    <t>VP UŠĆE BOSNE AD, ŠAMAC</t>
  </si>
  <si>
    <t>USBS-R-A</t>
  </si>
  <si>
    <t>VETPRODUKT AD PRNJAVOR</t>
  </si>
  <si>
    <t>VTPR-R-A</t>
  </si>
  <si>
    <t>ŽELJEZNICE RS AD DOBOJ</t>
  </si>
  <si>
    <t>ZERS-R-A</t>
  </si>
  <si>
    <t>2. Prioritetne akcije</t>
  </si>
  <si>
    <t>ZIF FORTUNA FOND DD BIHAĆ</t>
  </si>
  <si>
    <t>FRTFRK1</t>
  </si>
  <si>
    <t>JHKP-R-A</t>
  </si>
  <si>
    <t>IZVJEŠTAJ O STRUKTURI ULAGANJA INVESTICIONOG FONDA - DRUGE HARTIJE OD VRIJEDNOSTI</t>
  </si>
  <si>
    <t>Učećše u  emisiji (%)</t>
  </si>
  <si>
    <t>Druge hartije od vrijednosti domaćih izdavalaca</t>
  </si>
  <si>
    <t>Depozitne potvrde</t>
  </si>
  <si>
    <t>Trezorski zapisi</t>
  </si>
  <si>
    <t>Blagajnički zapisi</t>
  </si>
  <si>
    <t>Komercijalni zapisi</t>
  </si>
  <si>
    <t>Udjeli otvorenih investicionih fondova</t>
  </si>
  <si>
    <t>Ukupna ulaganja u druge hartije od vrijednosti domaćih izdavalaca</t>
  </si>
  <si>
    <t>Druge hartije od vrijednosti stranih izdavalaca</t>
  </si>
  <si>
    <t>OTVORENI INVESTICIONI FOND BALKAN TIGER FUND</t>
  </si>
  <si>
    <t>JBMBLKB</t>
  </si>
  <si>
    <t>Ukupna ulaganja u druge hartije od vrijednosti stranih izdavalaca</t>
  </si>
  <si>
    <t>Ukupna ulaganja u druge HOV</t>
  </si>
  <si>
    <t>Udjeli otvorenih IF</t>
  </si>
  <si>
    <t>Ukupno udjeli</t>
  </si>
  <si>
    <r>
      <t>G. KAPITAL (043+046+049+053+054-057</t>
    </r>
    <r>
      <rPr>
        <b/>
        <u/>
        <sz val="10"/>
        <rFont val="Calibri"/>
        <family val="2"/>
      </rPr>
      <t>+</t>
    </r>
    <r>
      <rPr>
        <b/>
        <sz val="10"/>
        <rFont val="Calibri"/>
        <family val="2"/>
      </rPr>
      <t>060)</t>
    </r>
  </si>
  <si>
    <t>Zakonski zastupnik društva za  upravljanje fondom</t>
  </si>
  <si>
    <t xml:space="preserve">Lice sa licencom      </t>
  </si>
  <si>
    <t xml:space="preserve"> _______________________________</t>
  </si>
  <si>
    <t xml:space="preserve">Dana, 28.02.2017. godine     </t>
  </si>
  <si>
    <t xml:space="preserve">                                                                  ____________________</t>
  </si>
  <si>
    <t xml:space="preserve">                                                                          Lice sa licencom</t>
  </si>
  <si>
    <t xml:space="preserve">                                                                    __________________</t>
  </si>
  <si>
    <t xml:space="preserve">                                                                         </t>
  </si>
  <si>
    <t xml:space="preserve">                                                                                        _________________</t>
  </si>
  <si>
    <t xml:space="preserve">                    Zakonski zastupnik društva za </t>
  </si>
  <si>
    <t xml:space="preserve">                           upravljanje fondom</t>
  </si>
  <si>
    <t xml:space="preserve">Naziv fonda : Akcijski ZIF "Polara Invest fond" a.d., Banja Luka  - u preoblikovanju                                                                            </t>
  </si>
  <si>
    <t>Duško Šuka i Njegoš Krajišnik</t>
  </si>
  <si>
    <t>Duško šuka i Njegoš Krajišnik</t>
  </si>
  <si>
    <t>Fer vrijednost prethodni mjesec</t>
  </si>
  <si>
    <t>Fer vrijednost 31.12. predhodne godine</t>
  </si>
  <si>
    <t>pomocna</t>
  </si>
  <si>
    <t xml:space="preserve">                                             _____________________</t>
  </si>
  <si>
    <t>Učešče u vrijednosti imovine fonda (%)</t>
  </si>
  <si>
    <t>Akcije</t>
  </si>
  <si>
    <t>Depoziti i plasmani</t>
  </si>
  <si>
    <t>UKUPNO</t>
  </si>
  <si>
    <t>5. Ostala ulaganja</t>
  </si>
  <si>
    <t>B. OBAVEZE (019+023+029+032+035+038+039+040+041)</t>
  </si>
  <si>
    <t>420 do 429 bez 422</t>
  </si>
  <si>
    <t>V - Dugoročne obaveze (036+037)</t>
  </si>
  <si>
    <t>IX-Obaveze po osnovu članstva</t>
  </si>
  <si>
    <t>067</t>
  </si>
  <si>
    <t>3. Neto imovina dobrovoljnog penzijskog fonda/otvoreni investicioni fond</t>
  </si>
  <si>
    <t>068</t>
  </si>
  <si>
    <t>V - Neraspoređena dobit (057+058)</t>
  </si>
  <si>
    <t>VI - Nepokriveni gubitak (060+061)</t>
  </si>
  <si>
    <t>VII - Nerealizovani dobitak/gubitak (063+064)</t>
  </si>
  <si>
    <t>Đ. NETO IMOVINA PO UDJELU/AKCIJI (042/065)</t>
  </si>
  <si>
    <t>Povećanje(smanjenje) neto imovine po osnovu transakcija sa udjelima/akcijama  fonda (308 do 309)</t>
  </si>
  <si>
    <t>Povećanje(smanjenje) neto imovine po osnovu transakcija sa članovima dobrovoljnog penzijskog fonda (311-312)</t>
  </si>
  <si>
    <t>Povećanje po osnovu uplate penzijskih doprinosa dobrovoljnog penzijskog fonda</t>
  </si>
  <si>
    <t>Smanjenje po osnovu isplate penzijskih doprinosa dobrovoljnog penzijskog fonda</t>
  </si>
  <si>
    <t>Objavljene dividende i drugi vidovi raspodjele dobitka i pokriće gubitka</t>
  </si>
  <si>
    <t>Ukupno povećanje (smanjenje) neto imovine fonda (301+-307+-310+-313)</t>
  </si>
  <si>
    <t>2. Prilivi po osnovu uplate penzijskih doprinosa dobrovoljnog penzijskog fonda</t>
  </si>
  <si>
    <t>I-Prilivi gotovine iz aktivnosti finansiranja (422 do 424)</t>
  </si>
  <si>
    <t>3. Prilivi po osnovu zaduživanja</t>
  </si>
  <si>
    <t>II- Odlivi gotovine iz aktivnosti finansiranja (426 do 430)</t>
  </si>
  <si>
    <t>1. Odlivi po osnovu otplate dugova</t>
  </si>
  <si>
    <t>5. Odlivi po osnovu isplate akumuliranih sredstava dobrovoljnog penzijskog fonda</t>
  </si>
  <si>
    <t>III- Neto priliv gotovine iz aktivnosti finansiranja (421-425)</t>
  </si>
  <si>
    <t>IV-Neto odliv gotovine iz aktivnosti finansiranja (425-421)</t>
  </si>
  <si>
    <t>G. Ukupni odlivi gotovine (407+425)</t>
  </si>
  <si>
    <t>D. NETO PRILIV GOTOVINE (433-434)</t>
  </si>
  <si>
    <t>Đ. NETO ODLIV GOTOVINE (434-433)</t>
  </si>
  <si>
    <t>I.GOTOVINA NA KRAJU OBRAČUNSKOG PERIODA (437+435-436+438-439)</t>
  </si>
  <si>
    <t xml:space="preserve">                                                                        Lice sa licencom          </t>
  </si>
  <si>
    <t xml:space="preserve">                                         M.P</t>
  </si>
  <si>
    <t xml:space="preserve">           Adrijana Kršić, SR-1282/18</t>
  </si>
  <si>
    <t xml:space="preserve">                    Adrijana Kršić, SR-1282/18</t>
  </si>
  <si>
    <t>na dan 30.06.2018. godine</t>
  </si>
  <si>
    <t xml:space="preserve">Prethodna 2017 godina </t>
  </si>
  <si>
    <t>Dana, 30.06.2018.godine                                            Adrijana Kršić, SR-1282/18</t>
  </si>
  <si>
    <t xml:space="preserve">od 01.01. do 30.06.2018. godine </t>
  </si>
  <si>
    <t>Dana, 30.06.2018.godine                  Adrijana Kršić, SR-1282/18</t>
  </si>
  <si>
    <t>za period  01.01. - 30.06.2018. god.</t>
  </si>
  <si>
    <t xml:space="preserve"> za period od 01.01. do 30.06.2018. godine</t>
  </si>
  <si>
    <t>za period 01.01.-30.06.2018. godine</t>
  </si>
  <si>
    <t>IMOVINE na dan 30.06.2018. godine</t>
  </si>
  <si>
    <t>DD NOVI BIMEKS BRČKO - U STEČAJU</t>
  </si>
  <si>
    <t>ZMIF U PREOBLIKOVANJU BALKAN INVESTMENT FOND AD</t>
  </si>
  <si>
    <t>AKCIJSKI ZIF JAHORINA KOIN AD PALE - U PREOBLIKOVANJU</t>
  </si>
  <si>
    <t xml:space="preserve">Dana, 30.06.2018.godine                 </t>
  </si>
  <si>
    <t xml:space="preserve">Dana, 30.06.2018.godine                                      </t>
  </si>
  <si>
    <t>Dana, 30.06.2018. godine</t>
  </si>
  <si>
    <t>INVESTICIONOG FONDA za period  01.01 - 30.06.2018.godine</t>
  </si>
  <si>
    <t>26.05.2018</t>
  </si>
  <si>
    <t>Gubitak od otvaranja OAIF Adriatic Balanced</t>
  </si>
  <si>
    <t>INVESTICIONOG FONDA  na dan 30.06.2018. godine</t>
  </si>
  <si>
    <t xml:space="preserve">BKMG-R-A </t>
  </si>
  <si>
    <t xml:space="preserve">CMEG-R-A </t>
  </si>
  <si>
    <t xml:space="preserve">DEST-R-A </t>
  </si>
  <si>
    <t xml:space="preserve">DPLS-R-A </t>
  </si>
  <si>
    <t xml:space="preserve">ELMT-R-A </t>
  </si>
  <si>
    <t xml:space="preserve">GLSG-R-A </t>
  </si>
  <si>
    <t xml:space="preserve">HDMT-R-A </t>
  </si>
  <si>
    <t xml:space="preserve">IPBL-R-A </t>
  </si>
  <si>
    <t xml:space="preserve">KNZM-R-A </t>
  </si>
  <si>
    <t xml:space="preserve">MRMR-R-A </t>
  </si>
  <si>
    <t xml:space="preserve">NBS9-R-A </t>
  </si>
  <si>
    <t xml:space="preserve">NMTL-R-A </t>
  </si>
  <si>
    <t xml:space="preserve">SGAS-R-A </t>
  </si>
  <si>
    <t xml:space="preserve">TSL9-R-A </t>
  </si>
  <si>
    <t xml:space="preserve">UNFC-R-A </t>
  </si>
  <si>
    <t xml:space="preserve">USBS-R-A </t>
  </si>
  <si>
    <t xml:space="preserve">VTPR-R-A </t>
  </si>
  <si>
    <t xml:space="preserve">ZERS-R-A </t>
  </si>
  <si>
    <t xml:space="preserve">BLKP-R-A </t>
  </si>
  <si>
    <t xml:space="preserve">-108.413,08 </t>
  </si>
  <si>
    <t xml:space="preserve">0,00 </t>
  </si>
  <si>
    <t xml:space="preserve">FRTFRK1 </t>
  </si>
  <si>
    <t xml:space="preserve">-333.501,67 </t>
  </si>
  <si>
    <t xml:space="preserve">JHKP-R-A </t>
  </si>
  <si>
    <t xml:space="preserve">-86.457,20 </t>
  </si>
  <si>
    <t>UKUPNO: 22</t>
  </si>
  <si>
    <t>Na dan 30.06.2018.</t>
  </si>
  <si>
    <t>II- PRIHODI OD POVEZANIH LICA za period od 01.01. do 30.06.2018.</t>
  </si>
  <si>
    <t>III-ISPLATE POVEZANIM LICIMA za period od 01.01.-30.06.2018.</t>
  </si>
  <si>
    <t>DUIF POLARA INVEST A.D.</t>
  </si>
  <si>
    <t>Provizija za upravljanje po ugovoru</t>
  </si>
  <si>
    <t>KHOV RS</t>
  </si>
  <si>
    <t>Naknada za nadzor AZIF Polara Invest Fond</t>
  </si>
</sst>
</file>

<file path=xl/styles.xml><?xml version="1.0" encoding="utf-8"?>
<styleSheet xmlns="http://schemas.openxmlformats.org/spreadsheetml/2006/main">
  <numFmts count="26">
    <numFmt numFmtId="43" formatCode="_-* #,##0.00_-;\-* #,##0.00_-;_-* &quot;-&quot;??_-;_-@_-"/>
    <numFmt numFmtId="164" formatCode="&quot;$&quot;#,##0.00_);\(&quot;$&quot;#,##0.00\)"/>
    <numFmt numFmtId="165" formatCode="_(* #,##0.00_);_(* \(#,##0.00\);_(* &quot;-&quot;??_);_(@_)"/>
    <numFmt numFmtId="166" formatCode="_-* #,##0.00\ _D_i_n_._-;\-* #,##0.00\ _D_i_n_._-;_-* &quot;-&quot;??\ _D_i_n_._-;_-@_-"/>
    <numFmt numFmtId="167" formatCode="_-* #,##0.00\ _K_M_-;\-* #,##0.00\ _K_M_-;_-* &quot;-&quot;??\ _K_M_-;_-@_-"/>
    <numFmt numFmtId="168" formatCode="_(* #,##0_);_(* \(#,##0\);_(* &quot;-&quot;??_);_(@_)"/>
    <numFmt numFmtId="169" formatCode="_(* #,##0.000000_);_(* \(#,##0.000000\);_(* &quot;-&quot;??_);_(@_)"/>
    <numFmt numFmtId="170" formatCode="_(* #,##0.000_);_(* \(#,##0.000\);_(* &quot;-&quot;??_);_(@_)"/>
    <numFmt numFmtId="171" formatCode="_(* #,##0.0000_);_(* \(#,##0.0000\);_(* &quot;-&quot;??_);_(@_)"/>
    <numFmt numFmtId="172" formatCode="#,##0\ _D_i_n_."/>
    <numFmt numFmtId="173" formatCode="#,##0.00\ _D_i_n_."/>
    <numFmt numFmtId="174" formatCode="#,##0.0000\ _D_i_n_."/>
    <numFmt numFmtId="175" formatCode="_-* #,##0_-;\-* #,##0_-;_-* &quot;-&quot;??_-;_-@_-"/>
    <numFmt numFmtId="176" formatCode="_-* #,##0.0000\ _K_M_-;\-* #,##0.0000\ _K_M_-;_-* &quot;-&quot;????\ _K_M_-;_-@_-"/>
    <numFmt numFmtId="177" formatCode="_-* #,##0\ _K_M_-;\-* #,##0\ _K_M_-;_-* &quot;-&quot;??\ _K_M_-;_-@_-"/>
    <numFmt numFmtId="178" formatCode="0.0000"/>
    <numFmt numFmtId="179" formatCode="_(* #,##0.00000_);_(* \(#,##0.00000\);_(* &quot;-&quot;??_);_(@_)"/>
    <numFmt numFmtId="180" formatCode="0.00000"/>
    <numFmt numFmtId="181" formatCode="#,##0.00000"/>
    <numFmt numFmtId="182" formatCode="_-* #,##0.00000\ _D_i_n_._-;\-* #,##0.00000\ _D_i_n_._-;_-* &quot;-&quot;??\ _D_i_n_._-;_-@_-"/>
    <numFmt numFmtId="183" formatCode="#,##0.0000"/>
    <numFmt numFmtId="184" formatCode="#,##0.000000"/>
    <numFmt numFmtId="185" formatCode="0.000000"/>
    <numFmt numFmtId="186" formatCode="#,##0.000"/>
    <numFmt numFmtId="187" formatCode="#,##0.0"/>
    <numFmt numFmtId="188" formatCode="_-* #,##0.0000_-;\-* #,##0.0000_-;_-* &quot;-&quot;??_-;_-@_-"/>
  </numFmts>
  <fonts count="5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40404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b/>
      <u/>
      <sz val="10"/>
      <name val="Calibri"/>
      <family val="2"/>
      <scheme val="minor"/>
    </font>
    <font>
      <sz val="8"/>
      <color rgb="FF40404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40404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40404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165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9" fillId="0" borderId="0"/>
    <xf numFmtId="9" fontId="9" fillId="0" borderId="0" applyFont="0" applyFill="0" applyBorder="0" applyAlignment="0" applyProtection="0"/>
    <xf numFmtId="0" fontId="20" fillId="0" borderId="0">
      <alignment horizontal="right" vertical="top"/>
    </xf>
    <xf numFmtId="0" fontId="20" fillId="0" borderId="0">
      <alignment horizontal="left" vertical="top"/>
    </xf>
    <xf numFmtId="0" fontId="20" fillId="0" borderId="0">
      <alignment horizontal="right" vertical="top"/>
    </xf>
    <xf numFmtId="0" fontId="20" fillId="0" borderId="0">
      <alignment horizontal="right" vertical="top"/>
    </xf>
    <xf numFmtId="0" fontId="20" fillId="0" borderId="0">
      <alignment horizontal="right" vertical="top"/>
    </xf>
    <xf numFmtId="0" fontId="20" fillId="0" borderId="0">
      <alignment horizontal="right" vertical="top"/>
    </xf>
    <xf numFmtId="0" fontId="20" fillId="0" borderId="0">
      <alignment horizontal="left" vertical="top"/>
    </xf>
    <xf numFmtId="0" fontId="2" fillId="0" borderId="0"/>
  </cellStyleXfs>
  <cellXfs count="695">
    <xf numFmtId="0" fontId="0" fillId="0" borderId="0" xfId="0"/>
    <xf numFmtId="0" fontId="21" fillId="3" borderId="0" xfId="44" applyFont="1" applyFill="1"/>
    <xf numFmtId="0" fontId="21" fillId="0" borderId="0" xfId="0" applyFont="1"/>
    <xf numFmtId="0" fontId="21" fillId="0" borderId="0" xfId="32" applyFont="1"/>
    <xf numFmtId="0" fontId="21" fillId="0" borderId="1" xfId="32" applyFont="1" applyBorder="1"/>
    <xf numFmtId="168" fontId="21" fillId="0" borderId="0" xfId="32" applyNumberFormat="1" applyFont="1"/>
    <xf numFmtId="0" fontId="22" fillId="0" borderId="0" xfId="32" applyFont="1" applyBorder="1" applyAlignment="1">
      <alignment horizontal="left"/>
    </xf>
    <xf numFmtId="168" fontId="22" fillId="3" borderId="0" xfId="1" applyNumberFormat="1" applyFont="1" applyFill="1" applyBorder="1" applyAlignment="1">
      <alignment horizontal="center"/>
    </xf>
    <xf numFmtId="14" fontId="21" fillId="0" borderId="0" xfId="32" applyNumberFormat="1" applyFont="1"/>
    <xf numFmtId="0" fontId="21" fillId="0" borderId="0" xfId="32" applyFont="1" applyAlignment="1">
      <alignment vertical="center" wrapText="1"/>
    </xf>
    <xf numFmtId="0" fontId="21" fillId="0" borderId="0" xfId="32" applyFont="1" applyAlignment="1"/>
    <xf numFmtId="0" fontId="21" fillId="0" borderId="0" xfId="32" applyFont="1" applyBorder="1"/>
    <xf numFmtId="0" fontId="21" fillId="3" borderId="0" xfId="0" applyFont="1" applyFill="1"/>
    <xf numFmtId="0" fontId="21" fillId="3" borderId="0" xfId="32" applyFont="1" applyFill="1"/>
    <xf numFmtId="0" fontId="23" fillId="3" borderId="0" xfId="32" applyFont="1" applyFill="1"/>
    <xf numFmtId="0" fontId="21" fillId="3" borderId="1" xfId="32" applyFont="1" applyFill="1" applyBorder="1" applyAlignment="1">
      <alignment horizontal="center" vertical="center" wrapText="1"/>
    </xf>
    <xf numFmtId="0" fontId="21" fillId="3" borderId="1" xfId="32" applyFont="1" applyFill="1" applyBorder="1" applyAlignment="1">
      <alignment horizontal="center" vertical="top" wrapText="1"/>
    </xf>
    <xf numFmtId="0" fontId="21" fillId="3" borderId="1" xfId="32" applyFont="1" applyFill="1" applyBorder="1" applyAlignment="1">
      <alignment horizontal="center" wrapText="1"/>
    </xf>
    <xf numFmtId="0" fontId="21" fillId="3" borderId="1" xfId="32" applyFont="1" applyFill="1" applyBorder="1" applyAlignment="1">
      <alignment horizontal="left" vertical="center" wrapText="1"/>
    </xf>
    <xf numFmtId="3" fontId="21" fillId="3" borderId="1" xfId="10" applyNumberFormat="1" applyFont="1" applyFill="1" applyBorder="1" applyAlignment="1">
      <alignment horizontal="right" wrapText="1"/>
    </xf>
    <xf numFmtId="171" fontId="21" fillId="3" borderId="1" xfId="1" applyNumberFormat="1" applyFont="1" applyFill="1" applyBorder="1" applyAlignment="1">
      <alignment horizontal="center"/>
    </xf>
    <xf numFmtId="176" fontId="21" fillId="3" borderId="0" xfId="32" applyNumberFormat="1" applyFont="1" applyFill="1"/>
    <xf numFmtId="167" fontId="21" fillId="3" borderId="0" xfId="32" applyNumberFormat="1" applyFont="1" applyFill="1" applyAlignment="1"/>
    <xf numFmtId="0" fontId="21" fillId="0" borderId="0" xfId="0" applyFont="1" applyAlignment="1">
      <alignment horizontal="left"/>
    </xf>
    <xf numFmtId="0" fontId="21" fillId="3" borderId="0" xfId="32" applyFont="1" applyFill="1" applyBorder="1" applyAlignment="1">
      <alignment wrapText="1"/>
    </xf>
    <xf numFmtId="0" fontId="21" fillId="2" borderId="0" xfId="35" applyFont="1" applyFill="1"/>
    <xf numFmtId="0" fontId="21" fillId="2" borderId="0" xfId="35" applyFont="1" applyFill="1" applyAlignment="1">
      <alignment horizontal="center"/>
    </xf>
    <xf numFmtId="0" fontId="21" fillId="0" borderId="0" xfId="35" applyFont="1"/>
    <xf numFmtId="0" fontId="21" fillId="2" borderId="1" xfId="35" applyFont="1" applyFill="1" applyBorder="1" applyAlignment="1">
      <alignment horizontal="center" vertical="center" wrapText="1"/>
    </xf>
    <xf numFmtId="0" fontId="21" fillId="2" borderId="1" xfId="35" applyFont="1" applyFill="1" applyBorder="1" applyAlignment="1">
      <alignment horizontal="center"/>
    </xf>
    <xf numFmtId="0" fontId="22" fillId="2" borderId="1" xfId="35" applyFont="1" applyFill="1" applyBorder="1"/>
    <xf numFmtId="0" fontId="21" fillId="2" borderId="1" xfId="35" applyFont="1" applyFill="1" applyBorder="1" applyAlignment="1">
      <alignment horizontal="center" wrapText="1"/>
    </xf>
    <xf numFmtId="3" fontId="21" fillId="0" borderId="0" xfId="35" applyNumberFormat="1" applyFont="1"/>
    <xf numFmtId="0" fontId="21" fillId="2" borderId="1" xfId="35" applyFont="1" applyFill="1" applyBorder="1" applyAlignment="1">
      <alignment wrapText="1"/>
    </xf>
    <xf numFmtId="0" fontId="22" fillId="2" borderId="1" xfId="35" applyFont="1" applyFill="1" applyBorder="1" applyAlignment="1">
      <alignment wrapText="1"/>
    </xf>
    <xf numFmtId="0" fontId="21" fillId="2" borderId="0" xfId="35" applyFont="1" applyFill="1" applyAlignment="1"/>
    <xf numFmtId="0" fontId="21" fillId="3" borderId="0" xfId="35" applyFont="1" applyFill="1"/>
    <xf numFmtId="0" fontId="21" fillId="3" borderId="0" xfId="35" applyFont="1" applyFill="1" applyAlignment="1">
      <alignment horizontal="center"/>
    </xf>
    <xf numFmtId="0" fontId="22" fillId="3" borderId="0" xfId="35" applyFont="1" applyFill="1" applyAlignment="1">
      <alignment horizontal="center" vertical="center"/>
    </xf>
    <xf numFmtId="0" fontId="21" fillId="3" borderId="0" xfId="35" applyFont="1" applyFill="1" applyAlignment="1">
      <alignment horizontal="center" vertical="center"/>
    </xf>
    <xf numFmtId="0" fontId="21" fillId="3" borderId="1" xfId="35" applyFont="1" applyFill="1" applyBorder="1" applyAlignment="1">
      <alignment horizontal="center" vertical="center" wrapText="1"/>
    </xf>
    <xf numFmtId="0" fontId="21" fillId="3" borderId="1" xfId="35" applyFont="1" applyFill="1" applyBorder="1" applyAlignment="1">
      <alignment horizontal="center"/>
    </xf>
    <xf numFmtId="0" fontId="22" fillId="3" borderId="1" xfId="35" applyFont="1" applyFill="1" applyBorder="1"/>
    <xf numFmtId="0" fontId="21" fillId="3" borderId="1" xfId="35" applyNumberFormat="1" applyFont="1" applyFill="1" applyBorder="1" applyAlignment="1">
      <alignment horizontal="center"/>
    </xf>
    <xf numFmtId="0" fontId="21" fillId="3" borderId="1" xfId="35" applyFont="1" applyFill="1" applyBorder="1"/>
    <xf numFmtId="49" fontId="21" fillId="3" borderId="1" xfId="35" applyNumberFormat="1" applyFont="1" applyFill="1" applyBorder="1" applyAlignment="1">
      <alignment horizontal="center"/>
    </xf>
    <xf numFmtId="0" fontId="21" fillId="3" borderId="1" xfId="35" applyFont="1" applyFill="1" applyBorder="1" applyAlignment="1">
      <alignment horizontal="center" wrapText="1"/>
    </xf>
    <xf numFmtId="0" fontId="21" fillId="3" borderId="1" xfId="35" applyFont="1" applyFill="1" applyBorder="1" applyAlignment="1">
      <alignment vertical="center"/>
    </xf>
    <xf numFmtId="49" fontId="21" fillId="3" borderId="1" xfId="35" applyNumberFormat="1" applyFont="1" applyFill="1" applyBorder="1" applyAlignment="1">
      <alignment horizontal="center" vertical="center"/>
    </xf>
    <xf numFmtId="0" fontId="21" fillId="3" borderId="1" xfId="35" applyFont="1" applyFill="1" applyBorder="1" applyAlignment="1">
      <alignment wrapText="1"/>
    </xf>
    <xf numFmtId="0" fontId="22" fillId="3" borderId="1" xfId="35" applyFont="1" applyFill="1" applyBorder="1" applyAlignment="1">
      <alignment wrapText="1"/>
    </xf>
    <xf numFmtId="0" fontId="21" fillId="3" borderId="1" xfId="35" applyFont="1" applyFill="1" applyBorder="1" applyAlignment="1"/>
    <xf numFmtId="0" fontId="21" fillId="3" borderId="0" xfId="35" applyFont="1" applyFill="1" applyAlignment="1"/>
    <xf numFmtId="0" fontId="22" fillId="2" borderId="0" xfId="35" applyFont="1" applyFill="1" applyAlignment="1">
      <alignment horizontal="center"/>
    </xf>
    <xf numFmtId="0" fontId="22" fillId="2" borderId="0" xfId="35" applyFont="1" applyFill="1" applyAlignment="1">
      <alignment vertical="center"/>
    </xf>
    <xf numFmtId="0" fontId="21" fillId="2" borderId="0" xfId="35" applyFont="1" applyFill="1" applyAlignment="1">
      <alignment vertical="center"/>
    </xf>
    <xf numFmtId="0" fontId="22" fillId="2" borderId="1" xfId="35" applyFont="1" applyFill="1" applyBorder="1" applyAlignment="1">
      <alignment horizontal="center" wrapText="1"/>
    </xf>
    <xf numFmtId="0" fontId="21" fillId="2" borderId="0" xfId="35" applyFont="1" applyFill="1" applyAlignment="1">
      <alignment horizontal="center" wrapText="1"/>
    </xf>
    <xf numFmtId="0" fontId="21" fillId="2" borderId="0" xfId="35" applyFont="1" applyFill="1" applyAlignment="1">
      <alignment wrapText="1"/>
    </xf>
    <xf numFmtId="0" fontId="24" fillId="0" borderId="0" xfId="44" applyFon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4" xfId="0" applyFont="1" applyFill="1" applyBorder="1"/>
    <xf numFmtId="0" fontId="24" fillId="0" borderId="9" xfId="0" applyFont="1" applyFill="1" applyBorder="1"/>
    <xf numFmtId="0" fontId="24" fillId="0" borderId="1" xfId="0" applyFont="1" applyFill="1" applyBorder="1"/>
    <xf numFmtId="0" fontId="25" fillId="0" borderId="1" xfId="0" applyFont="1" applyFill="1" applyBorder="1"/>
    <xf numFmtId="0" fontId="13" fillId="2" borderId="0" xfId="35" applyFont="1" applyFill="1"/>
    <xf numFmtId="0" fontId="14" fillId="0" borderId="0" xfId="44" applyFont="1"/>
    <xf numFmtId="0" fontId="15" fillId="0" borderId="0" xfId="44" applyFont="1"/>
    <xf numFmtId="0" fontId="16" fillId="0" borderId="0" xfId="44" applyFont="1" applyAlignment="1">
      <alignment horizontal="center"/>
    </xf>
    <xf numFmtId="3" fontId="15" fillId="0" borderId="0" xfId="44" applyNumberFormat="1" applyFont="1"/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168" fontId="26" fillId="0" borderId="0" xfId="1" applyNumberFormat="1" applyFont="1" applyFill="1" applyAlignment="1">
      <alignment vertical="center"/>
    </xf>
    <xf numFmtId="0" fontId="26" fillId="0" borderId="0" xfId="0" applyFont="1" applyFill="1" applyAlignment="1">
      <alignment horizontal="right"/>
    </xf>
    <xf numFmtId="171" fontId="26" fillId="0" borderId="0" xfId="1" applyNumberFormat="1" applyFont="1" applyFill="1" applyAlignment="1">
      <alignment horizontal="right"/>
    </xf>
    <xf numFmtId="165" fontId="26" fillId="0" borderId="0" xfId="1" applyFont="1" applyFill="1" applyAlignment="1">
      <alignment horizontal="right"/>
    </xf>
    <xf numFmtId="168" fontId="26" fillId="0" borderId="0" xfId="1" applyNumberFormat="1" applyFont="1" applyFill="1" applyAlignment="1">
      <alignment horizontal="right"/>
    </xf>
    <xf numFmtId="0" fontId="27" fillId="0" borderId="0" xfId="0" applyFont="1" applyFill="1"/>
    <xf numFmtId="0" fontId="26" fillId="0" borderId="0" xfId="0" applyFont="1" applyFill="1" applyAlignment="1">
      <alignment horizontal="left" vertical="center"/>
    </xf>
    <xf numFmtId="0" fontId="26" fillId="0" borderId="3" xfId="0" applyFont="1" applyFill="1" applyBorder="1"/>
    <xf numFmtId="0" fontId="26" fillId="0" borderId="1" xfId="0" applyNumberFormat="1" applyFont="1" applyFill="1" applyBorder="1" applyAlignment="1" applyProtection="1">
      <alignment horizontal="center" vertical="top"/>
    </xf>
    <xf numFmtId="169" fontId="26" fillId="0" borderId="3" xfId="1" applyNumberFormat="1" applyFont="1" applyFill="1" applyBorder="1"/>
    <xf numFmtId="4" fontId="26" fillId="0" borderId="1" xfId="1" applyNumberFormat="1" applyFont="1" applyFill="1" applyBorder="1" applyAlignment="1">
      <alignment horizontal="right" wrapText="1"/>
    </xf>
    <xf numFmtId="169" fontId="26" fillId="0" borderId="3" xfId="1" applyNumberFormat="1" applyFont="1" applyFill="1" applyBorder="1" applyAlignment="1">
      <alignment horizontal="right"/>
    </xf>
    <xf numFmtId="3" fontId="26" fillId="0" borderId="1" xfId="1" applyNumberFormat="1" applyFont="1" applyFill="1" applyBorder="1" applyAlignment="1">
      <alignment horizontal="right" vertical="top" wrapText="1"/>
    </xf>
    <xf numFmtId="4" fontId="26" fillId="0" borderId="1" xfId="1" applyNumberFormat="1" applyFont="1" applyFill="1" applyBorder="1" applyAlignment="1">
      <alignment horizontal="right" vertical="center" wrapText="1"/>
    </xf>
    <xf numFmtId="4" fontId="26" fillId="0" borderId="1" xfId="1" applyNumberFormat="1" applyFont="1" applyFill="1" applyBorder="1" applyAlignment="1" applyProtection="1">
      <alignment vertical="center"/>
    </xf>
    <xf numFmtId="4" fontId="27" fillId="0" borderId="1" xfId="1" applyNumberFormat="1" applyFont="1" applyFill="1" applyBorder="1" applyAlignment="1" applyProtection="1">
      <alignment horizontal="right" vertical="top"/>
    </xf>
    <xf numFmtId="0" fontId="27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top" wrapText="1"/>
    </xf>
    <xf numFmtId="168" fontId="26" fillId="0" borderId="0" xfId="1" applyNumberFormat="1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right" vertical="top" wrapText="1"/>
    </xf>
    <xf numFmtId="165" fontId="27" fillId="0" borderId="0" xfId="1" applyFont="1" applyFill="1" applyBorder="1" applyAlignment="1" applyProtection="1">
      <alignment horizontal="right" vertical="top"/>
    </xf>
    <xf numFmtId="168" fontId="26" fillId="0" borderId="0" xfId="1" applyNumberFormat="1" applyFont="1" applyFill="1" applyBorder="1" applyAlignment="1">
      <alignment horizontal="right" vertical="top" wrapText="1"/>
    </xf>
    <xf numFmtId="169" fontId="26" fillId="0" borderId="0" xfId="1" applyNumberFormat="1" applyFont="1" applyFill="1" applyBorder="1"/>
    <xf numFmtId="165" fontId="26" fillId="0" borderId="0" xfId="23" applyFont="1" applyFill="1" applyAlignment="1">
      <alignment horizontal="right"/>
    </xf>
    <xf numFmtId="165" fontId="26" fillId="0" borderId="0" xfId="23" applyFont="1" applyFill="1"/>
    <xf numFmtId="0" fontId="26" fillId="0" borderId="0" xfId="0" applyFont="1" applyFill="1" applyAlignment="1">
      <alignment vertical="center"/>
    </xf>
    <xf numFmtId="165" fontId="26" fillId="0" borderId="0" xfId="1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168" fontId="27" fillId="0" borderId="0" xfId="1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29" fillId="0" borderId="0" xfId="0" applyFont="1" applyFill="1"/>
    <xf numFmtId="172" fontId="27" fillId="3" borderId="4" xfId="0" applyNumberFormat="1" applyFont="1" applyFill="1" applyBorder="1" applyAlignment="1">
      <alignment horizontal="right" wrapText="1"/>
    </xf>
    <xf numFmtId="174" fontId="27" fillId="3" borderId="4" xfId="0" applyNumberFormat="1" applyFont="1" applyFill="1" applyBorder="1" applyAlignment="1">
      <alignment horizontal="right" wrapText="1"/>
    </xf>
    <xf numFmtId="0" fontId="27" fillId="0" borderId="0" xfId="0" applyFont="1"/>
    <xf numFmtId="0" fontId="25" fillId="0" borderId="1" xfId="0" applyFont="1" applyBorder="1" applyAlignment="1">
      <alignment horizontal="left"/>
    </xf>
    <xf numFmtId="0" fontId="27" fillId="3" borderId="1" xfId="35" applyFont="1" applyFill="1" applyBorder="1" applyAlignment="1">
      <alignment horizontal="center"/>
    </xf>
    <xf numFmtId="0" fontId="27" fillId="3" borderId="1" xfId="35" applyFont="1" applyFill="1" applyBorder="1"/>
    <xf numFmtId="0" fontId="27" fillId="3" borderId="1" xfId="35" applyNumberFormat="1" applyFont="1" applyFill="1" applyBorder="1" applyAlignment="1">
      <alignment horizontal="center"/>
    </xf>
    <xf numFmtId="0" fontId="27" fillId="3" borderId="0" xfId="35" applyFont="1" applyFill="1"/>
    <xf numFmtId="49" fontId="27" fillId="3" borderId="1" xfId="35" applyNumberFormat="1" applyFont="1" applyFill="1" applyBorder="1" applyAlignment="1">
      <alignment horizontal="center"/>
    </xf>
    <xf numFmtId="0" fontId="27" fillId="3" borderId="1" xfId="35" applyFont="1" applyFill="1" applyBorder="1" applyAlignment="1">
      <alignment horizontal="center" wrapText="1"/>
    </xf>
    <xf numFmtId="3" fontId="27" fillId="3" borderId="0" xfId="35" applyNumberFormat="1" applyFont="1" applyFill="1"/>
    <xf numFmtId="0" fontId="27" fillId="3" borderId="1" xfId="35" applyFont="1" applyFill="1" applyBorder="1" applyAlignment="1">
      <alignment wrapText="1"/>
    </xf>
    <xf numFmtId="0" fontId="27" fillId="3" borderId="1" xfId="35" applyFont="1" applyFill="1" applyBorder="1" applyAlignment="1"/>
    <xf numFmtId="0" fontId="26" fillId="3" borderId="0" xfId="32" applyFont="1" applyFill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 vertical="center"/>
    </xf>
    <xf numFmtId="0" fontId="26" fillId="0" borderId="0" xfId="32" applyFont="1" applyBorder="1" applyAlignment="1">
      <alignment horizontal="left"/>
    </xf>
    <xf numFmtId="0" fontId="23" fillId="0" borderId="0" xfId="32" applyFont="1" applyBorder="1" applyAlignment="1">
      <alignment horizontal="left"/>
    </xf>
    <xf numFmtId="0" fontId="21" fillId="0" borderId="0" xfId="32" applyFont="1" applyBorder="1" applyAlignment="1">
      <alignment wrapText="1"/>
    </xf>
    <xf numFmtId="0" fontId="33" fillId="3" borderId="16" xfId="40" applyFont="1" applyFill="1" applyBorder="1" applyAlignment="1">
      <alignment wrapText="1"/>
    </xf>
    <xf numFmtId="165" fontId="33" fillId="3" borderId="16" xfId="1" applyFont="1" applyFill="1" applyBorder="1" applyAlignment="1">
      <alignment horizontal="right" wrapText="1"/>
    </xf>
    <xf numFmtId="0" fontId="27" fillId="0" borderId="3" xfId="0" applyFont="1" applyFill="1" applyBorder="1"/>
    <xf numFmtId="169" fontId="27" fillId="0" borderId="3" xfId="1" applyNumberFormat="1" applyFont="1" applyFill="1" applyBorder="1" applyAlignment="1">
      <alignment horizontal="left" vertical="top"/>
    </xf>
    <xf numFmtId="169" fontId="27" fillId="0" borderId="3" xfId="1" applyNumberFormat="1" applyFont="1" applyFill="1" applyBorder="1"/>
    <xf numFmtId="169" fontId="33" fillId="0" borderId="3" xfId="1" applyNumberFormat="1" applyFont="1" applyFill="1" applyBorder="1"/>
    <xf numFmtId="0" fontId="33" fillId="0" borderId="0" xfId="0" applyFont="1" applyFill="1"/>
    <xf numFmtId="168" fontId="27" fillId="3" borderId="1" xfId="1" applyNumberFormat="1" applyFont="1" applyFill="1" applyBorder="1" applyAlignment="1">
      <alignment horizontal="right" wrapText="1"/>
    </xf>
    <xf numFmtId="4" fontId="26" fillId="0" borderId="1" xfId="1" applyNumberFormat="1" applyFont="1" applyFill="1" applyBorder="1" applyAlignment="1" applyProtection="1">
      <alignment horizontal="right" vertical="top"/>
    </xf>
    <xf numFmtId="167" fontId="21" fillId="3" borderId="0" xfId="32" applyNumberFormat="1" applyFont="1" applyFill="1" applyBorder="1" applyAlignment="1"/>
    <xf numFmtId="0" fontId="21" fillId="3" borderId="2" xfId="35" applyFont="1" applyFill="1" applyBorder="1" applyAlignment="1">
      <alignment horizontal="center"/>
    </xf>
    <xf numFmtId="0" fontId="21" fillId="2" borderId="2" xfId="35" applyFont="1" applyFill="1" applyBorder="1" applyAlignment="1"/>
    <xf numFmtId="0" fontId="21" fillId="3" borderId="0" xfId="35" applyFont="1" applyFill="1" applyAlignment="1">
      <alignment horizontal="right" vertical="top"/>
    </xf>
    <xf numFmtId="0" fontId="26" fillId="3" borderId="0" xfId="35" applyFont="1" applyFill="1" applyAlignment="1">
      <alignment horizontal="right" vertical="top"/>
    </xf>
    <xf numFmtId="0" fontId="21" fillId="3" borderId="0" xfId="32" applyFont="1" applyFill="1" applyBorder="1" applyAlignment="1">
      <alignment horizontal="left"/>
    </xf>
    <xf numFmtId="0" fontId="21" fillId="3" borderId="0" xfId="35" applyFont="1" applyFill="1" applyAlignment="1">
      <alignment vertical="top"/>
    </xf>
    <xf numFmtId="0" fontId="21" fillId="3" borderId="0" xfId="35" applyFont="1" applyFill="1" applyBorder="1" applyAlignment="1">
      <alignment horizontal="center" vertical="top" wrapText="1"/>
    </xf>
    <xf numFmtId="0" fontId="23" fillId="3" borderId="0" xfId="35" applyFont="1" applyFill="1" applyAlignment="1">
      <alignment horizontal="center"/>
    </xf>
    <xf numFmtId="0" fontId="21" fillId="0" borderId="2" xfId="0" applyFont="1" applyBorder="1"/>
    <xf numFmtId="0" fontId="22" fillId="0" borderId="2" xfId="32" applyFont="1" applyBorder="1" applyAlignment="1">
      <alignment horizontal="left"/>
    </xf>
    <xf numFmtId="0" fontId="34" fillId="3" borderId="0" xfId="38" applyFont="1" applyFill="1" applyBorder="1" applyAlignment="1"/>
    <xf numFmtId="0" fontId="21" fillId="3" borderId="0" xfId="35" applyFont="1" applyFill="1" applyBorder="1" applyAlignment="1"/>
    <xf numFmtId="0" fontId="26" fillId="0" borderId="0" xfId="0" applyFont="1" applyFill="1" applyBorder="1" applyAlignment="1"/>
    <xf numFmtId="0" fontId="21" fillId="3" borderId="0" xfId="35" applyFont="1" applyFill="1" applyAlignment="1">
      <alignment horizontal="center"/>
    </xf>
    <xf numFmtId="0" fontId="21" fillId="0" borderId="0" xfId="32" applyFont="1" applyBorder="1" applyAlignment="1">
      <alignment horizontal="left"/>
    </xf>
    <xf numFmtId="0" fontId="26" fillId="3" borderId="0" xfId="44" applyFont="1" applyFill="1"/>
    <xf numFmtId="0" fontId="26" fillId="0" borderId="0" xfId="42" applyFont="1"/>
    <xf numFmtId="0" fontId="26" fillId="0" borderId="0" xfId="42" applyFont="1" applyAlignment="1">
      <alignment horizontal="center"/>
    </xf>
    <xf numFmtId="165" fontId="26" fillId="0" borderId="0" xfId="1" applyFont="1"/>
    <xf numFmtId="4" fontId="21" fillId="3" borderId="0" xfId="32" applyNumberFormat="1" applyFont="1" applyFill="1"/>
    <xf numFmtId="167" fontId="21" fillId="3" borderId="0" xfId="32" applyNumberFormat="1" applyFont="1" applyFill="1" applyAlignment="1">
      <alignment horizontal="right"/>
    </xf>
    <xf numFmtId="4" fontId="21" fillId="3" borderId="0" xfId="32" applyNumberFormat="1" applyFont="1" applyFill="1" applyAlignment="1">
      <alignment horizontal="right"/>
    </xf>
    <xf numFmtId="0" fontId="27" fillId="2" borderId="1" xfId="35" applyFont="1" applyFill="1" applyBorder="1" applyAlignment="1">
      <alignment horizontal="center" wrapText="1"/>
    </xf>
    <xf numFmtId="0" fontId="27" fillId="2" borderId="1" xfId="35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/>
    <xf numFmtId="177" fontId="26" fillId="3" borderId="0" xfId="3" applyNumberFormat="1" applyFont="1" applyFill="1"/>
    <xf numFmtId="0" fontId="26" fillId="3" borderId="0" xfId="40" applyFont="1" applyFill="1"/>
    <xf numFmtId="177" fontId="26" fillId="3" borderId="1" xfId="3" applyNumberFormat="1" applyFont="1" applyFill="1" applyBorder="1" applyAlignment="1">
      <alignment horizontal="center" wrapText="1"/>
    </xf>
    <xf numFmtId="0" fontId="27" fillId="3" borderId="1" xfId="40" applyFont="1" applyFill="1" applyBorder="1" applyAlignment="1">
      <alignment wrapText="1"/>
    </xf>
    <xf numFmtId="165" fontId="27" fillId="3" borderId="1" xfId="1" applyFont="1" applyFill="1" applyBorder="1" applyAlignment="1">
      <alignment horizontal="right" wrapText="1"/>
    </xf>
    <xf numFmtId="0" fontId="27" fillId="3" borderId="16" xfId="40" applyFont="1" applyFill="1" applyBorder="1" applyAlignment="1">
      <alignment horizontal="center" wrapText="1"/>
    </xf>
    <xf numFmtId="0" fontId="26" fillId="3" borderId="9" xfId="40" applyFont="1" applyFill="1" applyBorder="1" applyAlignment="1">
      <alignment horizontal="center" wrapText="1"/>
    </xf>
    <xf numFmtId="0" fontId="35" fillId="3" borderId="9" xfId="40" applyFont="1" applyFill="1" applyBorder="1" applyAlignment="1">
      <alignment wrapText="1"/>
    </xf>
    <xf numFmtId="168" fontId="35" fillId="3" borderId="9" xfId="1" applyNumberFormat="1" applyFont="1" applyFill="1" applyBorder="1" applyAlignment="1">
      <alignment horizontal="right" wrapText="1"/>
    </xf>
    <xf numFmtId="165" fontId="35" fillId="3" borderId="9" xfId="1" applyFont="1" applyFill="1" applyBorder="1" applyAlignment="1">
      <alignment horizontal="right" wrapText="1"/>
    </xf>
    <xf numFmtId="14" fontId="26" fillId="3" borderId="1" xfId="40" applyNumberFormat="1" applyFont="1" applyFill="1" applyBorder="1" applyAlignment="1">
      <alignment horizontal="center" wrapText="1"/>
    </xf>
    <xf numFmtId="0" fontId="26" fillId="3" borderId="1" xfId="40" applyFont="1" applyFill="1" applyBorder="1" applyAlignment="1">
      <alignment wrapText="1"/>
    </xf>
    <xf numFmtId="165" fontId="26" fillId="3" borderId="1" xfId="1" applyFont="1" applyFill="1" applyBorder="1" applyAlignment="1">
      <alignment wrapText="1"/>
    </xf>
    <xf numFmtId="165" fontId="26" fillId="3" borderId="1" xfId="1" applyFont="1" applyFill="1" applyBorder="1" applyAlignment="1" applyProtection="1">
      <alignment horizontal="right" vertical="top" wrapText="1" readingOrder="1"/>
    </xf>
    <xf numFmtId="0" fontId="35" fillId="3" borderId="1" xfId="40" applyFont="1" applyFill="1" applyBorder="1" applyAlignment="1">
      <alignment wrapText="1"/>
    </xf>
    <xf numFmtId="165" fontId="35" fillId="3" borderId="1" xfId="1" applyFont="1" applyFill="1" applyBorder="1"/>
    <xf numFmtId="4" fontId="35" fillId="3" borderId="1" xfId="1" applyNumberFormat="1" applyFont="1" applyFill="1" applyBorder="1" applyAlignment="1">
      <alignment horizontal="right" wrapText="1"/>
    </xf>
    <xf numFmtId="0" fontId="27" fillId="3" borderId="1" xfId="40" applyFont="1" applyFill="1" applyBorder="1" applyAlignment="1">
      <alignment horizontal="center" wrapText="1"/>
    </xf>
    <xf numFmtId="168" fontId="26" fillId="3" borderId="1" xfId="1" applyNumberFormat="1" applyFont="1" applyFill="1" applyBorder="1" applyAlignment="1">
      <alignment horizontal="right" wrapText="1"/>
    </xf>
    <xf numFmtId="165" fontId="26" fillId="3" borderId="1" xfId="1" applyFont="1" applyFill="1" applyBorder="1" applyAlignment="1">
      <alignment horizontal="right" wrapText="1"/>
    </xf>
    <xf numFmtId="0" fontId="26" fillId="3" borderId="1" xfId="40" applyFont="1" applyFill="1" applyBorder="1" applyAlignment="1">
      <alignment horizontal="center" vertical="top" wrapText="1"/>
    </xf>
    <xf numFmtId="0" fontId="35" fillId="3" borderId="1" xfId="40" applyFont="1" applyFill="1" applyBorder="1" applyAlignment="1">
      <alignment vertical="center" wrapText="1"/>
    </xf>
    <xf numFmtId="0" fontId="26" fillId="3" borderId="1" xfId="40" applyFont="1" applyFill="1" applyBorder="1" applyAlignment="1">
      <alignment vertical="center" wrapText="1"/>
    </xf>
    <xf numFmtId="165" fontId="33" fillId="3" borderId="1" xfId="1" applyFont="1" applyFill="1" applyBorder="1" applyAlignment="1">
      <alignment horizontal="right" wrapText="1"/>
    </xf>
    <xf numFmtId="0" fontId="35" fillId="3" borderId="1" xfId="40" applyFont="1" applyFill="1" applyBorder="1" applyAlignment="1">
      <alignment vertical="top" wrapText="1"/>
    </xf>
    <xf numFmtId="4" fontId="33" fillId="3" borderId="1" xfId="1" applyNumberFormat="1" applyFont="1" applyFill="1" applyBorder="1" applyAlignment="1">
      <alignment horizontal="right" wrapText="1"/>
    </xf>
    <xf numFmtId="168" fontId="26" fillId="3" borderId="0" xfId="1" applyNumberFormat="1" applyFont="1" applyFill="1"/>
    <xf numFmtId="165" fontId="26" fillId="3" borderId="0" xfId="1" applyFont="1" applyFill="1"/>
    <xf numFmtId="165" fontId="26" fillId="3" borderId="0" xfId="40" applyNumberFormat="1" applyFont="1" applyFill="1"/>
    <xf numFmtId="168" fontId="26" fillId="3" borderId="1" xfId="1" applyNumberFormat="1" applyFont="1" applyFill="1" applyBorder="1" applyAlignment="1">
      <alignment vertical="center" wrapText="1"/>
    </xf>
    <xf numFmtId="168" fontId="27" fillId="3" borderId="1" xfId="1" applyNumberFormat="1" applyFont="1" applyFill="1" applyBorder="1" applyAlignment="1">
      <alignment horizontal="center" wrapText="1"/>
    </xf>
    <xf numFmtId="165" fontId="27" fillId="3" borderId="1" xfId="1" applyFont="1" applyFill="1" applyBorder="1" applyAlignment="1">
      <alignment horizontal="center" wrapText="1"/>
    </xf>
    <xf numFmtId="168" fontId="35" fillId="3" borderId="1" xfId="1" applyNumberFormat="1" applyFont="1" applyFill="1" applyBorder="1" applyAlignment="1">
      <alignment horizontal="center" wrapText="1"/>
    </xf>
    <xf numFmtId="165" fontId="35" fillId="3" borderId="1" xfId="1" applyFont="1" applyFill="1" applyBorder="1" applyAlignment="1">
      <alignment horizontal="center" wrapText="1"/>
    </xf>
    <xf numFmtId="0" fontId="26" fillId="3" borderId="1" xfId="40" applyFont="1" applyFill="1" applyBorder="1" applyAlignment="1">
      <alignment horizontal="center" vertical="center" wrapText="1"/>
    </xf>
    <xf numFmtId="165" fontId="33" fillId="3" borderId="1" xfId="1" applyFont="1" applyFill="1" applyBorder="1" applyAlignment="1">
      <alignment horizontal="center" wrapText="1"/>
    </xf>
    <xf numFmtId="0" fontId="26" fillId="3" borderId="17" xfId="40" applyFont="1" applyFill="1" applyBorder="1" applyAlignment="1"/>
    <xf numFmtId="0" fontId="26" fillId="3" borderId="0" xfId="40" applyFont="1" applyFill="1" applyAlignment="1">
      <alignment horizontal="right"/>
    </xf>
    <xf numFmtId="0" fontId="26" fillId="3" borderId="0" xfId="40" applyFont="1" applyFill="1" applyAlignment="1">
      <alignment vertical="center"/>
    </xf>
    <xf numFmtId="0" fontId="26" fillId="3" borderId="0" xfId="38" applyFont="1" applyFill="1" applyAlignment="1">
      <alignment wrapText="1"/>
    </xf>
    <xf numFmtId="177" fontId="36" fillId="3" borderId="2" xfId="3" applyNumberFormat="1" applyFont="1" applyFill="1" applyBorder="1"/>
    <xf numFmtId="0" fontId="36" fillId="3" borderId="0" xfId="40" applyFont="1" applyFill="1"/>
    <xf numFmtId="0" fontId="26" fillId="3" borderId="2" xfId="40" applyFont="1" applyFill="1" applyBorder="1"/>
    <xf numFmtId="177" fontId="36" fillId="3" borderId="0" xfId="3" applyNumberFormat="1" applyFont="1" applyFill="1" applyBorder="1"/>
    <xf numFmtId="0" fontId="26" fillId="3" borderId="0" xfId="40" applyFont="1" applyFill="1" applyBorder="1"/>
    <xf numFmtId="167" fontId="26" fillId="3" borderId="0" xfId="3" applyFont="1" applyFill="1"/>
    <xf numFmtId="168" fontId="15" fillId="0" borderId="0" xfId="44" applyNumberFormat="1" applyFont="1"/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top" wrapText="1"/>
    </xf>
    <xf numFmtId="165" fontId="24" fillId="0" borderId="0" xfId="1" applyFont="1"/>
    <xf numFmtId="166" fontId="24" fillId="0" borderId="0" xfId="44" applyNumberFormat="1" applyFont="1"/>
    <xf numFmtId="168" fontId="26" fillId="0" borderId="0" xfId="42" applyNumberFormat="1" applyFont="1"/>
    <xf numFmtId="3" fontId="26" fillId="0" borderId="0" xfId="42" applyNumberFormat="1" applyFont="1"/>
    <xf numFmtId="180" fontId="26" fillId="0" borderId="0" xfId="42" applyNumberFormat="1" applyFont="1"/>
    <xf numFmtId="0" fontId="37" fillId="0" borderId="0" xfId="42" applyFont="1"/>
    <xf numFmtId="182" fontId="26" fillId="0" borderId="0" xfId="42" applyNumberFormat="1" applyFont="1"/>
    <xf numFmtId="0" fontId="21" fillId="0" borderId="0" xfId="0" applyFont="1" applyFill="1"/>
    <xf numFmtId="3" fontId="21" fillId="0" borderId="0" xfId="0" applyNumberFormat="1" applyFont="1" applyFill="1"/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3" fontId="22" fillId="0" borderId="0" xfId="0" applyNumberFormat="1" applyFont="1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 applyFill="1" applyAlignment="1">
      <alignment horizontal="left"/>
    </xf>
    <xf numFmtId="0" fontId="21" fillId="0" borderId="0" xfId="32" applyFont="1" applyFill="1" applyBorder="1" applyAlignment="1">
      <alignment horizontal="center"/>
    </xf>
    <xf numFmtId="0" fontId="21" fillId="4" borderId="0" xfId="0" applyFont="1" applyFill="1"/>
    <xf numFmtId="0" fontId="21" fillId="3" borderId="0" xfId="35" applyFont="1" applyFill="1" applyBorder="1" applyAlignment="1">
      <alignment horizontal="center"/>
    </xf>
    <xf numFmtId="0" fontId="21" fillId="3" borderId="0" xfId="35" applyFont="1" applyFill="1" applyBorder="1"/>
    <xf numFmtId="0" fontId="21" fillId="0" borderId="0" xfId="35" applyFont="1" applyFill="1" applyAlignment="1"/>
    <xf numFmtId="0" fontId="21" fillId="0" borderId="0" xfId="35" applyFont="1" applyFill="1" applyBorder="1"/>
    <xf numFmtId="0" fontId="21" fillId="0" borderId="0" xfId="35" applyFont="1" applyFill="1"/>
    <xf numFmtId="169" fontId="26" fillId="0" borderId="0" xfId="1" applyNumberFormat="1" applyFont="1" applyFill="1" applyAlignment="1">
      <alignment horizontal="right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top"/>
    </xf>
    <xf numFmtId="4" fontId="26" fillId="0" borderId="1" xfId="1" applyNumberFormat="1" applyFont="1" applyFill="1" applyBorder="1" applyAlignment="1">
      <alignment vertical="center"/>
    </xf>
    <xf numFmtId="3" fontId="26" fillId="0" borderId="1" xfId="0" applyNumberFormat="1" applyFont="1" applyFill="1" applyBorder="1" applyAlignment="1">
      <alignment horizontal="right" vertical="top" wrapText="1"/>
    </xf>
    <xf numFmtId="3" fontId="26" fillId="0" borderId="1" xfId="1" applyNumberFormat="1" applyFont="1" applyFill="1" applyBorder="1" applyAlignment="1">
      <alignment horizontal="left" vertical="top"/>
    </xf>
    <xf numFmtId="183" fontId="26" fillId="0" borderId="1" xfId="1" applyNumberFormat="1" applyFont="1" applyFill="1" applyBorder="1" applyAlignment="1">
      <alignment horizontal="left" vertical="top"/>
    </xf>
    <xf numFmtId="3" fontId="26" fillId="0" borderId="1" xfId="0" applyNumberFormat="1" applyFont="1" applyFill="1" applyBorder="1" applyAlignment="1">
      <alignment horizontal="right" vertical="top"/>
    </xf>
    <xf numFmtId="184" fontId="26" fillId="0" borderId="1" xfId="1" applyNumberFormat="1" applyFont="1" applyFill="1" applyBorder="1" applyAlignment="1">
      <alignment horizontal="left" vertical="top"/>
    </xf>
    <xf numFmtId="185" fontId="26" fillId="0" borderId="1" xfId="1" applyNumberFormat="1" applyFont="1" applyFill="1" applyBorder="1" applyAlignment="1">
      <alignment horizontal="left" vertical="top"/>
    </xf>
    <xf numFmtId="4" fontId="26" fillId="0" borderId="1" xfId="1" applyNumberFormat="1" applyFont="1" applyFill="1" applyBorder="1" applyAlignment="1">
      <alignment vertical="center" wrapText="1"/>
    </xf>
    <xf numFmtId="3" fontId="26" fillId="0" borderId="1" xfId="0" applyNumberFormat="1" applyFont="1" applyFill="1" applyBorder="1" applyAlignment="1">
      <alignment horizontal="right" vertical="center" wrapText="1"/>
    </xf>
    <xf numFmtId="3" fontId="26" fillId="0" borderId="1" xfId="1" applyNumberFormat="1" applyFont="1" applyFill="1" applyBorder="1" applyAlignment="1">
      <alignment horizontal="right" vertical="center" wrapText="1"/>
    </xf>
    <xf numFmtId="183" fontId="26" fillId="0" borderId="1" xfId="1" applyNumberFormat="1" applyFont="1" applyFill="1" applyBorder="1" applyAlignment="1">
      <alignment horizontal="right" vertical="center" wrapText="1"/>
    </xf>
    <xf numFmtId="184" fontId="26" fillId="0" borderId="1" xfId="1" applyNumberFormat="1" applyFont="1" applyFill="1" applyBorder="1" applyAlignment="1">
      <alignment horizontal="right" vertical="center" wrapText="1"/>
    </xf>
    <xf numFmtId="185" fontId="26" fillId="0" borderId="1" xfId="1" applyNumberFormat="1" applyFont="1" applyFill="1" applyBorder="1" applyAlignment="1" applyProtection="1">
      <alignment horizontal="right" vertical="center"/>
    </xf>
    <xf numFmtId="183" fontId="26" fillId="0" borderId="1" xfId="1" applyNumberFormat="1" applyFont="1" applyFill="1" applyBorder="1" applyAlignment="1" applyProtection="1">
      <alignment horizontal="right" vertical="top"/>
    </xf>
    <xf numFmtId="184" fontId="26" fillId="0" borderId="1" xfId="1" applyNumberFormat="1" applyFont="1" applyFill="1" applyBorder="1" applyAlignment="1" applyProtection="1">
      <alignment horizontal="right" vertical="top"/>
    </xf>
    <xf numFmtId="185" fontId="26" fillId="0" borderId="1" xfId="1" applyNumberFormat="1" applyFont="1" applyFill="1" applyBorder="1" applyAlignment="1" applyProtection="1">
      <alignment horizontal="right" vertical="top"/>
    </xf>
    <xf numFmtId="183" fontId="26" fillId="0" borderId="1" xfId="1" applyNumberFormat="1" applyFont="1" applyFill="1" applyBorder="1" applyAlignment="1">
      <alignment horizontal="right" wrapText="1"/>
    </xf>
    <xf numFmtId="184" fontId="26" fillId="0" borderId="1" xfId="1" applyNumberFormat="1" applyFont="1" applyFill="1" applyBorder="1" applyAlignment="1">
      <alignment horizontal="right" wrapText="1"/>
    </xf>
    <xf numFmtId="178" fontId="27" fillId="0" borderId="1" xfId="1" applyNumberFormat="1" applyFont="1" applyFill="1" applyBorder="1" applyAlignment="1" applyProtection="1">
      <alignment horizontal="right" vertical="top"/>
    </xf>
    <xf numFmtId="171" fontId="26" fillId="0" borderId="0" xfId="1" applyNumberFormat="1" applyFont="1" applyFill="1" applyBorder="1" applyAlignment="1">
      <alignment horizontal="right" wrapText="1"/>
    </xf>
    <xf numFmtId="169" fontId="27" fillId="0" borderId="0" xfId="1" applyNumberFormat="1" applyFont="1" applyFill="1" applyBorder="1" applyAlignment="1" applyProtection="1">
      <alignment horizontal="right" vertical="top"/>
    </xf>
    <xf numFmtId="4" fontId="27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/>
    <xf numFmtId="171" fontId="27" fillId="0" borderId="0" xfId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/>
    </xf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vertical="center"/>
    </xf>
    <xf numFmtId="0" fontId="22" fillId="3" borderId="0" xfId="0" applyFont="1" applyFill="1"/>
    <xf numFmtId="0" fontId="21" fillId="3" borderId="1" xfId="0" applyFont="1" applyFill="1" applyBorder="1" applyAlignment="1">
      <alignment horizontal="center" vertical="top" wrapText="1"/>
    </xf>
    <xf numFmtId="168" fontId="22" fillId="3" borderId="1" xfId="1" applyNumberFormat="1" applyFont="1" applyFill="1" applyBorder="1" applyAlignment="1">
      <alignment horizontal="right" wrapText="1"/>
    </xf>
    <xf numFmtId="0" fontId="22" fillId="3" borderId="1" xfId="0" applyFont="1" applyFill="1" applyBorder="1" applyAlignment="1">
      <alignment horizontal="center" vertical="top" wrapText="1"/>
    </xf>
    <xf numFmtId="169" fontId="22" fillId="3" borderId="1" xfId="1" applyNumberFormat="1" applyFont="1" applyFill="1" applyBorder="1" applyAlignment="1">
      <alignment horizontal="right" wrapText="1"/>
    </xf>
    <xf numFmtId="171" fontId="22" fillId="3" borderId="1" xfId="1" applyNumberFormat="1" applyFont="1" applyFill="1" applyBorder="1" applyAlignment="1">
      <alignment horizontal="right" wrapText="1"/>
    </xf>
    <xf numFmtId="172" fontId="22" fillId="3" borderId="1" xfId="0" applyNumberFormat="1" applyFont="1" applyFill="1" applyBorder="1" applyAlignment="1">
      <alignment horizontal="right" wrapText="1"/>
    </xf>
    <xf numFmtId="172" fontId="21" fillId="3" borderId="1" xfId="0" applyNumberFormat="1" applyFont="1" applyFill="1" applyBorder="1" applyAlignment="1">
      <alignment horizontal="right" wrapText="1"/>
    </xf>
    <xf numFmtId="169" fontId="21" fillId="3" borderId="1" xfId="1" applyNumberFormat="1" applyFont="1" applyFill="1" applyBorder="1" applyAlignment="1">
      <alignment horizontal="right" wrapText="1"/>
    </xf>
    <xf numFmtId="173" fontId="21" fillId="3" borderId="1" xfId="0" applyNumberFormat="1" applyFont="1" applyFill="1" applyBorder="1" applyAlignment="1">
      <alignment horizontal="right" wrapText="1"/>
    </xf>
    <xf numFmtId="174" fontId="21" fillId="3" borderId="1" xfId="0" applyNumberFormat="1" applyFont="1" applyFill="1" applyBorder="1" applyAlignment="1">
      <alignment horizontal="right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4" fontId="39" fillId="0" borderId="1" xfId="0" applyNumberFormat="1" applyFont="1" applyFill="1" applyBorder="1" applyAlignment="1">
      <alignment horizontal="right" vertical="center" wrapText="1"/>
    </xf>
    <xf numFmtId="169" fontId="39" fillId="0" borderId="1" xfId="0" applyNumberFormat="1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center" vertical="top" wrapText="1"/>
    </xf>
    <xf numFmtId="172" fontId="21" fillId="3" borderId="9" xfId="0" applyNumberFormat="1" applyFont="1" applyFill="1" applyBorder="1" applyAlignment="1">
      <alignment horizontal="right" wrapText="1"/>
    </xf>
    <xf numFmtId="175" fontId="22" fillId="3" borderId="1" xfId="15" applyNumberFormat="1" applyFont="1" applyFill="1" applyBorder="1" applyAlignment="1">
      <alignment horizontal="right" wrapText="1"/>
    </xf>
    <xf numFmtId="0" fontId="21" fillId="3" borderId="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top"/>
    </xf>
    <xf numFmtId="0" fontId="21" fillId="3" borderId="0" xfId="0" applyFont="1" applyFill="1" applyAlignment="1"/>
    <xf numFmtId="0" fontId="21" fillId="3" borderId="0" xfId="0" applyFont="1" applyFill="1" applyAlignment="1">
      <alignment vertical="center"/>
    </xf>
    <xf numFmtId="0" fontId="26" fillId="3" borderId="0" xfId="0" applyFont="1" applyFill="1" applyBorder="1"/>
    <xf numFmtId="168" fontId="26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2" xfId="0" applyFont="1" applyFill="1" applyBorder="1"/>
    <xf numFmtId="0" fontId="26" fillId="0" borderId="2" xfId="0" applyFont="1" applyFill="1" applyBorder="1" applyAlignment="1">
      <alignment horizontal="right"/>
    </xf>
    <xf numFmtId="171" fontId="26" fillId="0" borderId="2" xfId="1" applyNumberFormat="1" applyFont="1" applyFill="1" applyBorder="1" applyAlignment="1">
      <alignment horizontal="right"/>
    </xf>
    <xf numFmtId="0" fontId="22" fillId="3" borderId="4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/>
    <xf numFmtId="3" fontId="40" fillId="0" borderId="0" xfId="42" applyNumberFormat="1" applyFont="1"/>
    <xf numFmtId="185" fontId="41" fillId="0" borderId="0" xfId="42" applyNumberFormat="1" applyFont="1"/>
    <xf numFmtId="180" fontId="41" fillId="0" borderId="0" xfId="42" applyNumberFormat="1" applyFont="1"/>
    <xf numFmtId="169" fontId="37" fillId="0" borderId="0" xfId="1" applyNumberFormat="1" applyFont="1"/>
    <xf numFmtId="3" fontId="26" fillId="3" borderId="0" xfId="40" applyNumberFormat="1" applyFont="1" applyFill="1"/>
    <xf numFmtId="186" fontId="26" fillId="3" borderId="0" xfId="40" applyNumberFormat="1" applyFont="1" applyFill="1"/>
    <xf numFmtId="187" fontId="26" fillId="3" borderId="0" xfId="40" applyNumberFormat="1" applyFont="1" applyFill="1"/>
    <xf numFmtId="0" fontId="27" fillId="3" borderId="4" xfId="0" applyFont="1" applyFill="1" applyBorder="1" applyAlignment="1">
      <alignment horizontal="center" vertical="top" wrapText="1"/>
    </xf>
    <xf numFmtId="0" fontId="26" fillId="0" borderId="0" xfId="35" applyFont="1" applyFill="1" applyAlignment="1">
      <alignment horizontal="right" vertical="top"/>
    </xf>
    <xf numFmtId="0" fontId="21" fillId="0" borderId="0" xfId="44" applyFont="1" applyFill="1"/>
    <xf numFmtId="0" fontId="21" fillId="0" borderId="0" xfId="35" applyFont="1" applyFill="1" applyAlignment="1">
      <alignment horizontal="center"/>
    </xf>
    <xf numFmtId="0" fontId="21" fillId="0" borderId="0" xfId="35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35" applyFont="1" applyFill="1" applyBorder="1" applyAlignment="1">
      <alignment horizontal="center" vertical="center" wrapText="1"/>
    </xf>
    <xf numFmtId="0" fontId="21" fillId="0" borderId="1" xfId="35" applyFont="1" applyFill="1" applyBorder="1" applyAlignment="1">
      <alignment horizontal="center"/>
    </xf>
    <xf numFmtId="3" fontId="27" fillId="0" borderId="1" xfId="35" applyNumberFormat="1" applyFont="1" applyFill="1" applyBorder="1"/>
    <xf numFmtId="3" fontId="21" fillId="0" borderId="1" xfId="35" applyNumberFormat="1" applyFont="1" applyFill="1" applyBorder="1"/>
    <xf numFmtId="178" fontId="27" fillId="0" borderId="1" xfId="35" applyNumberFormat="1" applyFont="1" applyFill="1" applyBorder="1"/>
    <xf numFmtId="0" fontId="21" fillId="0" borderId="2" xfId="35" applyFont="1" applyFill="1" applyBorder="1"/>
    <xf numFmtId="3" fontId="27" fillId="0" borderId="1" xfId="35" applyNumberFormat="1" applyFont="1" applyFill="1" applyBorder="1" applyAlignment="1">
      <alignment horizontal="right"/>
    </xf>
    <xf numFmtId="3" fontId="27" fillId="0" borderId="1" xfId="35" applyNumberFormat="1" applyFont="1" applyFill="1" applyBorder="1" applyAlignment="1">
      <alignment horizontal="right" wrapText="1"/>
    </xf>
    <xf numFmtId="3" fontId="22" fillId="0" borderId="1" xfId="35" applyNumberFormat="1" applyFont="1" applyFill="1" applyBorder="1" applyAlignment="1">
      <alignment horizontal="right" wrapText="1"/>
    </xf>
    <xf numFmtId="3" fontId="21" fillId="0" borderId="1" xfId="35" applyNumberFormat="1" applyFont="1" applyFill="1" applyBorder="1" applyAlignment="1">
      <alignment horizontal="right" wrapText="1"/>
    </xf>
    <xf numFmtId="181" fontId="21" fillId="0" borderId="1" xfId="35" applyNumberFormat="1" applyFont="1" applyFill="1" applyBorder="1"/>
    <xf numFmtId="4" fontId="21" fillId="0" borderId="1" xfId="35" applyNumberFormat="1" applyFont="1" applyFill="1" applyBorder="1"/>
    <xf numFmtId="0" fontId="21" fillId="0" borderId="0" xfId="35" applyFont="1" applyFill="1" applyAlignment="1">
      <alignment horizontal="center" wrapText="1"/>
    </xf>
    <xf numFmtId="0" fontId="21" fillId="0" borderId="2" xfId="35" applyFont="1" applyFill="1" applyBorder="1" applyAlignment="1"/>
    <xf numFmtId="0" fontId="21" fillId="0" borderId="0" xfId="35" applyFont="1" applyFill="1" applyAlignment="1">
      <alignment wrapText="1"/>
    </xf>
    <xf numFmtId="0" fontId="13" fillId="0" borderId="0" xfId="35" applyFont="1" applyFill="1" applyAlignment="1">
      <alignment horizontal="center"/>
    </xf>
    <xf numFmtId="0" fontId="14" fillId="0" borderId="0" xfId="44" applyFont="1" applyFill="1"/>
    <xf numFmtId="3" fontId="13" fillId="0" borderId="1" xfId="1" applyNumberFormat="1" applyFont="1" applyFill="1" applyBorder="1"/>
    <xf numFmtId="3" fontId="13" fillId="0" borderId="1" xfId="0" applyNumberFormat="1" applyFont="1" applyFill="1" applyBorder="1"/>
    <xf numFmtId="0" fontId="15" fillId="0" borderId="0" xfId="44" applyFont="1" applyFill="1"/>
    <xf numFmtId="0" fontId="22" fillId="0" borderId="0" xfId="44" applyFont="1" applyFill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right"/>
    </xf>
    <xf numFmtId="0" fontId="26" fillId="0" borderId="1" xfId="44" applyFont="1" applyFill="1" applyBorder="1"/>
    <xf numFmtId="3" fontId="27" fillId="0" borderId="1" xfId="0" applyNumberFormat="1" applyFont="1" applyFill="1" applyBorder="1"/>
    <xf numFmtId="3" fontId="21" fillId="0" borderId="1" xfId="0" applyNumberFormat="1" applyFont="1" applyFill="1" applyBorder="1"/>
    <xf numFmtId="3" fontId="22" fillId="0" borderId="1" xfId="0" applyNumberFormat="1" applyFont="1" applyFill="1" applyBorder="1"/>
    <xf numFmtId="3" fontId="21" fillId="0" borderId="1" xfId="44" applyNumberFormat="1" applyFont="1" applyFill="1" applyBorder="1"/>
    <xf numFmtId="3" fontId="21" fillId="0" borderId="0" xfId="44" applyNumberFormat="1" applyFont="1" applyFill="1"/>
    <xf numFmtId="0" fontId="23" fillId="0" borderId="0" xfId="35" applyFont="1" applyFill="1" applyAlignment="1">
      <alignment horizontal="center"/>
    </xf>
    <xf numFmtId="0" fontId="23" fillId="0" borderId="0" xfId="44" applyFont="1" applyFill="1"/>
    <xf numFmtId="0" fontId="21" fillId="0" borderId="0" xfId="42" applyFont="1" applyFill="1"/>
    <xf numFmtId="168" fontId="21" fillId="0" borderId="1" xfId="10" applyNumberFormat="1" applyFont="1" applyFill="1" applyBorder="1" applyAlignment="1">
      <alignment horizontal="right" vertical="center" wrapText="1"/>
    </xf>
    <xf numFmtId="179" fontId="21" fillId="0" borderId="1" xfId="10" applyNumberFormat="1" applyFont="1" applyFill="1" applyBorder="1" applyAlignment="1">
      <alignment horizontal="right" vertical="center" wrapText="1"/>
    </xf>
    <xf numFmtId="179" fontId="21" fillId="0" borderId="1" xfId="43" applyNumberFormat="1" applyFont="1" applyFill="1" applyBorder="1" applyAlignment="1">
      <alignment horizontal="right" vertical="center" wrapText="1"/>
    </xf>
    <xf numFmtId="183" fontId="26" fillId="0" borderId="0" xfId="42" applyNumberFormat="1" applyFont="1"/>
    <xf numFmtId="0" fontId="21" fillId="0" borderId="0" xfId="32" applyFont="1" applyFill="1" applyBorder="1" applyAlignment="1">
      <alignment horizontal="center" wrapText="1"/>
    </xf>
    <xf numFmtId="0" fontId="24" fillId="2" borderId="0" xfId="44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26" fillId="0" borderId="0" xfId="35" applyFont="1" applyFill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65" fontId="35" fillId="3" borderId="1" xfId="1" applyFont="1" applyFill="1" applyBorder="1" applyAlignment="1">
      <alignment horizontal="right" wrapText="1"/>
    </xf>
    <xf numFmtId="0" fontId="26" fillId="3" borderId="1" xfId="40" applyFont="1" applyFill="1" applyBorder="1" applyAlignment="1">
      <alignment horizontal="center" wrapText="1"/>
    </xf>
    <xf numFmtId="168" fontId="35" fillId="3" borderId="1" xfId="1" applyNumberFormat="1" applyFont="1" applyFill="1" applyBorder="1" applyAlignment="1">
      <alignment horizontal="right" wrapText="1"/>
    </xf>
    <xf numFmtId="0" fontId="26" fillId="0" borderId="0" xfId="32" applyFont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 vertical="top" wrapText="1"/>
    </xf>
    <xf numFmtId="0" fontId="21" fillId="0" borderId="1" xfId="32" applyFont="1" applyBorder="1" applyAlignment="1">
      <alignment horizontal="center" vertical="center" wrapText="1"/>
    </xf>
    <xf numFmtId="0" fontId="22" fillId="0" borderId="0" xfId="32" applyFont="1" applyAlignment="1">
      <alignment horizontal="left"/>
    </xf>
    <xf numFmtId="0" fontId="21" fillId="0" borderId="1" xfId="32" applyFont="1" applyBorder="1" applyAlignment="1">
      <alignment horizontal="center"/>
    </xf>
    <xf numFmtId="0" fontId="21" fillId="0" borderId="0" xfId="32" applyFont="1" applyBorder="1" applyAlignment="1">
      <alignment horizontal="center"/>
    </xf>
    <xf numFmtId="0" fontId="27" fillId="0" borderId="1" xfId="35" applyFont="1" applyFill="1" applyBorder="1" applyAlignment="1">
      <alignment horizontal="center"/>
    </xf>
    <xf numFmtId="0" fontId="27" fillId="0" borderId="1" xfId="35" applyFont="1" applyFill="1" applyBorder="1"/>
    <xf numFmtId="49" fontId="27" fillId="0" borderId="1" xfId="35" applyNumberFormat="1" applyFont="1" applyFill="1" applyBorder="1" applyAlignment="1">
      <alignment horizontal="center"/>
    </xf>
    <xf numFmtId="0" fontId="27" fillId="0" borderId="0" xfId="35" applyFont="1" applyFill="1"/>
    <xf numFmtId="0" fontId="24" fillId="0" borderId="4" xfId="0" applyFont="1" applyBorder="1"/>
    <xf numFmtId="0" fontId="24" fillId="0" borderId="1" xfId="0" applyFont="1" applyFill="1" applyBorder="1" applyAlignment="1">
      <alignment wrapText="1"/>
    </xf>
    <xf numFmtId="3" fontId="21" fillId="0" borderId="4" xfId="0" applyNumberFormat="1" applyFont="1" applyFill="1" applyBorder="1"/>
    <xf numFmtId="3" fontId="21" fillId="0" borderId="9" xfId="0" applyNumberFormat="1" applyFont="1" applyFill="1" applyBorder="1"/>
    <xf numFmtId="3" fontId="27" fillId="2" borderId="1" xfId="35" applyNumberFormat="1" applyFont="1" applyFill="1" applyBorder="1" applyAlignment="1">
      <alignment horizontal="right"/>
    </xf>
    <xf numFmtId="3" fontId="21" fillId="2" borderId="1" xfId="35" applyNumberFormat="1" applyFont="1" applyFill="1" applyBorder="1"/>
    <xf numFmtId="3" fontId="27" fillId="2" borderId="1" xfId="35" applyNumberFormat="1" applyFont="1" applyFill="1" applyBorder="1" applyAlignment="1">
      <alignment horizontal="right" wrapText="1"/>
    </xf>
    <xf numFmtId="3" fontId="21" fillId="2" borderId="1" xfId="35" applyNumberFormat="1" applyFont="1" applyFill="1" applyBorder="1" applyAlignment="1">
      <alignment horizontal="right" wrapText="1"/>
    </xf>
    <xf numFmtId="3" fontId="22" fillId="2" borderId="1" xfId="35" applyNumberFormat="1" applyFont="1" applyFill="1" applyBorder="1" applyAlignment="1">
      <alignment horizontal="right" wrapText="1"/>
    </xf>
    <xf numFmtId="181" fontId="21" fillId="2" borderId="1" xfId="35" applyNumberFormat="1" applyFont="1" applyFill="1" applyBorder="1"/>
    <xf numFmtId="4" fontId="21" fillId="2" borderId="1" xfId="35" applyNumberFormat="1" applyFont="1" applyFill="1" applyBorder="1"/>
    <xf numFmtId="0" fontId="24" fillId="0" borderId="0" xfId="44" applyFont="1" applyFill="1"/>
    <xf numFmtId="0" fontId="24" fillId="0" borderId="0" xfId="44" applyFont="1" applyFill="1" applyAlignment="1">
      <alignment horizontal="right"/>
    </xf>
    <xf numFmtId="0" fontId="24" fillId="0" borderId="1" xfId="0" applyFont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 vertical="center"/>
    </xf>
    <xf numFmtId="0" fontId="25" fillId="0" borderId="1" xfId="0" applyFont="1" applyBorder="1"/>
    <xf numFmtId="1" fontId="24" fillId="0" borderId="1" xfId="0" applyNumberFormat="1" applyFont="1" applyBorder="1" applyAlignment="1">
      <alignment horizontal="center"/>
    </xf>
    <xf numFmtId="168" fontId="21" fillId="0" borderId="1" xfId="1" applyNumberFormat="1" applyFont="1" applyFill="1" applyBorder="1"/>
    <xf numFmtId="3" fontId="13" fillId="2" borderId="1" xfId="0" applyNumberFormat="1" applyFont="1" applyFill="1" applyBorder="1"/>
    <xf numFmtId="0" fontId="24" fillId="0" borderId="1" xfId="0" applyFont="1" applyBorder="1" applyAlignment="1">
      <alignment horizontal="left" vertical="top" wrapText="1"/>
    </xf>
    <xf numFmtId="165" fontId="21" fillId="0" borderId="1" xfId="1" applyFont="1" applyFill="1" applyBorder="1"/>
    <xf numFmtId="0" fontId="24" fillId="0" borderId="9" xfId="0" applyFont="1" applyBorder="1"/>
    <xf numFmtId="0" fontId="25" fillId="0" borderId="1" xfId="0" applyFont="1" applyBorder="1" applyAlignment="1">
      <alignment horizontal="left" wrapText="1"/>
    </xf>
    <xf numFmtId="168" fontId="14" fillId="2" borderId="1" xfId="1" applyNumberFormat="1" applyFont="1" applyFill="1" applyBorder="1"/>
    <xf numFmtId="168" fontId="24" fillId="0" borderId="1" xfId="1" applyNumberFormat="1" applyFont="1" applyFill="1" applyBorder="1"/>
    <xf numFmtId="168" fontId="24" fillId="0" borderId="1" xfId="1" applyNumberFormat="1" applyFont="1" applyBorder="1"/>
    <xf numFmtId="3" fontId="44" fillId="0" borderId="0" xfId="44" applyNumberFormat="1" applyFont="1"/>
    <xf numFmtId="3" fontId="40" fillId="0" borderId="0" xfId="44" applyNumberFormat="1" applyFont="1" applyFill="1"/>
    <xf numFmtId="0" fontId="21" fillId="0" borderId="0" xfId="35" applyFont="1" applyFill="1" applyBorder="1" applyAlignment="1">
      <alignment horizontal="center" vertical="top"/>
    </xf>
    <xf numFmtId="0" fontId="26" fillId="0" borderId="0" xfId="43" applyFont="1" applyAlignment="1">
      <alignment horizontal="center"/>
    </xf>
    <xf numFmtId="0" fontId="21" fillId="0" borderId="0" xfId="43" applyFont="1" applyFill="1" applyAlignment="1">
      <alignment horizontal="center"/>
    </xf>
    <xf numFmtId="0" fontId="26" fillId="0" borderId="0" xfId="43" applyFont="1"/>
    <xf numFmtId="0" fontId="21" fillId="0" borderId="0" xfId="43" applyFont="1" applyFill="1"/>
    <xf numFmtId="0" fontId="26" fillId="3" borderId="1" xfId="43" applyFont="1" applyFill="1" applyBorder="1" applyAlignment="1">
      <alignment horizontal="center" wrapText="1"/>
    </xf>
    <xf numFmtId="0" fontId="26" fillId="3" borderId="1" xfId="43" applyFont="1" applyFill="1" applyBorder="1" applyAlignment="1">
      <alignment horizontal="center" vertical="center" wrapText="1"/>
    </xf>
    <xf numFmtId="0" fontId="21" fillId="0" borderId="1" xfId="43" applyFont="1" applyFill="1" applyBorder="1" applyAlignment="1">
      <alignment horizontal="center" vertical="center" wrapText="1"/>
    </xf>
    <xf numFmtId="0" fontId="26" fillId="3" borderId="1" xfId="43" applyFont="1" applyFill="1" applyBorder="1" applyAlignment="1">
      <alignment horizontal="center" vertical="top" wrapText="1"/>
    </xf>
    <xf numFmtId="0" fontId="21" fillId="0" borderId="1" xfId="43" applyFont="1" applyFill="1" applyBorder="1" applyAlignment="1">
      <alignment horizontal="center" vertical="top" wrapText="1"/>
    </xf>
    <xf numFmtId="0" fontId="27" fillId="3" borderId="1" xfId="43" applyFont="1" applyFill="1" applyBorder="1" applyAlignment="1">
      <alignment horizontal="center" vertical="top" wrapText="1"/>
    </xf>
    <xf numFmtId="0" fontId="27" fillId="3" borderId="1" xfId="43" applyFont="1" applyFill="1" applyBorder="1" applyAlignment="1">
      <alignment vertical="top" wrapText="1"/>
    </xf>
    <xf numFmtId="178" fontId="22" fillId="0" borderId="1" xfId="43" applyNumberFormat="1" applyFont="1" applyFill="1" applyBorder="1" applyAlignment="1">
      <alignment horizontal="right" vertical="top" wrapText="1"/>
    </xf>
    <xf numFmtId="171" fontId="22" fillId="0" borderId="1" xfId="1" applyNumberFormat="1" applyFont="1" applyFill="1" applyBorder="1" applyAlignment="1">
      <alignment horizontal="right" vertical="top" wrapText="1"/>
    </xf>
    <xf numFmtId="0" fontId="26" fillId="3" borderId="1" xfId="43" applyFont="1" applyFill="1" applyBorder="1" applyAlignment="1">
      <alignment vertical="top" wrapText="1"/>
    </xf>
    <xf numFmtId="168" fontId="21" fillId="0" borderId="1" xfId="1" applyNumberFormat="1" applyFont="1" applyFill="1" applyBorder="1" applyAlignment="1">
      <alignment horizontal="right" vertical="center" wrapText="1"/>
    </xf>
    <xf numFmtId="180" fontId="21" fillId="0" borderId="1" xfId="43" applyNumberFormat="1" applyFont="1" applyFill="1" applyBorder="1" applyAlignment="1">
      <alignment horizontal="right" vertical="center" wrapText="1"/>
    </xf>
    <xf numFmtId="171" fontId="21" fillId="0" borderId="1" xfId="1" applyNumberFormat="1" applyFont="1" applyFill="1" applyBorder="1" applyAlignment="1">
      <alignment horizontal="right" vertical="center" wrapText="1"/>
    </xf>
    <xf numFmtId="178" fontId="22" fillId="0" borderId="1" xfId="43" applyNumberFormat="1" applyFont="1" applyFill="1" applyBorder="1" applyAlignment="1">
      <alignment horizontal="right" vertical="center" wrapText="1"/>
    </xf>
    <xf numFmtId="171" fontId="22" fillId="0" borderId="1" xfId="1" applyNumberFormat="1" applyFont="1" applyFill="1" applyBorder="1" applyAlignment="1">
      <alignment horizontal="right" vertical="center" wrapText="1"/>
    </xf>
    <xf numFmtId="168" fontId="42" fillId="0" borderId="1" xfId="1" applyNumberFormat="1" applyFont="1" applyFill="1" applyBorder="1"/>
    <xf numFmtId="168" fontId="21" fillId="0" borderId="1" xfId="43" applyNumberFormat="1" applyFont="1" applyFill="1" applyBorder="1"/>
    <xf numFmtId="171" fontId="21" fillId="0" borderId="1" xfId="1" applyNumberFormat="1" applyFont="1" applyFill="1" applyBorder="1" applyAlignment="1">
      <alignment horizontal="right"/>
    </xf>
    <xf numFmtId="0" fontId="26" fillId="3" borderId="0" xfId="43" applyFont="1" applyFill="1"/>
    <xf numFmtId="0" fontId="43" fillId="0" borderId="0" xfId="43" applyFont="1" applyFill="1"/>
    <xf numFmtId="0" fontId="26" fillId="0" borderId="0" xfId="43" applyFont="1" applyAlignment="1">
      <alignment horizontal="right"/>
    </xf>
    <xf numFmtId="0" fontId="26" fillId="0" borderId="0" xfId="43" applyFont="1" applyAlignment="1">
      <alignment horizontal="center" vertical="center"/>
    </xf>
    <xf numFmtId="0" fontId="26" fillId="0" borderId="0" xfId="43" applyFont="1" applyBorder="1" applyAlignment="1">
      <alignment horizontal="right"/>
    </xf>
    <xf numFmtId="0" fontId="26" fillId="0" borderId="0" xfId="43" applyFont="1" applyBorder="1" applyAlignment="1">
      <alignment vertical="center"/>
    </xf>
    <xf numFmtId="4" fontId="45" fillId="0" borderId="1" xfId="0" applyNumberFormat="1" applyFont="1" applyBorder="1" applyAlignment="1">
      <alignment horizontal="right" vertical="center"/>
    </xf>
    <xf numFmtId="0" fontId="22" fillId="0" borderId="1" xfId="0" applyFont="1" applyFill="1" applyBorder="1"/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/>
    <xf numFmtId="168" fontId="21" fillId="0" borderId="1" xfId="1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right"/>
    </xf>
    <xf numFmtId="165" fontId="21" fillId="0" borderId="1" xfId="1" applyFont="1" applyFill="1" applyBorder="1" applyAlignment="1">
      <alignment horizontal="right"/>
    </xf>
    <xf numFmtId="168" fontId="21" fillId="0" borderId="1" xfId="1" applyNumberFormat="1" applyFont="1" applyFill="1" applyBorder="1" applyAlignment="1">
      <alignment horizontal="right"/>
    </xf>
    <xf numFmtId="169" fontId="21" fillId="0" borderId="1" xfId="1" applyNumberFormat="1" applyFont="1" applyFill="1" applyBorder="1" applyAlignment="1">
      <alignment horizontal="right"/>
    </xf>
    <xf numFmtId="168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168" fontId="21" fillId="0" borderId="1" xfId="1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165" fontId="21" fillId="0" borderId="1" xfId="1" applyFont="1" applyFill="1" applyBorder="1" applyAlignment="1">
      <alignment horizontal="right" vertical="center" wrapText="1"/>
    </xf>
    <xf numFmtId="169" fontId="21" fillId="0" borderId="1" xfId="1" applyNumberFormat="1" applyFont="1" applyFill="1" applyBorder="1" applyAlignment="1">
      <alignment horizontal="right" vertic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center" wrapText="1"/>
    </xf>
    <xf numFmtId="0" fontId="21" fillId="0" borderId="1" xfId="0" applyNumberFormat="1" applyFont="1" applyFill="1" applyBorder="1" applyAlignment="1" applyProtection="1">
      <alignment horizontal="center" vertical="top"/>
    </xf>
    <xf numFmtId="168" fontId="42" fillId="0" borderId="1" xfId="1" applyNumberFormat="1" applyFont="1" applyBorder="1" applyAlignment="1">
      <alignment horizontal="right" wrapText="1"/>
    </xf>
    <xf numFmtId="165" fontId="21" fillId="0" borderId="1" xfId="1" applyFont="1" applyFill="1" applyBorder="1" applyAlignment="1">
      <alignment horizontal="right" vertical="top" wrapText="1"/>
    </xf>
    <xf numFmtId="171" fontId="42" fillId="0" borderId="1" xfId="1" applyNumberFormat="1" applyFont="1" applyBorder="1" applyAlignment="1">
      <alignment horizontal="right" wrapText="1"/>
    </xf>
    <xf numFmtId="165" fontId="42" fillId="0" borderId="1" xfId="1" applyFont="1" applyBorder="1" applyAlignment="1">
      <alignment horizontal="right" wrapText="1"/>
    </xf>
    <xf numFmtId="171" fontId="21" fillId="0" borderId="1" xfId="1" applyNumberFormat="1" applyFont="1" applyFill="1" applyBorder="1" applyAlignment="1">
      <alignment horizontal="right" vertical="top" wrapText="1"/>
    </xf>
    <xf numFmtId="0" fontId="21" fillId="0" borderId="9" xfId="0" applyNumberFormat="1" applyFont="1" applyFill="1" applyBorder="1" applyAlignment="1" applyProtection="1">
      <alignment horizontal="right"/>
    </xf>
    <xf numFmtId="0" fontId="26" fillId="0" borderId="9" xfId="0" applyFont="1" applyFill="1" applyBorder="1" applyAlignment="1">
      <alignment horizontal="right"/>
    </xf>
    <xf numFmtId="0" fontId="26" fillId="0" borderId="9" xfId="0" applyNumberFormat="1" applyFont="1" applyFill="1" applyBorder="1" applyAlignment="1" applyProtection="1">
      <alignment horizontal="right"/>
    </xf>
    <xf numFmtId="4" fontId="26" fillId="0" borderId="9" xfId="1" applyNumberFormat="1" applyFont="1" applyFill="1" applyBorder="1" applyAlignment="1">
      <alignment horizontal="right"/>
    </xf>
    <xf numFmtId="4" fontId="26" fillId="0" borderId="9" xfId="0" applyNumberFormat="1" applyFont="1" applyFill="1" applyBorder="1" applyAlignment="1">
      <alignment horizontal="right" wrapText="1"/>
    </xf>
    <xf numFmtId="4" fontId="28" fillId="0" borderId="9" xfId="0" applyNumberFormat="1" applyFont="1" applyFill="1" applyBorder="1" applyAlignment="1">
      <alignment horizontal="right" vertical="center" wrapText="1"/>
    </xf>
    <xf numFmtId="165" fontId="26" fillId="0" borderId="9" xfId="1" applyFont="1" applyFill="1" applyBorder="1" applyAlignment="1">
      <alignment horizontal="right"/>
    </xf>
    <xf numFmtId="4" fontId="26" fillId="0" borderId="9" xfId="1" applyNumberFormat="1" applyFont="1" applyFill="1" applyBorder="1" applyAlignment="1">
      <alignment horizontal="right" wrapText="1"/>
    </xf>
    <xf numFmtId="4" fontId="26" fillId="0" borderId="9" xfId="0" applyNumberFormat="1" applyFont="1" applyFill="1" applyBorder="1" applyAlignment="1">
      <alignment horizontal="right"/>
    </xf>
    <xf numFmtId="184" fontId="26" fillId="0" borderId="9" xfId="1" applyNumberFormat="1" applyFont="1" applyFill="1" applyBorder="1" applyAlignment="1">
      <alignment horizontal="right"/>
    </xf>
    <xf numFmtId="185" fontId="28" fillId="0" borderId="9" xfId="0" applyNumberFormat="1" applyFont="1" applyFill="1" applyBorder="1" applyAlignment="1">
      <alignment horizontal="right" vertical="center" wrapText="1"/>
    </xf>
    <xf numFmtId="0" fontId="21" fillId="0" borderId="1" xfId="0" applyNumberFormat="1" applyFont="1" applyFill="1" applyBorder="1" applyAlignment="1" applyProtection="1">
      <alignment horizontal="left" vertical="center"/>
    </xf>
    <xf numFmtId="4" fontId="21" fillId="0" borderId="1" xfId="1" applyNumberFormat="1" applyFont="1" applyFill="1" applyBorder="1" applyAlignment="1">
      <alignment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3" fontId="21" fillId="0" borderId="1" xfId="1" applyNumberFormat="1" applyFont="1" applyFill="1" applyBorder="1" applyAlignment="1">
      <alignment horizontal="right" vertical="center" wrapText="1"/>
    </xf>
    <xf numFmtId="183" fontId="21" fillId="0" borderId="1" xfId="1" applyNumberFormat="1" applyFont="1" applyFill="1" applyBorder="1" applyAlignment="1">
      <alignment horizontal="right" vertical="center" wrapText="1"/>
    </xf>
    <xf numFmtId="184" fontId="21" fillId="0" borderId="1" xfId="1" applyNumberFormat="1" applyFont="1" applyFill="1" applyBorder="1" applyAlignment="1">
      <alignment horizontal="right" vertical="center" wrapText="1"/>
    </xf>
    <xf numFmtId="185" fontId="21" fillId="0" borderId="1" xfId="1" applyNumberFormat="1" applyFont="1" applyFill="1" applyBorder="1" applyAlignment="1" applyProtection="1">
      <alignment horizontal="right" vertical="center"/>
    </xf>
    <xf numFmtId="0" fontId="46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185" fontId="46" fillId="0" borderId="1" xfId="0" applyNumberFormat="1" applyFont="1" applyFill="1" applyBorder="1" applyAlignment="1">
      <alignment horizontal="right" vertical="center" wrapText="1"/>
    </xf>
    <xf numFmtId="165" fontId="22" fillId="0" borderId="1" xfId="1" applyFont="1" applyFill="1" applyBorder="1" applyAlignment="1">
      <alignment horizontal="right" vertical="center"/>
    </xf>
    <xf numFmtId="4" fontId="22" fillId="0" borderId="1" xfId="1" applyNumberFormat="1" applyFont="1" applyFill="1" applyBorder="1" applyAlignment="1">
      <alignment horizontal="right" vertical="center"/>
    </xf>
    <xf numFmtId="184" fontId="21" fillId="0" borderId="1" xfId="1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32" applyFont="1" applyFill="1" applyBorder="1" applyAlignment="1">
      <alignment horizontal="left"/>
    </xf>
    <xf numFmtId="171" fontId="39" fillId="0" borderId="1" xfId="0" applyNumberFormat="1" applyFont="1" applyFill="1" applyBorder="1" applyAlignment="1">
      <alignment horizontal="right" vertical="center" wrapText="1"/>
    </xf>
    <xf numFmtId="188" fontId="22" fillId="3" borderId="1" xfId="15" applyNumberFormat="1" applyFont="1" applyFill="1" applyBorder="1" applyAlignment="1">
      <alignment horizontal="right" wrapText="1"/>
    </xf>
    <xf numFmtId="0" fontId="47" fillId="0" borderId="0" xfId="0" applyFont="1" applyFill="1"/>
    <xf numFmtId="0" fontId="22" fillId="0" borderId="1" xfId="0" applyFont="1" applyBorder="1" applyAlignment="1">
      <alignment horizontal="center" vertical="center"/>
    </xf>
    <xf numFmtId="172" fontId="22" fillId="3" borderId="4" xfId="0" applyNumberFormat="1" applyFont="1" applyFill="1" applyBorder="1" applyAlignment="1">
      <alignment horizontal="right" wrapText="1"/>
    </xf>
    <xf numFmtId="173" fontId="22" fillId="3" borderId="4" xfId="0" applyNumberFormat="1" applyFont="1" applyFill="1" applyBorder="1" applyAlignment="1">
      <alignment horizontal="right" wrapText="1"/>
    </xf>
    <xf numFmtId="174" fontId="22" fillId="3" borderId="4" xfId="0" applyNumberFormat="1" applyFont="1" applyFill="1" applyBorder="1" applyAlignment="1">
      <alignment horizontal="right" wrapText="1"/>
    </xf>
    <xf numFmtId="0" fontId="22" fillId="0" borderId="0" xfId="0" applyFont="1" applyFill="1"/>
    <xf numFmtId="0" fontId="48" fillId="0" borderId="1" xfId="0" applyFont="1" applyFill="1" applyBorder="1" applyAlignment="1">
      <alignment horizontal="left" vertical="top" wrapText="1"/>
    </xf>
    <xf numFmtId="0" fontId="48" fillId="0" borderId="1" xfId="0" applyFont="1" applyFill="1" applyBorder="1" applyAlignment="1">
      <alignment horizontal="center" vertical="center" wrapText="1"/>
    </xf>
    <xf numFmtId="4" fontId="48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right" vertical="center" wrapText="1"/>
    </xf>
    <xf numFmtId="0" fontId="22" fillId="0" borderId="0" xfId="0" applyFont="1"/>
    <xf numFmtId="172" fontId="22" fillId="3" borderId="10" xfId="0" applyNumberFormat="1" applyFont="1" applyFill="1" applyBorder="1" applyAlignment="1">
      <alignment horizontal="right" wrapText="1"/>
    </xf>
    <xf numFmtId="173" fontId="22" fillId="3" borderId="10" xfId="0" applyNumberFormat="1" applyFont="1" applyFill="1" applyBorder="1" applyAlignment="1">
      <alignment horizontal="right" wrapText="1"/>
    </xf>
    <xf numFmtId="174" fontId="22" fillId="3" borderId="10" xfId="0" applyNumberFormat="1" applyFont="1" applyFill="1" applyBorder="1" applyAlignment="1">
      <alignment horizontal="right" wrapText="1"/>
    </xf>
    <xf numFmtId="4" fontId="49" fillId="0" borderId="1" xfId="0" applyNumberFormat="1" applyFont="1" applyFill="1" applyBorder="1" applyAlignment="1">
      <alignment horizontal="right" vertical="center" wrapText="1"/>
    </xf>
    <xf numFmtId="0" fontId="49" fillId="0" borderId="1" xfId="0" applyFont="1" applyFill="1" applyBorder="1" applyAlignment="1">
      <alignment horizontal="right" vertical="center" wrapText="1"/>
    </xf>
    <xf numFmtId="173" fontId="22" fillId="3" borderId="9" xfId="0" applyNumberFormat="1" applyFont="1" applyFill="1" applyBorder="1" applyAlignment="1">
      <alignment horizontal="center" vertical="center" wrapText="1"/>
    </xf>
    <xf numFmtId="172" fontId="22" fillId="3" borderId="9" xfId="0" applyNumberFormat="1" applyFont="1" applyFill="1" applyBorder="1" applyAlignment="1">
      <alignment horizontal="center" vertical="center" wrapText="1"/>
    </xf>
    <xf numFmtId="0" fontId="50" fillId="3" borderId="0" xfId="0" applyFont="1" applyFill="1" applyAlignment="1"/>
    <xf numFmtId="0" fontId="26" fillId="0" borderId="0" xfId="40" applyFont="1" applyFill="1"/>
    <xf numFmtId="0" fontId="26" fillId="0" borderId="1" xfId="40" applyFont="1" applyFill="1" applyBorder="1" applyAlignment="1">
      <alignment horizontal="center" wrapText="1"/>
    </xf>
    <xf numFmtId="165" fontId="27" fillId="0" borderId="1" xfId="1" applyFont="1" applyFill="1" applyBorder="1" applyAlignment="1">
      <alignment horizontal="right" wrapText="1"/>
    </xf>
    <xf numFmtId="4" fontId="33" fillId="0" borderId="16" xfId="1" applyNumberFormat="1" applyFont="1" applyFill="1" applyBorder="1" applyAlignment="1">
      <alignment horizontal="right" wrapText="1"/>
    </xf>
    <xf numFmtId="4" fontId="35" fillId="0" borderId="9" xfId="1" applyNumberFormat="1" applyFont="1" applyFill="1" applyBorder="1" applyAlignment="1">
      <alignment horizontal="right" wrapText="1"/>
    </xf>
    <xf numFmtId="16" fontId="26" fillId="0" borderId="4" xfId="35" applyNumberFormat="1" applyFont="1" applyBorder="1" applyAlignment="1">
      <alignment horizontal="center"/>
    </xf>
    <xf numFmtId="0" fontId="26" fillId="0" borderId="4" xfId="35" applyFont="1" applyBorder="1"/>
    <xf numFmtId="3" fontId="26" fillId="0" borderId="4" xfId="35" applyNumberFormat="1" applyFont="1" applyBorder="1"/>
    <xf numFmtId="4" fontId="26" fillId="0" borderId="4" xfId="35" applyNumberFormat="1" applyFont="1" applyBorder="1"/>
    <xf numFmtId="4" fontId="26" fillId="0" borderId="4" xfId="35" applyNumberFormat="1" applyFont="1" applyFill="1" applyBorder="1"/>
    <xf numFmtId="4" fontId="35" fillId="0" borderId="1" xfId="1" applyNumberFormat="1" applyFont="1" applyFill="1" applyBorder="1" applyAlignment="1">
      <alignment horizontal="right" wrapText="1"/>
    </xf>
    <xf numFmtId="165" fontId="35" fillId="0" borderId="1" xfId="1" applyFont="1" applyFill="1" applyBorder="1" applyAlignment="1">
      <alignment horizontal="right" wrapText="1"/>
    </xf>
    <xf numFmtId="165" fontId="26" fillId="0" borderId="1" xfId="1" applyFont="1" applyFill="1" applyBorder="1" applyAlignment="1">
      <alignment horizontal="right" wrapText="1"/>
    </xf>
    <xf numFmtId="165" fontId="33" fillId="0" borderId="1" xfId="1" applyFont="1" applyFill="1" applyBorder="1" applyAlignment="1">
      <alignment horizontal="right" wrapText="1"/>
    </xf>
    <xf numFmtId="4" fontId="33" fillId="0" borderId="1" xfId="1" applyNumberFormat="1" applyFont="1" applyFill="1" applyBorder="1" applyAlignment="1">
      <alignment horizontal="right" wrapText="1"/>
    </xf>
    <xf numFmtId="165" fontId="26" fillId="0" borderId="0" xfId="1" applyFont="1" applyFill="1"/>
    <xf numFmtId="165" fontId="26" fillId="0" borderId="1" xfId="1" applyFont="1" applyFill="1" applyBorder="1" applyAlignment="1">
      <alignment horizontal="center" wrapText="1"/>
    </xf>
    <xf numFmtId="165" fontId="27" fillId="0" borderId="1" xfId="1" applyFont="1" applyFill="1" applyBorder="1" applyAlignment="1">
      <alignment horizontal="center" wrapText="1"/>
    </xf>
    <xf numFmtId="165" fontId="35" fillId="0" borderId="1" xfId="1" applyFont="1" applyFill="1" applyBorder="1" applyAlignment="1">
      <alignment horizontal="center" wrapText="1"/>
    </xf>
    <xf numFmtId="16" fontId="26" fillId="0" borderId="4" xfId="35" applyNumberFormat="1" applyFont="1" applyBorder="1" applyAlignment="1">
      <alignment horizontal="center" vertical="center" wrapText="1"/>
    </xf>
    <xf numFmtId="0" fontId="26" fillId="0" borderId="4" xfId="35" applyFont="1" applyBorder="1" applyAlignment="1">
      <alignment horizontal="left" vertical="center" wrapText="1"/>
    </xf>
    <xf numFmtId="168" fontId="26" fillId="0" borderId="4" xfId="1" applyNumberFormat="1" applyFont="1" applyBorder="1"/>
    <xf numFmtId="165" fontId="26" fillId="0" borderId="4" xfId="1" applyFont="1" applyBorder="1"/>
    <xf numFmtId="165" fontId="26" fillId="0" borderId="4" xfId="1" applyFont="1" applyFill="1" applyBorder="1"/>
    <xf numFmtId="16" fontId="26" fillId="0" borderId="4" xfId="35" applyNumberFormat="1" applyFont="1" applyBorder="1" applyAlignment="1">
      <alignment horizontal="center" vertical="top" wrapText="1"/>
    </xf>
    <xf numFmtId="0" fontId="26" fillId="0" borderId="4" xfId="35" applyFont="1" applyBorder="1" applyAlignment="1">
      <alignment wrapText="1"/>
    </xf>
    <xf numFmtId="4" fontId="33" fillId="0" borderId="1" xfId="1" applyNumberFormat="1" applyFont="1" applyFill="1" applyBorder="1" applyAlignment="1">
      <alignment horizontal="center" wrapText="1"/>
    </xf>
    <xf numFmtId="4" fontId="26" fillId="3" borderId="0" xfId="40" applyNumberFormat="1" applyFont="1" applyFill="1"/>
    <xf numFmtId="0" fontId="26" fillId="0" borderId="17" xfId="40" applyFont="1" applyFill="1" applyBorder="1" applyAlignment="1"/>
    <xf numFmtId="0" fontId="26" fillId="0" borderId="0" xfId="40" applyFont="1" applyFill="1" applyAlignment="1"/>
    <xf numFmtId="0" fontId="26" fillId="0" borderId="2" xfId="40" applyFont="1" applyFill="1" applyBorder="1"/>
    <xf numFmtId="0" fontId="34" fillId="0" borderId="0" xfId="38" applyFont="1" applyFill="1" applyBorder="1" applyAlignment="1"/>
    <xf numFmtId="3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top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165" fontId="51" fillId="0" borderId="1" xfId="1" applyFont="1" applyBorder="1" applyAlignment="1">
      <alignment horizontal="center" wrapText="1"/>
    </xf>
    <xf numFmtId="165" fontId="51" fillId="0" borderId="1" xfId="1" applyFont="1" applyBorder="1" applyAlignment="1">
      <alignment wrapText="1"/>
    </xf>
    <xf numFmtId="165" fontId="21" fillId="0" borderId="1" xfId="1" applyFont="1" applyFill="1" applyBorder="1" applyAlignment="1">
      <alignment horizontal="right" vertical="center"/>
    </xf>
    <xf numFmtId="4" fontId="52" fillId="0" borderId="9" xfId="1" applyNumberFormat="1" applyFont="1" applyFill="1" applyBorder="1" applyAlignment="1" applyProtection="1">
      <alignment horizontal="right"/>
    </xf>
    <xf numFmtId="0" fontId="22" fillId="0" borderId="1" xfId="0" applyFont="1" applyFill="1" applyBorder="1" applyAlignment="1">
      <alignment horizontal="left" vertical="top" wrapText="1"/>
    </xf>
    <xf numFmtId="4" fontId="21" fillId="0" borderId="1" xfId="1" applyNumberFormat="1" applyFont="1" applyFill="1" applyBorder="1" applyAlignment="1"/>
    <xf numFmtId="4" fontId="22" fillId="0" borderId="4" xfId="0" applyNumberFormat="1" applyFont="1" applyFill="1" applyBorder="1" applyAlignment="1" applyProtection="1">
      <alignment vertical="top"/>
    </xf>
    <xf numFmtId="3" fontId="22" fillId="0" borderId="4" xfId="0" applyNumberFormat="1" applyFont="1" applyFill="1" applyBorder="1" applyAlignment="1" applyProtection="1">
      <alignment vertical="top"/>
    </xf>
    <xf numFmtId="3" fontId="21" fillId="0" borderId="4" xfId="0" applyNumberFormat="1" applyFont="1" applyFill="1" applyBorder="1" applyAlignment="1" applyProtection="1">
      <alignment horizontal="right" vertical="top"/>
    </xf>
    <xf numFmtId="4" fontId="51" fillId="0" borderId="1" xfId="0" applyNumberFormat="1" applyFont="1" applyBorder="1" applyAlignment="1">
      <alignment wrapText="1"/>
    </xf>
    <xf numFmtId="165" fontId="52" fillId="0" borderId="9" xfId="1" applyFont="1" applyFill="1" applyBorder="1" applyAlignment="1" applyProtection="1"/>
    <xf numFmtId="4" fontId="22" fillId="0" borderId="1" xfId="0" applyNumberFormat="1" applyFont="1" applyFill="1" applyBorder="1" applyAlignment="1" applyProtection="1">
      <alignment vertical="top"/>
    </xf>
    <xf numFmtId="3" fontId="22" fillId="0" borderId="1" xfId="0" applyNumberFormat="1" applyFont="1" applyFill="1" applyBorder="1" applyAlignment="1" applyProtection="1">
      <alignment vertical="top"/>
    </xf>
    <xf numFmtId="3" fontId="21" fillId="0" borderId="1" xfId="0" applyNumberFormat="1" applyFont="1" applyFill="1" applyBorder="1" applyAlignment="1" applyProtection="1">
      <alignment horizontal="right" vertical="top"/>
    </xf>
    <xf numFmtId="4" fontId="52" fillId="0" borderId="1" xfId="1" applyNumberFormat="1" applyFont="1" applyFill="1" applyBorder="1" applyAlignment="1" applyProtection="1">
      <alignment horizontal="right"/>
    </xf>
    <xf numFmtId="4" fontId="21" fillId="0" borderId="1" xfId="0" applyNumberFormat="1" applyFont="1" applyFill="1" applyBorder="1" applyAlignment="1" applyProtection="1">
      <alignment horizontal="right" vertical="top"/>
    </xf>
    <xf numFmtId="4" fontId="21" fillId="0" borderId="1" xfId="1" applyNumberFormat="1" applyFont="1" applyFill="1" applyBorder="1" applyAlignment="1" applyProtection="1">
      <alignment horizontal="right" vertical="top"/>
    </xf>
    <xf numFmtId="4" fontId="21" fillId="0" borderId="4" xfId="1" applyNumberFormat="1" applyFont="1" applyFill="1" applyBorder="1" applyAlignment="1" applyProtection="1">
      <alignment horizontal="right" vertical="top"/>
    </xf>
    <xf numFmtId="165" fontId="21" fillId="0" borderId="9" xfId="1" applyFont="1" applyFill="1" applyBorder="1" applyAlignment="1" applyProtection="1">
      <alignment horizontal="right" vertical="top"/>
    </xf>
    <xf numFmtId="4" fontId="21" fillId="0" borderId="1" xfId="1" applyNumberFormat="1" applyFont="1" applyFill="1" applyBorder="1" applyAlignment="1">
      <alignment horizontal="left" vertical="top"/>
    </xf>
    <xf numFmtId="4" fontId="22" fillId="0" borderId="1" xfId="1" applyNumberFormat="1" applyFont="1" applyFill="1" applyBorder="1" applyAlignment="1">
      <alignment horizontal="right"/>
    </xf>
    <xf numFmtId="0" fontId="21" fillId="0" borderId="0" xfId="32" applyFont="1" applyFill="1" applyBorder="1" applyAlignment="1">
      <alignment horizontal="center" wrapText="1"/>
    </xf>
    <xf numFmtId="0" fontId="21" fillId="3" borderId="0" xfId="32" applyFont="1" applyFill="1" applyBorder="1" applyAlignment="1">
      <alignment horizontal="center" wrapText="1"/>
    </xf>
    <xf numFmtId="0" fontId="24" fillId="0" borderId="4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17" fillId="0" borderId="0" xfId="44" applyFont="1" applyAlignment="1">
      <alignment horizontal="left"/>
    </xf>
    <xf numFmtId="0" fontId="18" fillId="0" borderId="0" xfId="44" applyFont="1" applyAlignment="1">
      <alignment horizontal="left"/>
    </xf>
    <xf numFmtId="0" fontId="21" fillId="0" borderId="0" xfId="32" applyFont="1" applyFill="1" applyBorder="1" applyAlignment="1">
      <alignment horizontal="center" vertical="top" wrapText="1"/>
    </xf>
    <xf numFmtId="168" fontId="21" fillId="0" borderId="4" xfId="1" applyNumberFormat="1" applyFont="1" applyFill="1" applyBorder="1" applyAlignment="1">
      <alignment horizontal="right"/>
    </xf>
    <xf numFmtId="168" fontId="21" fillId="0" borderId="9" xfId="1" applyNumberFormat="1" applyFont="1" applyFill="1" applyBorder="1" applyAlignment="1">
      <alignment horizontal="right"/>
    </xf>
    <xf numFmtId="1" fontId="24" fillId="0" borderId="4" xfId="0" applyNumberFormat="1" applyFont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/>
    </xf>
    <xf numFmtId="2" fontId="21" fillId="0" borderId="0" xfId="32" applyNumberFormat="1" applyFont="1" applyFill="1" applyBorder="1" applyAlignment="1">
      <alignment horizontal="center" vertical="center" wrapText="1"/>
    </xf>
    <xf numFmtId="0" fontId="25" fillId="0" borderId="0" xfId="44" applyFont="1" applyAlignment="1">
      <alignment horizontal="center"/>
    </xf>
    <xf numFmtId="0" fontId="24" fillId="0" borderId="0" xfId="44" applyFont="1" applyAlignment="1">
      <alignment horizontal="center"/>
    </xf>
    <xf numFmtId="0" fontId="24" fillId="2" borderId="0" xfId="44" applyFont="1" applyFill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3" borderId="0" xfId="34" applyFont="1" applyFill="1" applyAlignment="1">
      <alignment horizontal="center"/>
    </xf>
    <xf numFmtId="0" fontId="27" fillId="0" borderId="0" xfId="42" applyFont="1" applyBorder="1" applyAlignment="1">
      <alignment horizontal="center"/>
    </xf>
    <xf numFmtId="0" fontId="26" fillId="0" borderId="0" xfId="42" applyFont="1" applyBorder="1" applyAlignment="1">
      <alignment horizontal="center"/>
    </xf>
    <xf numFmtId="0" fontId="27" fillId="0" borderId="0" xfId="42" applyFont="1" applyAlignment="1">
      <alignment horizontal="center"/>
    </xf>
    <xf numFmtId="0" fontId="26" fillId="0" borderId="0" xfId="43" applyFont="1" applyAlignment="1">
      <alignment horizontal="center"/>
    </xf>
    <xf numFmtId="0" fontId="21" fillId="0" borderId="0" xfId="43" applyFont="1" applyFill="1" applyAlignment="1">
      <alignment horizontal="center" vertical="center" wrapText="1"/>
    </xf>
    <xf numFmtId="2" fontId="21" fillId="0" borderId="0" xfId="43" applyNumberFormat="1" applyFont="1" applyFill="1" applyBorder="1" applyAlignment="1">
      <alignment horizontal="center" vertical="center" wrapText="1"/>
    </xf>
    <xf numFmtId="0" fontId="22" fillId="3" borderId="0" xfId="32" applyFont="1" applyFill="1" applyAlignment="1">
      <alignment horizontal="center"/>
    </xf>
    <xf numFmtId="0" fontId="21" fillId="3" borderId="0" xfId="34" applyFont="1" applyFill="1" applyAlignment="1">
      <alignment horizontal="center"/>
    </xf>
    <xf numFmtId="0" fontId="21" fillId="0" borderId="0" xfId="32" applyFont="1" applyBorder="1" applyAlignment="1">
      <alignment horizontal="center" vertical="center" wrapText="1"/>
    </xf>
    <xf numFmtId="0" fontId="26" fillId="0" borderId="0" xfId="32" applyFont="1" applyFill="1" applyBorder="1" applyAlignment="1">
      <alignment horizontal="center" wrapText="1"/>
    </xf>
    <xf numFmtId="0" fontId="26" fillId="0" borderId="0" xfId="32" applyFont="1" applyFill="1" applyBorder="1" applyAlignment="1">
      <alignment horizontal="center" vertical="center" wrapText="1"/>
    </xf>
    <xf numFmtId="0" fontId="26" fillId="0" borderId="0" xfId="35" applyFont="1" applyFill="1" applyAlignment="1">
      <alignment horizontal="center"/>
    </xf>
    <xf numFmtId="0" fontId="27" fillId="0" borderId="6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6" xfId="0" applyNumberFormat="1" applyFont="1" applyFill="1" applyBorder="1" applyAlignment="1" applyProtection="1">
      <alignment horizontal="lef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left" vertical="center"/>
    </xf>
    <xf numFmtId="169" fontId="2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wrapText="1"/>
    </xf>
    <xf numFmtId="171" fontId="21" fillId="0" borderId="1" xfId="1" applyNumberFormat="1" applyFont="1" applyFill="1" applyBorder="1" applyAlignment="1">
      <alignment horizontal="center" vertical="center" wrapText="1"/>
    </xf>
    <xf numFmtId="168" fontId="22" fillId="0" borderId="1" xfId="1" applyNumberFormat="1" applyFont="1" applyFill="1" applyBorder="1" applyAlignment="1">
      <alignment horizontal="center" vertical="center" textRotation="90" wrapText="1"/>
    </xf>
    <xf numFmtId="165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68" fontId="21" fillId="0" borderId="1" xfId="1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top" wrapText="1"/>
    </xf>
    <xf numFmtId="0" fontId="21" fillId="3" borderId="9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6" fillId="3" borderId="0" xfId="35" applyFont="1" applyFill="1" applyAlignment="1">
      <alignment horizontal="center"/>
    </xf>
    <xf numFmtId="0" fontId="21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1" fillId="3" borderId="1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1" fillId="3" borderId="0" xfId="35" applyFont="1" applyFill="1" applyAlignment="1">
      <alignment horizontal="center"/>
    </xf>
    <xf numFmtId="0" fontId="21" fillId="3" borderId="6" xfId="0" applyFont="1" applyFill="1" applyBorder="1" applyAlignment="1">
      <alignment horizontal="left" vertical="top" wrapText="1"/>
    </xf>
    <xf numFmtId="0" fontId="21" fillId="3" borderId="5" xfId="0" applyFont="1" applyFill="1" applyBorder="1" applyAlignment="1">
      <alignment horizontal="left" vertical="top" wrapText="1"/>
    </xf>
    <xf numFmtId="0" fontId="21" fillId="3" borderId="3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0" borderId="4" xfId="0" applyFont="1" applyBorder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textRotation="90" wrapText="1"/>
    </xf>
    <xf numFmtId="0" fontId="26" fillId="0" borderId="0" xfId="32" applyFont="1" applyBorder="1" applyAlignment="1">
      <alignment horizontal="left"/>
    </xf>
    <xf numFmtId="0" fontId="26" fillId="3" borderId="0" xfId="38" applyFont="1" applyFill="1" applyAlignment="1">
      <alignment horizontal="center" vertical="center" wrapText="1"/>
    </xf>
    <xf numFmtId="0" fontId="33" fillId="3" borderId="0" xfId="40" applyFont="1" applyFill="1" applyAlignment="1">
      <alignment horizontal="center" wrapText="1"/>
    </xf>
    <xf numFmtId="0" fontId="27" fillId="3" borderId="0" xfId="40" applyFont="1" applyFill="1" applyAlignment="1">
      <alignment horizontal="center"/>
    </xf>
    <xf numFmtId="0" fontId="27" fillId="3" borderId="1" xfId="40" applyFont="1" applyFill="1" applyBorder="1" applyAlignment="1">
      <alignment horizontal="center" vertical="center" wrapText="1"/>
    </xf>
    <xf numFmtId="0" fontId="27" fillId="3" borderId="4" xfId="40" applyFont="1" applyFill="1" applyBorder="1" applyAlignment="1">
      <alignment horizontal="center" vertical="center" wrapText="1"/>
    </xf>
    <xf numFmtId="0" fontId="27" fillId="3" borderId="10" xfId="40" applyFont="1" applyFill="1" applyBorder="1" applyAlignment="1">
      <alignment horizontal="center" vertical="center" wrapText="1"/>
    </xf>
    <xf numFmtId="0" fontId="27" fillId="3" borderId="9" xfId="40" applyFont="1" applyFill="1" applyBorder="1" applyAlignment="1">
      <alignment horizontal="center" vertical="center" wrapText="1"/>
    </xf>
    <xf numFmtId="168" fontId="27" fillId="3" borderId="1" xfId="1" applyNumberFormat="1" applyFont="1" applyFill="1" applyBorder="1" applyAlignment="1">
      <alignment horizontal="center" vertical="center" wrapText="1"/>
    </xf>
    <xf numFmtId="165" fontId="27" fillId="3" borderId="4" xfId="1" applyFont="1" applyFill="1" applyBorder="1" applyAlignment="1">
      <alignment horizontal="center" vertical="center" wrapText="1"/>
    </xf>
    <xf numFmtId="165" fontId="27" fillId="3" borderId="10" xfId="1" applyFont="1" applyFill="1" applyBorder="1" applyAlignment="1">
      <alignment horizontal="center" vertical="center" wrapText="1"/>
    </xf>
    <xf numFmtId="165" fontId="27" fillId="3" borderId="9" xfId="1" applyFont="1" applyFill="1" applyBorder="1" applyAlignment="1">
      <alignment horizontal="center" vertical="center" wrapText="1"/>
    </xf>
    <xf numFmtId="165" fontId="27" fillId="3" borderId="1" xfId="1" applyFont="1" applyFill="1" applyBorder="1" applyAlignment="1">
      <alignment horizontal="center" vertical="center" wrapText="1"/>
    </xf>
    <xf numFmtId="165" fontId="27" fillId="0" borderId="1" xfId="1" applyFont="1" applyFill="1" applyBorder="1" applyAlignment="1">
      <alignment horizontal="center" vertical="center" wrapText="1"/>
    </xf>
    <xf numFmtId="0" fontId="26" fillId="3" borderId="1" xfId="40" applyFont="1" applyFill="1" applyBorder="1" applyAlignment="1">
      <alignment horizontal="center" wrapText="1"/>
    </xf>
    <xf numFmtId="0" fontId="35" fillId="3" borderId="4" xfId="40" applyFont="1" applyFill="1" applyBorder="1" applyAlignment="1">
      <alignment vertical="top" wrapText="1"/>
    </xf>
    <xf numFmtId="0" fontId="35" fillId="3" borderId="9" xfId="40" applyFont="1" applyFill="1" applyBorder="1" applyAlignment="1">
      <alignment vertical="top" wrapText="1"/>
    </xf>
    <xf numFmtId="168" fontId="35" fillId="3" borderId="1" xfId="1" applyNumberFormat="1" applyFont="1" applyFill="1" applyBorder="1" applyAlignment="1">
      <alignment horizontal="right" wrapText="1"/>
    </xf>
    <xf numFmtId="165" fontId="35" fillId="3" borderId="1" xfId="1" applyFont="1" applyFill="1" applyBorder="1" applyAlignment="1">
      <alignment horizontal="right" wrapText="1"/>
    </xf>
    <xf numFmtId="165" fontId="35" fillId="0" borderId="1" xfId="1" applyFont="1" applyFill="1" applyBorder="1" applyAlignment="1">
      <alignment horizontal="right" wrapText="1"/>
    </xf>
    <xf numFmtId="0" fontId="27" fillId="3" borderId="11" xfId="40" applyFont="1" applyFill="1" applyBorder="1" applyAlignment="1">
      <alignment horizontal="center"/>
    </xf>
    <xf numFmtId="0" fontId="27" fillId="3" borderId="12" xfId="40" applyFont="1" applyFill="1" applyBorder="1" applyAlignment="1">
      <alignment horizontal="center"/>
    </xf>
    <xf numFmtId="0" fontId="27" fillId="3" borderId="13" xfId="40" applyFont="1" applyFill="1" applyBorder="1" applyAlignment="1">
      <alignment horizontal="center"/>
    </xf>
    <xf numFmtId="177" fontId="27" fillId="3" borderId="1" xfId="3" applyNumberFormat="1" applyFont="1" applyFill="1" applyBorder="1" applyAlignment="1">
      <alignment horizontal="center" vertical="center" wrapText="1"/>
    </xf>
    <xf numFmtId="0" fontId="27" fillId="0" borderId="1" xfId="4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14" fontId="21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top"/>
    </xf>
    <xf numFmtId="0" fontId="52" fillId="0" borderId="9" xfId="0" applyFont="1" applyFill="1" applyBorder="1" applyAlignment="1">
      <alignment horizontal="center" vertical="top" wrapText="1"/>
    </xf>
    <xf numFmtId="0" fontId="22" fillId="0" borderId="1" xfId="0" applyNumberFormat="1" applyFont="1" applyFill="1" applyBorder="1" applyAlignment="1" applyProtection="1">
      <alignment horizontal="center" vertical="top"/>
    </xf>
    <xf numFmtId="0" fontId="21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0" fontId="22" fillId="0" borderId="4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52" fillId="0" borderId="1" xfId="0" applyFont="1" applyFill="1" applyBorder="1" applyAlignment="1">
      <alignment horizontal="center" vertical="top" wrapText="1"/>
    </xf>
    <xf numFmtId="0" fontId="21" fillId="0" borderId="0" xfId="32" applyFont="1" applyBorder="1" applyAlignment="1">
      <alignment horizontal="center"/>
    </xf>
    <xf numFmtId="0" fontId="21" fillId="0" borderId="0" xfId="32" applyFont="1" applyBorder="1" applyAlignment="1">
      <alignment horizontal="center" wrapText="1"/>
    </xf>
    <xf numFmtId="0" fontId="21" fillId="0" borderId="1" xfId="32" applyFont="1" applyBorder="1" applyAlignment="1">
      <alignment horizontal="left"/>
    </xf>
    <xf numFmtId="168" fontId="21" fillId="3" borderId="1" xfId="23" applyNumberFormat="1" applyFont="1" applyFill="1" applyBorder="1" applyAlignment="1">
      <alignment horizontal="right"/>
    </xf>
    <xf numFmtId="0" fontId="22" fillId="0" borderId="1" xfId="32" applyFont="1" applyBorder="1" applyAlignment="1">
      <alignment horizontal="left"/>
    </xf>
    <xf numFmtId="168" fontId="22" fillId="3" borderId="1" xfId="1" applyNumberFormat="1" applyFont="1" applyFill="1" applyBorder="1" applyAlignment="1">
      <alignment horizontal="center"/>
    </xf>
    <xf numFmtId="0" fontId="21" fillId="0" borderId="1" xfId="32" applyFont="1" applyBorder="1" applyAlignment="1">
      <alignment horizontal="center"/>
    </xf>
    <xf numFmtId="0" fontId="22" fillId="0" borderId="0" xfId="32" applyFont="1" applyAlignment="1">
      <alignment horizontal="left"/>
    </xf>
    <xf numFmtId="0" fontId="22" fillId="0" borderId="6" xfId="32" applyFont="1" applyBorder="1" applyAlignment="1">
      <alignment horizontal="left" vertical="center"/>
    </xf>
    <xf numFmtId="0" fontId="22" fillId="0" borderId="5" xfId="32" applyFont="1" applyBorder="1" applyAlignment="1">
      <alignment horizontal="left" vertical="center"/>
    </xf>
    <xf numFmtId="0" fontId="22" fillId="0" borderId="3" xfId="32" applyFont="1" applyBorder="1" applyAlignment="1">
      <alignment horizontal="left" vertical="center"/>
    </xf>
    <xf numFmtId="0" fontId="21" fillId="0" borderId="1" xfId="32" applyFont="1" applyBorder="1" applyAlignment="1">
      <alignment horizontal="center" vertical="center" wrapText="1"/>
    </xf>
    <xf numFmtId="0" fontId="21" fillId="0" borderId="6" xfId="32" applyFont="1" applyBorder="1" applyAlignment="1">
      <alignment horizontal="left"/>
    </xf>
    <xf numFmtId="0" fontId="21" fillId="0" borderId="5" xfId="32" applyFont="1" applyBorder="1" applyAlignment="1">
      <alignment horizontal="left"/>
    </xf>
    <xf numFmtId="0" fontId="21" fillId="0" borderId="3" xfId="32" applyFont="1" applyBorder="1" applyAlignment="1">
      <alignment horizontal="left"/>
    </xf>
    <xf numFmtId="0" fontId="22" fillId="0" borderId="0" xfId="32" applyFont="1" applyAlignment="1">
      <alignment horizontal="center"/>
    </xf>
  </cellXfs>
  <cellStyles count="54">
    <cellStyle name="Comma" xfId="1" builtinId="3"/>
    <cellStyle name="Comma 10" xfId="2"/>
    <cellStyle name="Comma 10 2" xfId="3"/>
    <cellStyle name="Comma 11" xfId="4"/>
    <cellStyle name="Comma 12" xfId="5"/>
    <cellStyle name="Comma 13" xfId="6"/>
    <cellStyle name="Comma 14" xfId="7"/>
    <cellStyle name="Comma 14 2" xfId="8"/>
    <cellStyle name="Comma 15" xfId="9"/>
    <cellStyle name="Comma 2" xfId="10"/>
    <cellStyle name="Comma 2 2" xfId="11"/>
    <cellStyle name="Comma 2 2 3" xfId="12"/>
    <cellStyle name="Comma 2 3" xfId="13"/>
    <cellStyle name="Comma 2 4" xfId="14"/>
    <cellStyle name="Comma 3" xfId="15"/>
    <cellStyle name="Comma 4" xfId="16"/>
    <cellStyle name="Comma 4 2" xfId="17"/>
    <cellStyle name="Comma 4 2 2" xfId="18"/>
    <cellStyle name="Comma 4 2 3" xfId="19"/>
    <cellStyle name="Comma 4 2 4" xfId="20"/>
    <cellStyle name="Comma 6" xfId="21"/>
    <cellStyle name="Comma 6 2" xfId="22"/>
    <cellStyle name="Comma 7" xfId="23"/>
    <cellStyle name="Comma 7 2" xfId="24"/>
    <cellStyle name="Comma 8" xfId="25"/>
    <cellStyle name="Comma 8 2" xfId="26"/>
    <cellStyle name="Comma 8 2 2" xfId="27"/>
    <cellStyle name="Comma 8 3" xfId="28"/>
    <cellStyle name="Comma 9" xfId="29"/>
    <cellStyle name="Comma 9 2" xfId="30"/>
    <cellStyle name="Normal" xfId="0" builtinId="0"/>
    <cellStyle name="Normal 2" xfId="31"/>
    <cellStyle name="Normal 2 2" xfId="32"/>
    <cellStyle name="Normal 2 2 2" xfId="53"/>
    <cellStyle name="Normal 2 3" xfId="33"/>
    <cellStyle name="Normal 2 4" xfId="34"/>
    <cellStyle name="Normal 2 4 2" xfId="35"/>
    <cellStyle name="Normal 2 5" xfId="36"/>
    <cellStyle name="Normal 2 5 2" xfId="37"/>
    <cellStyle name="Normal 3" xfId="38"/>
    <cellStyle name="Normal 3 2" xfId="39"/>
    <cellStyle name="Normal 4" xfId="40"/>
    <cellStyle name="Normal 5" xfId="41"/>
    <cellStyle name="Normal 5 2" xfId="42"/>
    <cellStyle name="Normal 5 2 2" xfId="43"/>
    <cellStyle name="Normal 6" xfId="44"/>
    <cellStyle name="Percent 2" xfId="45"/>
    <cellStyle name="S10" xfId="46"/>
    <cellStyle name="S11" xfId="47"/>
    <cellStyle name="S12" xfId="48"/>
    <cellStyle name="S13" xfId="49"/>
    <cellStyle name="S14" xfId="50"/>
    <cellStyle name="S15" xfId="51"/>
    <cellStyle name="S9" xfId="52"/>
  </cellStyles>
  <dxfs count="0"/>
  <tableStyles count="0" defaultTableStyle="TableStyleMedium9" defaultPivotStyle="PivotStyleLight16"/>
  <colors>
    <mruColors>
      <color rgb="FF00FF00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278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7278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278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7278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7278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7239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7239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7239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7239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7239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7239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7239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7239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7239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7239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8477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847725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84772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847725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847725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5048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504825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50482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504825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504825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3981" name="AutoShape 6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3982" name="AutoShape 5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3983" name="AutoShape 4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3984" name="AutoShape 3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3985" name="AutoShape 2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3986" name="AutoShape 1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3987" name="AutoShape 25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3988" name="AutoShape 26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3989" name="AutoShape 27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3990" name="AutoShape 28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3991" name="AutoShape 29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3992" name="AutoShape 30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3993" name="AutoShape 6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1</xdr:row>
      <xdr:rowOff>133350</xdr:rowOff>
    </xdr:from>
    <xdr:to>
      <xdr:col>0</xdr:col>
      <xdr:colOff>647700</xdr:colOff>
      <xdr:row>1</xdr:row>
      <xdr:rowOff>133350</xdr:rowOff>
    </xdr:to>
    <xdr:cxnSp macro="">
      <xdr:nvCxnSpPr>
        <xdr:cNvPr id="73994" name="AutoShape 5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3995" name="AutoShape 4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3</xdr:row>
      <xdr:rowOff>152400</xdr:rowOff>
    </xdr:from>
    <xdr:to>
      <xdr:col>0</xdr:col>
      <xdr:colOff>647700</xdr:colOff>
      <xdr:row>3</xdr:row>
      <xdr:rowOff>152400</xdr:rowOff>
    </xdr:to>
    <xdr:cxnSp macro="">
      <xdr:nvCxnSpPr>
        <xdr:cNvPr id="73996" name="AutoShape 3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647700</xdr:colOff>
      <xdr:row>4</xdr:row>
      <xdr:rowOff>133350</xdr:rowOff>
    </xdr:to>
    <xdr:cxnSp macro="">
      <xdr:nvCxnSpPr>
        <xdr:cNvPr id="73997" name="AutoShape 2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647700</xdr:colOff>
      <xdr:row>5</xdr:row>
      <xdr:rowOff>152400</xdr:rowOff>
    </xdr:to>
    <xdr:cxnSp macro="">
      <xdr:nvCxnSpPr>
        <xdr:cNvPr id="73998" name="AutoShape 1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2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2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2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2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1" name="AutoShape 12"/>
        <xdr:cNvCxnSpPr>
          <a:cxnSpLocks noChangeShapeType="1"/>
        </xdr:cNvCxnSpPr>
      </xdr:nvCxnSpPr>
      <xdr:spPr bwMode="auto">
        <a:xfrm>
          <a:off x="857250" y="0"/>
          <a:ext cx="35814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1009650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2" name="AutoShape 11"/>
        <xdr:cNvCxnSpPr>
          <a:cxnSpLocks noChangeShapeType="1"/>
        </xdr:cNvCxnSpPr>
      </xdr:nvCxnSpPr>
      <xdr:spPr bwMode="auto">
        <a:xfrm>
          <a:off x="1409700" y="0"/>
          <a:ext cx="30289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1800225</xdr:colOff>
      <xdr:row>0</xdr:row>
      <xdr:rowOff>0</xdr:rowOff>
    </xdr:from>
    <xdr:to>
      <xdr:col>1</xdr:col>
      <xdr:colOff>4019550</xdr:colOff>
      <xdr:row>0</xdr:row>
      <xdr:rowOff>0</xdr:rowOff>
    </xdr:to>
    <xdr:cxnSp macro="">
      <xdr:nvCxnSpPr>
        <xdr:cNvPr id="76983" name="AutoShape 10"/>
        <xdr:cNvCxnSpPr>
          <a:cxnSpLocks noChangeShapeType="1"/>
        </xdr:cNvCxnSpPr>
      </xdr:nvCxnSpPr>
      <xdr:spPr bwMode="auto">
        <a:xfrm>
          <a:off x="2200275" y="0"/>
          <a:ext cx="22193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2133600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4" name="AutoShape 9"/>
        <xdr:cNvCxnSpPr>
          <a:cxnSpLocks noChangeShapeType="1"/>
        </xdr:cNvCxnSpPr>
      </xdr:nvCxnSpPr>
      <xdr:spPr bwMode="auto">
        <a:xfrm>
          <a:off x="2533650" y="0"/>
          <a:ext cx="19050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1628775</xdr:colOff>
      <xdr:row>0</xdr:row>
      <xdr:rowOff>0</xdr:rowOff>
    </xdr:from>
    <xdr:to>
      <xdr:col>1</xdr:col>
      <xdr:colOff>4029075</xdr:colOff>
      <xdr:row>0</xdr:row>
      <xdr:rowOff>0</xdr:rowOff>
    </xdr:to>
    <xdr:cxnSp macro="">
      <xdr:nvCxnSpPr>
        <xdr:cNvPr id="76985" name="AutoShape 8"/>
        <xdr:cNvCxnSpPr>
          <a:cxnSpLocks noChangeShapeType="1"/>
        </xdr:cNvCxnSpPr>
      </xdr:nvCxnSpPr>
      <xdr:spPr bwMode="auto">
        <a:xfrm>
          <a:off x="2028825" y="0"/>
          <a:ext cx="24003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1704975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6" name="AutoShape 7"/>
        <xdr:cNvCxnSpPr>
          <a:cxnSpLocks noChangeShapeType="1"/>
        </xdr:cNvCxnSpPr>
      </xdr:nvCxnSpPr>
      <xdr:spPr bwMode="auto">
        <a:xfrm>
          <a:off x="2105025" y="0"/>
          <a:ext cx="2333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857250</xdr:colOff>
      <xdr:row>0</xdr:row>
      <xdr:rowOff>142875</xdr:rowOff>
    </xdr:from>
    <xdr:to>
      <xdr:col>1</xdr:col>
      <xdr:colOff>723900</xdr:colOff>
      <xdr:row>0</xdr:row>
      <xdr:rowOff>142875</xdr:rowOff>
    </xdr:to>
    <xdr:cxnSp macro="">
      <xdr:nvCxnSpPr>
        <xdr:cNvPr id="76987" name="AutoShape 6"/>
        <xdr:cNvCxnSpPr>
          <a:cxnSpLocks noChangeShapeType="1"/>
        </xdr:cNvCxnSpPr>
      </xdr:nvCxnSpPr>
      <xdr:spPr bwMode="auto">
        <a:xfrm>
          <a:off x="125730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1419225</xdr:colOff>
      <xdr:row>1</xdr:row>
      <xdr:rowOff>142875</xdr:rowOff>
    </xdr:from>
    <xdr:to>
      <xdr:col>1</xdr:col>
      <xdr:colOff>733425</xdr:colOff>
      <xdr:row>1</xdr:row>
      <xdr:rowOff>142875</xdr:rowOff>
    </xdr:to>
    <xdr:cxnSp macro="">
      <xdr:nvCxnSpPr>
        <xdr:cNvPr id="76988" name="AutoShape 5"/>
        <xdr:cNvCxnSpPr>
          <a:cxnSpLocks noChangeShapeType="1"/>
        </xdr:cNvCxnSpPr>
      </xdr:nvCxnSpPr>
      <xdr:spPr bwMode="auto">
        <a:xfrm>
          <a:off x="18192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2209800</xdr:colOff>
      <xdr:row>2</xdr:row>
      <xdr:rowOff>161925</xdr:rowOff>
    </xdr:from>
    <xdr:to>
      <xdr:col>1</xdr:col>
      <xdr:colOff>714375</xdr:colOff>
      <xdr:row>2</xdr:row>
      <xdr:rowOff>161925</xdr:rowOff>
    </xdr:to>
    <xdr:cxnSp macro="">
      <xdr:nvCxnSpPr>
        <xdr:cNvPr id="76989" name="AutoShape 4"/>
        <xdr:cNvCxnSpPr>
          <a:cxnSpLocks noChangeShapeType="1"/>
        </xdr:cNvCxnSpPr>
      </xdr:nvCxnSpPr>
      <xdr:spPr bwMode="auto">
        <a:xfrm>
          <a:off x="2609850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2543175</xdr:colOff>
      <xdr:row>3</xdr:row>
      <xdr:rowOff>161925</xdr:rowOff>
    </xdr:from>
    <xdr:to>
      <xdr:col>1</xdr:col>
      <xdr:colOff>733425</xdr:colOff>
      <xdr:row>3</xdr:row>
      <xdr:rowOff>161925</xdr:rowOff>
    </xdr:to>
    <xdr:cxnSp macro="">
      <xdr:nvCxnSpPr>
        <xdr:cNvPr id="76990" name="AutoShape 3"/>
        <xdr:cNvCxnSpPr>
          <a:cxnSpLocks noChangeShapeType="1"/>
        </xdr:cNvCxnSpPr>
      </xdr:nvCxnSpPr>
      <xdr:spPr bwMode="auto">
        <a:xfrm>
          <a:off x="29432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2047875</xdr:colOff>
      <xdr:row>4</xdr:row>
      <xdr:rowOff>142875</xdr:rowOff>
    </xdr:from>
    <xdr:to>
      <xdr:col>1</xdr:col>
      <xdr:colOff>723900</xdr:colOff>
      <xdr:row>4</xdr:row>
      <xdr:rowOff>142875</xdr:rowOff>
    </xdr:to>
    <xdr:cxnSp macro="">
      <xdr:nvCxnSpPr>
        <xdr:cNvPr id="76991" name="AutoShape 2"/>
        <xdr:cNvCxnSpPr>
          <a:cxnSpLocks noChangeShapeType="1"/>
        </xdr:cNvCxnSpPr>
      </xdr:nvCxnSpPr>
      <xdr:spPr bwMode="auto">
        <a:xfrm>
          <a:off x="244792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2114550</xdr:colOff>
      <xdr:row>5</xdr:row>
      <xdr:rowOff>161925</xdr:rowOff>
    </xdr:from>
    <xdr:to>
      <xdr:col>1</xdr:col>
      <xdr:colOff>723900</xdr:colOff>
      <xdr:row>5</xdr:row>
      <xdr:rowOff>161925</xdr:rowOff>
    </xdr:to>
    <xdr:cxnSp macro="">
      <xdr:nvCxnSpPr>
        <xdr:cNvPr id="76992" name="AutoShape 1"/>
        <xdr:cNvCxnSpPr>
          <a:cxnSpLocks noChangeShapeType="1"/>
        </xdr:cNvCxnSpPr>
      </xdr:nvCxnSpPr>
      <xdr:spPr bwMode="auto">
        <a:xfrm>
          <a:off x="251460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142875</xdr:rowOff>
    </xdr:from>
    <xdr:to>
      <xdr:col>1</xdr:col>
      <xdr:colOff>723900</xdr:colOff>
      <xdr:row>0</xdr:row>
      <xdr:rowOff>142875</xdr:rowOff>
    </xdr:to>
    <xdr:cxnSp macro="">
      <xdr:nvCxnSpPr>
        <xdr:cNvPr id="76993" name="AutoShape 65"/>
        <xdr:cNvCxnSpPr>
          <a:cxnSpLocks noChangeShapeType="1"/>
        </xdr:cNvCxnSpPr>
      </xdr:nvCxnSpPr>
      <xdr:spPr bwMode="auto">
        <a:xfrm>
          <a:off x="124777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1400175</xdr:colOff>
      <xdr:row>1</xdr:row>
      <xdr:rowOff>142875</xdr:rowOff>
    </xdr:from>
    <xdr:to>
      <xdr:col>1</xdr:col>
      <xdr:colOff>723900</xdr:colOff>
      <xdr:row>1</xdr:row>
      <xdr:rowOff>142875</xdr:rowOff>
    </xdr:to>
    <xdr:cxnSp macro="">
      <xdr:nvCxnSpPr>
        <xdr:cNvPr id="76994" name="AutoShape 66"/>
        <xdr:cNvCxnSpPr>
          <a:cxnSpLocks noChangeShapeType="1"/>
        </xdr:cNvCxnSpPr>
      </xdr:nvCxnSpPr>
      <xdr:spPr bwMode="auto">
        <a:xfrm>
          <a:off x="1800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2200275</xdr:colOff>
      <xdr:row>2</xdr:row>
      <xdr:rowOff>161925</xdr:rowOff>
    </xdr:from>
    <xdr:to>
      <xdr:col>1</xdr:col>
      <xdr:colOff>723900</xdr:colOff>
      <xdr:row>2</xdr:row>
      <xdr:rowOff>161925</xdr:rowOff>
    </xdr:to>
    <xdr:cxnSp macro="">
      <xdr:nvCxnSpPr>
        <xdr:cNvPr id="76995" name="AutoShape 67"/>
        <xdr:cNvCxnSpPr>
          <a:cxnSpLocks noChangeShapeType="1"/>
        </xdr:cNvCxnSpPr>
      </xdr:nvCxnSpPr>
      <xdr:spPr bwMode="auto">
        <a:xfrm>
          <a:off x="260032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2524125</xdr:colOff>
      <xdr:row>3</xdr:row>
      <xdr:rowOff>161925</xdr:rowOff>
    </xdr:from>
    <xdr:to>
      <xdr:col>1</xdr:col>
      <xdr:colOff>723900</xdr:colOff>
      <xdr:row>3</xdr:row>
      <xdr:rowOff>161925</xdr:rowOff>
    </xdr:to>
    <xdr:cxnSp macro="">
      <xdr:nvCxnSpPr>
        <xdr:cNvPr id="76996" name="AutoShape 68"/>
        <xdr:cNvCxnSpPr>
          <a:cxnSpLocks noChangeShapeType="1"/>
        </xdr:cNvCxnSpPr>
      </xdr:nvCxnSpPr>
      <xdr:spPr bwMode="auto">
        <a:xfrm>
          <a:off x="2924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142875</xdr:rowOff>
    </xdr:from>
    <xdr:to>
      <xdr:col>1</xdr:col>
      <xdr:colOff>723900</xdr:colOff>
      <xdr:row>4</xdr:row>
      <xdr:rowOff>142875</xdr:rowOff>
    </xdr:to>
    <xdr:cxnSp macro="">
      <xdr:nvCxnSpPr>
        <xdr:cNvPr id="76997" name="AutoShape 69"/>
        <xdr:cNvCxnSpPr>
          <a:cxnSpLocks noChangeShapeType="1"/>
        </xdr:cNvCxnSpPr>
      </xdr:nvCxnSpPr>
      <xdr:spPr bwMode="auto">
        <a:xfrm>
          <a:off x="2419350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161925</xdr:rowOff>
    </xdr:from>
    <xdr:to>
      <xdr:col>1</xdr:col>
      <xdr:colOff>714375</xdr:colOff>
      <xdr:row>5</xdr:row>
      <xdr:rowOff>161925</xdr:rowOff>
    </xdr:to>
    <xdr:cxnSp macro="">
      <xdr:nvCxnSpPr>
        <xdr:cNvPr id="76998" name="AutoShape 70"/>
        <xdr:cNvCxnSpPr>
          <a:cxnSpLocks noChangeShapeType="1"/>
        </xdr:cNvCxnSpPr>
      </xdr:nvCxnSpPr>
      <xdr:spPr bwMode="auto">
        <a:xfrm>
          <a:off x="248602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857250</xdr:colOff>
      <xdr:row>0</xdr:row>
      <xdr:rowOff>133350</xdr:rowOff>
    </xdr:from>
    <xdr:to>
      <xdr:col>1</xdr:col>
      <xdr:colOff>714375</xdr:colOff>
      <xdr:row>0</xdr:row>
      <xdr:rowOff>133350</xdr:rowOff>
    </xdr:to>
    <xdr:cxnSp macro="">
      <xdr:nvCxnSpPr>
        <xdr:cNvPr id="76999" name="AutoShape 6"/>
        <xdr:cNvCxnSpPr>
          <a:cxnSpLocks noChangeShapeType="1"/>
        </xdr:cNvCxnSpPr>
      </xdr:nvCxnSpPr>
      <xdr:spPr bwMode="auto">
        <a:xfrm>
          <a:off x="12573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1419225</xdr:colOff>
      <xdr:row>1</xdr:row>
      <xdr:rowOff>133350</xdr:rowOff>
    </xdr:from>
    <xdr:to>
      <xdr:col>1</xdr:col>
      <xdr:colOff>714375</xdr:colOff>
      <xdr:row>1</xdr:row>
      <xdr:rowOff>133350</xdr:rowOff>
    </xdr:to>
    <xdr:cxnSp macro="">
      <xdr:nvCxnSpPr>
        <xdr:cNvPr id="77000" name="AutoShape 5"/>
        <xdr:cNvCxnSpPr>
          <a:cxnSpLocks noChangeShapeType="1"/>
        </xdr:cNvCxnSpPr>
      </xdr:nvCxnSpPr>
      <xdr:spPr bwMode="auto">
        <a:xfrm>
          <a:off x="18192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2209800</xdr:colOff>
      <xdr:row>2</xdr:row>
      <xdr:rowOff>152400</xdr:rowOff>
    </xdr:from>
    <xdr:to>
      <xdr:col>1</xdr:col>
      <xdr:colOff>714375</xdr:colOff>
      <xdr:row>2</xdr:row>
      <xdr:rowOff>152400</xdr:rowOff>
    </xdr:to>
    <xdr:cxnSp macro="">
      <xdr:nvCxnSpPr>
        <xdr:cNvPr id="77001" name="AutoShape 4"/>
        <xdr:cNvCxnSpPr>
          <a:cxnSpLocks noChangeShapeType="1"/>
        </xdr:cNvCxnSpPr>
      </xdr:nvCxnSpPr>
      <xdr:spPr bwMode="auto">
        <a:xfrm>
          <a:off x="260985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2533650</xdr:colOff>
      <xdr:row>3</xdr:row>
      <xdr:rowOff>152400</xdr:rowOff>
    </xdr:from>
    <xdr:to>
      <xdr:col>1</xdr:col>
      <xdr:colOff>714375</xdr:colOff>
      <xdr:row>3</xdr:row>
      <xdr:rowOff>152400</xdr:rowOff>
    </xdr:to>
    <xdr:cxnSp macro="">
      <xdr:nvCxnSpPr>
        <xdr:cNvPr id="77002" name="AutoShape 3"/>
        <xdr:cNvCxnSpPr>
          <a:cxnSpLocks noChangeShapeType="1"/>
        </xdr:cNvCxnSpPr>
      </xdr:nvCxnSpPr>
      <xdr:spPr bwMode="auto">
        <a:xfrm>
          <a:off x="293370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2047875</xdr:colOff>
      <xdr:row>4</xdr:row>
      <xdr:rowOff>133350</xdr:rowOff>
    </xdr:from>
    <xdr:to>
      <xdr:col>1</xdr:col>
      <xdr:colOff>714375</xdr:colOff>
      <xdr:row>4</xdr:row>
      <xdr:rowOff>133350</xdr:rowOff>
    </xdr:to>
    <xdr:cxnSp macro="">
      <xdr:nvCxnSpPr>
        <xdr:cNvPr id="77003" name="AutoShape 2"/>
        <xdr:cNvCxnSpPr>
          <a:cxnSpLocks noChangeShapeType="1"/>
        </xdr:cNvCxnSpPr>
      </xdr:nvCxnSpPr>
      <xdr:spPr bwMode="auto">
        <a:xfrm>
          <a:off x="244792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2114550</xdr:colOff>
      <xdr:row>5</xdr:row>
      <xdr:rowOff>152400</xdr:rowOff>
    </xdr:from>
    <xdr:to>
      <xdr:col>1</xdr:col>
      <xdr:colOff>714375</xdr:colOff>
      <xdr:row>5</xdr:row>
      <xdr:rowOff>152400</xdr:rowOff>
    </xdr:to>
    <xdr:cxnSp macro="">
      <xdr:nvCxnSpPr>
        <xdr:cNvPr id="77004" name="AutoShape 1"/>
        <xdr:cNvCxnSpPr>
          <a:cxnSpLocks noChangeShapeType="1"/>
        </xdr:cNvCxnSpPr>
      </xdr:nvCxnSpPr>
      <xdr:spPr bwMode="auto">
        <a:xfrm>
          <a:off x="2514600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133350</xdr:rowOff>
    </xdr:from>
    <xdr:to>
      <xdr:col>1</xdr:col>
      <xdr:colOff>714375</xdr:colOff>
      <xdr:row>0</xdr:row>
      <xdr:rowOff>133350</xdr:rowOff>
    </xdr:to>
    <xdr:cxnSp macro="">
      <xdr:nvCxnSpPr>
        <xdr:cNvPr id="77005" name="AutoShape 25"/>
        <xdr:cNvCxnSpPr>
          <a:cxnSpLocks noChangeShapeType="1"/>
        </xdr:cNvCxnSpPr>
      </xdr:nvCxnSpPr>
      <xdr:spPr bwMode="auto">
        <a:xfrm>
          <a:off x="12477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1400175</xdr:colOff>
      <xdr:row>1</xdr:row>
      <xdr:rowOff>133350</xdr:rowOff>
    </xdr:from>
    <xdr:to>
      <xdr:col>1</xdr:col>
      <xdr:colOff>714375</xdr:colOff>
      <xdr:row>1</xdr:row>
      <xdr:rowOff>133350</xdr:rowOff>
    </xdr:to>
    <xdr:cxnSp macro="">
      <xdr:nvCxnSpPr>
        <xdr:cNvPr id="77006" name="AutoShape 26"/>
        <xdr:cNvCxnSpPr>
          <a:cxnSpLocks noChangeShapeType="1"/>
        </xdr:cNvCxnSpPr>
      </xdr:nvCxnSpPr>
      <xdr:spPr bwMode="auto">
        <a:xfrm>
          <a:off x="180022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2200275</xdr:colOff>
      <xdr:row>2</xdr:row>
      <xdr:rowOff>152400</xdr:rowOff>
    </xdr:from>
    <xdr:to>
      <xdr:col>1</xdr:col>
      <xdr:colOff>714375</xdr:colOff>
      <xdr:row>2</xdr:row>
      <xdr:rowOff>152400</xdr:rowOff>
    </xdr:to>
    <xdr:cxnSp macro="">
      <xdr:nvCxnSpPr>
        <xdr:cNvPr id="77007" name="AutoShape 27"/>
        <xdr:cNvCxnSpPr>
          <a:cxnSpLocks noChangeShapeType="1"/>
        </xdr:cNvCxnSpPr>
      </xdr:nvCxnSpPr>
      <xdr:spPr bwMode="auto">
        <a:xfrm>
          <a:off x="260032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2524125</xdr:colOff>
      <xdr:row>3</xdr:row>
      <xdr:rowOff>152400</xdr:rowOff>
    </xdr:from>
    <xdr:to>
      <xdr:col>1</xdr:col>
      <xdr:colOff>714375</xdr:colOff>
      <xdr:row>3</xdr:row>
      <xdr:rowOff>152400</xdr:rowOff>
    </xdr:to>
    <xdr:cxnSp macro="">
      <xdr:nvCxnSpPr>
        <xdr:cNvPr id="77008" name="AutoShape 28"/>
        <xdr:cNvCxnSpPr>
          <a:cxnSpLocks noChangeShapeType="1"/>
        </xdr:cNvCxnSpPr>
      </xdr:nvCxnSpPr>
      <xdr:spPr bwMode="auto">
        <a:xfrm>
          <a:off x="29241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133350</xdr:rowOff>
    </xdr:from>
    <xdr:to>
      <xdr:col>1</xdr:col>
      <xdr:colOff>714375</xdr:colOff>
      <xdr:row>4</xdr:row>
      <xdr:rowOff>133350</xdr:rowOff>
    </xdr:to>
    <xdr:cxnSp macro="">
      <xdr:nvCxnSpPr>
        <xdr:cNvPr id="77009" name="AutoShape 29"/>
        <xdr:cNvCxnSpPr>
          <a:cxnSpLocks noChangeShapeType="1"/>
        </xdr:cNvCxnSpPr>
      </xdr:nvCxnSpPr>
      <xdr:spPr bwMode="auto">
        <a:xfrm>
          <a:off x="241935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152400</xdr:rowOff>
    </xdr:from>
    <xdr:to>
      <xdr:col>1</xdr:col>
      <xdr:colOff>714375</xdr:colOff>
      <xdr:row>5</xdr:row>
      <xdr:rowOff>152400</xdr:rowOff>
    </xdr:to>
    <xdr:cxnSp macro="">
      <xdr:nvCxnSpPr>
        <xdr:cNvPr id="77010" name="AutoShape 30"/>
        <xdr:cNvCxnSpPr>
          <a:cxnSpLocks noChangeShapeType="1"/>
        </xdr:cNvCxnSpPr>
      </xdr:nvCxnSpPr>
      <xdr:spPr bwMode="auto">
        <a:xfrm>
          <a:off x="248602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7011" name="AutoShape 6"/>
        <xdr:cNvCxnSpPr>
          <a:cxnSpLocks noChangeShapeType="1"/>
        </xdr:cNvCxnSpPr>
      </xdr:nvCxnSpPr>
      <xdr:spPr bwMode="auto">
        <a:xfrm>
          <a:off x="12477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1</xdr:row>
      <xdr:rowOff>133350</xdr:rowOff>
    </xdr:from>
    <xdr:to>
      <xdr:col>1</xdr:col>
      <xdr:colOff>647700</xdr:colOff>
      <xdr:row>1</xdr:row>
      <xdr:rowOff>133350</xdr:rowOff>
    </xdr:to>
    <xdr:cxnSp macro="">
      <xdr:nvCxnSpPr>
        <xdr:cNvPr id="77012" name="AutoShape 5"/>
        <xdr:cNvCxnSpPr>
          <a:cxnSpLocks noChangeShapeType="1"/>
        </xdr:cNvCxnSpPr>
      </xdr:nvCxnSpPr>
      <xdr:spPr bwMode="auto">
        <a:xfrm>
          <a:off x="1790700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77013" name="AutoShape 4"/>
        <xdr:cNvCxnSpPr>
          <a:cxnSpLocks noChangeShapeType="1"/>
        </xdr:cNvCxnSpPr>
      </xdr:nvCxnSpPr>
      <xdr:spPr bwMode="auto">
        <a:xfrm>
          <a:off x="25908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3</xdr:row>
      <xdr:rowOff>152400</xdr:rowOff>
    </xdr:from>
    <xdr:to>
      <xdr:col>1</xdr:col>
      <xdr:colOff>647700</xdr:colOff>
      <xdr:row>3</xdr:row>
      <xdr:rowOff>152400</xdr:rowOff>
    </xdr:to>
    <xdr:cxnSp macro="">
      <xdr:nvCxnSpPr>
        <xdr:cNvPr id="77014" name="AutoShape 3"/>
        <xdr:cNvCxnSpPr>
          <a:cxnSpLocks noChangeShapeType="1"/>
        </xdr:cNvCxnSpPr>
      </xdr:nvCxnSpPr>
      <xdr:spPr bwMode="auto">
        <a:xfrm>
          <a:off x="291465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133350</xdr:rowOff>
    </xdr:from>
    <xdr:to>
      <xdr:col>1</xdr:col>
      <xdr:colOff>647700</xdr:colOff>
      <xdr:row>4</xdr:row>
      <xdr:rowOff>133350</xdr:rowOff>
    </xdr:to>
    <xdr:cxnSp macro="">
      <xdr:nvCxnSpPr>
        <xdr:cNvPr id="77015" name="AutoShape 2"/>
        <xdr:cNvCxnSpPr>
          <a:cxnSpLocks noChangeShapeType="1"/>
        </xdr:cNvCxnSpPr>
      </xdr:nvCxnSpPr>
      <xdr:spPr bwMode="auto">
        <a:xfrm>
          <a:off x="241935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152400</xdr:rowOff>
    </xdr:from>
    <xdr:to>
      <xdr:col>1</xdr:col>
      <xdr:colOff>647700</xdr:colOff>
      <xdr:row>5</xdr:row>
      <xdr:rowOff>152400</xdr:rowOff>
    </xdr:to>
    <xdr:cxnSp macro="">
      <xdr:nvCxnSpPr>
        <xdr:cNvPr id="77016" name="AutoShape 1"/>
        <xdr:cNvCxnSpPr>
          <a:cxnSpLocks noChangeShapeType="1"/>
        </xdr:cNvCxnSpPr>
      </xdr:nvCxnSpPr>
      <xdr:spPr bwMode="auto">
        <a:xfrm>
          <a:off x="248602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38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9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0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41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42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43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44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5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46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47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49" name="AutoShape 6"/>
        <xdr:cNvCxnSpPr>
          <a:cxnSpLocks noChangeShapeType="1"/>
        </xdr:cNvCxnSpPr>
      </xdr:nvCxnSpPr>
      <xdr:spPr bwMode="auto">
        <a:xfrm>
          <a:off x="857250" y="0"/>
          <a:ext cx="19335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1409700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0" name="AutoShape 5"/>
        <xdr:cNvCxnSpPr>
          <a:cxnSpLocks noChangeShapeType="1"/>
        </xdr:cNvCxnSpPr>
      </xdr:nvCxnSpPr>
      <xdr:spPr bwMode="auto">
        <a:xfrm>
          <a:off x="1409700" y="0"/>
          <a:ext cx="13811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1" name="AutoShape 4"/>
        <xdr:cNvCxnSpPr>
          <a:cxnSpLocks noChangeShapeType="1"/>
        </xdr:cNvCxnSpPr>
      </xdr:nvCxnSpPr>
      <xdr:spPr bwMode="auto">
        <a:xfrm>
          <a:off x="2209800" y="0"/>
          <a:ext cx="5810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0</xdr:row>
      <xdr:rowOff>0</xdr:rowOff>
    </xdr:from>
    <xdr:to>
      <xdr:col>1</xdr:col>
      <xdr:colOff>0</xdr:colOff>
      <xdr:row>0</xdr:row>
      <xdr:rowOff>0</xdr:rowOff>
    </xdr:to>
    <xdr:cxnSp macro="">
      <xdr:nvCxnSpPr>
        <xdr:cNvPr id="76452" name="AutoShape 3"/>
        <xdr:cNvCxnSpPr>
          <a:cxnSpLocks noChangeShapeType="1"/>
        </xdr:cNvCxnSpPr>
      </xdr:nvCxnSpPr>
      <xdr:spPr bwMode="auto">
        <a:xfrm>
          <a:off x="2533650" y="0"/>
          <a:ext cx="4191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2038350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3" name="AutoShape 2"/>
        <xdr:cNvCxnSpPr>
          <a:cxnSpLocks noChangeShapeType="1"/>
        </xdr:cNvCxnSpPr>
      </xdr:nvCxnSpPr>
      <xdr:spPr bwMode="auto">
        <a:xfrm>
          <a:off x="2038350" y="0"/>
          <a:ext cx="7524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2105025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4" name="AutoShape 1"/>
        <xdr:cNvCxnSpPr>
          <a:cxnSpLocks noChangeShapeType="1"/>
        </xdr:cNvCxnSpPr>
      </xdr:nvCxnSpPr>
      <xdr:spPr bwMode="auto">
        <a:xfrm>
          <a:off x="2105025" y="0"/>
          <a:ext cx="6858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55" name="AutoShape 52"/>
        <xdr:cNvCxnSpPr>
          <a:cxnSpLocks noChangeShapeType="1"/>
        </xdr:cNvCxnSpPr>
      </xdr:nvCxnSpPr>
      <xdr:spPr bwMode="auto">
        <a:xfrm>
          <a:off x="85725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56" name="AutoShape 53"/>
        <xdr:cNvCxnSpPr>
          <a:cxnSpLocks noChangeShapeType="1"/>
        </xdr:cNvCxnSpPr>
      </xdr:nvCxnSpPr>
      <xdr:spPr bwMode="auto">
        <a:xfrm>
          <a:off x="1419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2219325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57" name="AutoShape 54"/>
        <xdr:cNvCxnSpPr>
          <a:cxnSpLocks noChangeShapeType="1"/>
        </xdr:cNvCxnSpPr>
      </xdr:nvCxnSpPr>
      <xdr:spPr bwMode="auto">
        <a:xfrm>
          <a:off x="221932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2543175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58" name="AutoShape 55"/>
        <xdr:cNvCxnSpPr>
          <a:cxnSpLocks noChangeShapeType="1"/>
        </xdr:cNvCxnSpPr>
      </xdr:nvCxnSpPr>
      <xdr:spPr bwMode="auto">
        <a:xfrm>
          <a:off x="2543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59" name="AutoShape 56"/>
        <xdr:cNvCxnSpPr>
          <a:cxnSpLocks noChangeShapeType="1"/>
        </xdr:cNvCxnSpPr>
      </xdr:nvCxnSpPr>
      <xdr:spPr bwMode="auto">
        <a:xfrm>
          <a:off x="204787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60" name="AutoShape 57"/>
        <xdr:cNvCxnSpPr>
          <a:cxnSpLocks noChangeShapeType="1"/>
        </xdr:cNvCxnSpPr>
      </xdr:nvCxnSpPr>
      <xdr:spPr bwMode="auto">
        <a:xfrm>
          <a:off x="211455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61" name="AutoShape 58"/>
        <xdr:cNvCxnSpPr>
          <a:cxnSpLocks noChangeShapeType="1"/>
        </xdr:cNvCxnSpPr>
      </xdr:nvCxnSpPr>
      <xdr:spPr bwMode="auto">
        <a:xfrm>
          <a:off x="84772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62" name="AutoShape 59"/>
        <xdr:cNvCxnSpPr>
          <a:cxnSpLocks noChangeShapeType="1"/>
        </xdr:cNvCxnSpPr>
      </xdr:nvCxnSpPr>
      <xdr:spPr bwMode="auto">
        <a:xfrm>
          <a:off x="14001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63" name="AutoShape 60"/>
        <xdr:cNvCxnSpPr>
          <a:cxnSpLocks noChangeShapeType="1"/>
        </xdr:cNvCxnSpPr>
      </xdr:nvCxnSpPr>
      <xdr:spPr bwMode="auto">
        <a:xfrm>
          <a:off x="220027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64" name="AutoShape 61"/>
        <xdr:cNvCxnSpPr>
          <a:cxnSpLocks noChangeShapeType="1"/>
        </xdr:cNvCxnSpPr>
      </xdr:nvCxnSpPr>
      <xdr:spPr bwMode="auto">
        <a:xfrm>
          <a:off x="25241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2028825</xdr:colOff>
      <xdr:row>4</xdr:row>
      <xdr:rowOff>142875</xdr:rowOff>
    </xdr:from>
    <xdr:to>
      <xdr:col>0</xdr:col>
      <xdr:colOff>733425</xdr:colOff>
      <xdr:row>4</xdr:row>
      <xdr:rowOff>142875</xdr:rowOff>
    </xdr:to>
    <xdr:cxnSp macro="">
      <xdr:nvCxnSpPr>
        <xdr:cNvPr id="76465" name="AutoShape 62"/>
        <xdr:cNvCxnSpPr>
          <a:cxnSpLocks noChangeShapeType="1"/>
        </xdr:cNvCxnSpPr>
      </xdr:nvCxnSpPr>
      <xdr:spPr bwMode="auto">
        <a:xfrm>
          <a:off x="202882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66" name="AutoShape 63"/>
        <xdr:cNvCxnSpPr>
          <a:cxnSpLocks noChangeShapeType="1"/>
        </xdr:cNvCxnSpPr>
      </xdr:nvCxnSpPr>
      <xdr:spPr bwMode="auto">
        <a:xfrm>
          <a:off x="208597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67" name="AutoShape 6"/>
        <xdr:cNvCxnSpPr>
          <a:cxnSpLocks noChangeShapeType="1"/>
        </xdr:cNvCxnSpPr>
      </xdr:nvCxnSpPr>
      <xdr:spPr bwMode="auto">
        <a:xfrm>
          <a:off x="85725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142875</xdr:rowOff>
    </xdr:from>
    <xdr:to>
      <xdr:col>0</xdr:col>
      <xdr:colOff>733425</xdr:colOff>
      <xdr:row>1</xdr:row>
      <xdr:rowOff>142875</xdr:rowOff>
    </xdr:to>
    <xdr:cxnSp macro="">
      <xdr:nvCxnSpPr>
        <xdr:cNvPr id="76468" name="AutoShape 5"/>
        <xdr:cNvCxnSpPr>
          <a:cxnSpLocks noChangeShapeType="1"/>
        </xdr:cNvCxnSpPr>
      </xdr:nvCxnSpPr>
      <xdr:spPr bwMode="auto">
        <a:xfrm>
          <a:off x="1419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161925</xdr:rowOff>
    </xdr:from>
    <xdr:to>
      <xdr:col>0</xdr:col>
      <xdr:colOff>714375</xdr:colOff>
      <xdr:row>2</xdr:row>
      <xdr:rowOff>161925</xdr:rowOff>
    </xdr:to>
    <xdr:cxnSp macro="">
      <xdr:nvCxnSpPr>
        <xdr:cNvPr id="76469" name="AutoShape 4"/>
        <xdr:cNvCxnSpPr>
          <a:cxnSpLocks noChangeShapeType="1"/>
        </xdr:cNvCxnSpPr>
      </xdr:nvCxnSpPr>
      <xdr:spPr bwMode="auto">
        <a:xfrm>
          <a:off x="2209800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2543175</xdr:colOff>
      <xdr:row>3</xdr:row>
      <xdr:rowOff>161925</xdr:rowOff>
    </xdr:from>
    <xdr:to>
      <xdr:col>0</xdr:col>
      <xdr:colOff>733425</xdr:colOff>
      <xdr:row>3</xdr:row>
      <xdr:rowOff>161925</xdr:rowOff>
    </xdr:to>
    <xdr:cxnSp macro="">
      <xdr:nvCxnSpPr>
        <xdr:cNvPr id="76470" name="AutoShape 3"/>
        <xdr:cNvCxnSpPr>
          <a:cxnSpLocks noChangeShapeType="1"/>
        </xdr:cNvCxnSpPr>
      </xdr:nvCxnSpPr>
      <xdr:spPr bwMode="auto">
        <a:xfrm>
          <a:off x="2543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71" name="AutoShape 2"/>
        <xdr:cNvCxnSpPr>
          <a:cxnSpLocks noChangeShapeType="1"/>
        </xdr:cNvCxnSpPr>
      </xdr:nvCxnSpPr>
      <xdr:spPr bwMode="auto">
        <a:xfrm>
          <a:off x="204787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72" name="AutoShape 1"/>
        <xdr:cNvCxnSpPr>
          <a:cxnSpLocks noChangeShapeType="1"/>
        </xdr:cNvCxnSpPr>
      </xdr:nvCxnSpPr>
      <xdr:spPr bwMode="auto">
        <a:xfrm>
          <a:off x="211455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73" name="AutoShape 65"/>
        <xdr:cNvCxnSpPr>
          <a:cxnSpLocks noChangeShapeType="1"/>
        </xdr:cNvCxnSpPr>
      </xdr:nvCxnSpPr>
      <xdr:spPr bwMode="auto">
        <a:xfrm>
          <a:off x="84772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74" name="AutoShape 66"/>
        <xdr:cNvCxnSpPr>
          <a:cxnSpLocks noChangeShapeType="1"/>
        </xdr:cNvCxnSpPr>
      </xdr:nvCxnSpPr>
      <xdr:spPr bwMode="auto">
        <a:xfrm>
          <a:off x="14001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75" name="AutoShape 67"/>
        <xdr:cNvCxnSpPr>
          <a:cxnSpLocks noChangeShapeType="1"/>
        </xdr:cNvCxnSpPr>
      </xdr:nvCxnSpPr>
      <xdr:spPr bwMode="auto">
        <a:xfrm>
          <a:off x="220027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76" name="AutoShape 68"/>
        <xdr:cNvCxnSpPr>
          <a:cxnSpLocks noChangeShapeType="1"/>
        </xdr:cNvCxnSpPr>
      </xdr:nvCxnSpPr>
      <xdr:spPr bwMode="auto">
        <a:xfrm>
          <a:off x="25241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77" name="AutoShape 69"/>
        <xdr:cNvCxnSpPr>
          <a:cxnSpLocks noChangeShapeType="1"/>
        </xdr:cNvCxnSpPr>
      </xdr:nvCxnSpPr>
      <xdr:spPr bwMode="auto">
        <a:xfrm>
          <a:off x="2019300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161925</xdr:rowOff>
    </xdr:from>
    <xdr:to>
      <xdr:col>0</xdr:col>
      <xdr:colOff>714375</xdr:colOff>
      <xdr:row>5</xdr:row>
      <xdr:rowOff>161925</xdr:rowOff>
    </xdr:to>
    <xdr:cxnSp macro="">
      <xdr:nvCxnSpPr>
        <xdr:cNvPr id="76478" name="AutoShape 70"/>
        <xdr:cNvCxnSpPr>
          <a:cxnSpLocks noChangeShapeType="1"/>
        </xdr:cNvCxnSpPr>
      </xdr:nvCxnSpPr>
      <xdr:spPr bwMode="auto">
        <a:xfrm>
          <a:off x="208597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6479" name="AutoShape 6"/>
        <xdr:cNvCxnSpPr>
          <a:cxnSpLocks noChangeShapeType="1"/>
        </xdr:cNvCxnSpPr>
      </xdr:nvCxnSpPr>
      <xdr:spPr bwMode="auto">
        <a:xfrm>
          <a:off x="85725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6480" name="AutoShape 5"/>
        <xdr:cNvCxnSpPr>
          <a:cxnSpLocks noChangeShapeType="1"/>
        </xdr:cNvCxnSpPr>
      </xdr:nvCxnSpPr>
      <xdr:spPr bwMode="auto">
        <a:xfrm>
          <a:off x="141922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6481" name="AutoShape 4"/>
        <xdr:cNvCxnSpPr>
          <a:cxnSpLocks noChangeShapeType="1"/>
        </xdr:cNvCxnSpPr>
      </xdr:nvCxnSpPr>
      <xdr:spPr bwMode="auto">
        <a:xfrm>
          <a:off x="22098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6482" name="AutoShape 3"/>
        <xdr:cNvCxnSpPr>
          <a:cxnSpLocks noChangeShapeType="1"/>
        </xdr:cNvCxnSpPr>
      </xdr:nvCxnSpPr>
      <xdr:spPr bwMode="auto">
        <a:xfrm>
          <a:off x="253365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6483" name="AutoShape 2"/>
        <xdr:cNvCxnSpPr>
          <a:cxnSpLocks noChangeShapeType="1"/>
        </xdr:cNvCxnSpPr>
      </xdr:nvCxnSpPr>
      <xdr:spPr bwMode="auto">
        <a:xfrm>
          <a:off x="20478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6484" name="AutoShape 1"/>
        <xdr:cNvCxnSpPr>
          <a:cxnSpLocks noChangeShapeType="1"/>
        </xdr:cNvCxnSpPr>
      </xdr:nvCxnSpPr>
      <xdr:spPr bwMode="auto">
        <a:xfrm>
          <a:off x="2114550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6485" name="AutoShape 25"/>
        <xdr:cNvCxnSpPr>
          <a:cxnSpLocks noChangeShapeType="1"/>
        </xdr:cNvCxnSpPr>
      </xdr:nvCxnSpPr>
      <xdr:spPr bwMode="auto">
        <a:xfrm>
          <a:off x="8477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6486" name="AutoShape 26"/>
        <xdr:cNvCxnSpPr>
          <a:cxnSpLocks noChangeShapeType="1"/>
        </xdr:cNvCxnSpPr>
      </xdr:nvCxnSpPr>
      <xdr:spPr bwMode="auto">
        <a:xfrm>
          <a:off x="14001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6487" name="AutoShape 27"/>
        <xdr:cNvCxnSpPr>
          <a:cxnSpLocks noChangeShapeType="1"/>
        </xdr:cNvCxnSpPr>
      </xdr:nvCxnSpPr>
      <xdr:spPr bwMode="auto">
        <a:xfrm>
          <a:off x="22002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6488" name="AutoShape 28"/>
        <xdr:cNvCxnSpPr>
          <a:cxnSpLocks noChangeShapeType="1"/>
        </xdr:cNvCxnSpPr>
      </xdr:nvCxnSpPr>
      <xdr:spPr bwMode="auto">
        <a:xfrm>
          <a:off x="252412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6489" name="AutoShape 29"/>
        <xdr:cNvCxnSpPr>
          <a:cxnSpLocks noChangeShapeType="1"/>
        </xdr:cNvCxnSpPr>
      </xdr:nvCxnSpPr>
      <xdr:spPr bwMode="auto">
        <a:xfrm>
          <a:off x="201930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6490" name="AutoShape 30"/>
        <xdr:cNvCxnSpPr>
          <a:cxnSpLocks noChangeShapeType="1"/>
        </xdr:cNvCxnSpPr>
      </xdr:nvCxnSpPr>
      <xdr:spPr bwMode="auto">
        <a:xfrm>
          <a:off x="20859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6491" name="AutoShape 6"/>
        <xdr:cNvCxnSpPr>
          <a:cxnSpLocks noChangeShapeType="1"/>
        </xdr:cNvCxnSpPr>
      </xdr:nvCxnSpPr>
      <xdr:spPr bwMode="auto">
        <a:xfrm>
          <a:off x="8477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1</xdr:row>
      <xdr:rowOff>133350</xdr:rowOff>
    </xdr:from>
    <xdr:to>
      <xdr:col>0</xdr:col>
      <xdr:colOff>647700</xdr:colOff>
      <xdr:row>1</xdr:row>
      <xdr:rowOff>133350</xdr:rowOff>
    </xdr:to>
    <xdr:cxnSp macro="">
      <xdr:nvCxnSpPr>
        <xdr:cNvPr id="76492" name="AutoShape 5"/>
        <xdr:cNvCxnSpPr>
          <a:cxnSpLocks noChangeShapeType="1"/>
        </xdr:cNvCxnSpPr>
      </xdr:nvCxnSpPr>
      <xdr:spPr bwMode="auto">
        <a:xfrm>
          <a:off x="1390650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6493" name="AutoShape 4"/>
        <xdr:cNvCxnSpPr>
          <a:cxnSpLocks noChangeShapeType="1"/>
        </xdr:cNvCxnSpPr>
      </xdr:nvCxnSpPr>
      <xdr:spPr bwMode="auto">
        <a:xfrm>
          <a:off x="219075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3</xdr:row>
      <xdr:rowOff>152400</xdr:rowOff>
    </xdr:from>
    <xdr:to>
      <xdr:col>0</xdr:col>
      <xdr:colOff>647700</xdr:colOff>
      <xdr:row>3</xdr:row>
      <xdr:rowOff>152400</xdr:rowOff>
    </xdr:to>
    <xdr:cxnSp macro="">
      <xdr:nvCxnSpPr>
        <xdr:cNvPr id="76494" name="AutoShape 3"/>
        <xdr:cNvCxnSpPr>
          <a:cxnSpLocks noChangeShapeType="1"/>
        </xdr:cNvCxnSpPr>
      </xdr:nvCxnSpPr>
      <xdr:spPr bwMode="auto">
        <a:xfrm>
          <a:off x="251460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647700</xdr:colOff>
      <xdr:row>4</xdr:row>
      <xdr:rowOff>133350</xdr:rowOff>
    </xdr:to>
    <xdr:cxnSp macro="">
      <xdr:nvCxnSpPr>
        <xdr:cNvPr id="76495" name="AutoShape 2"/>
        <xdr:cNvCxnSpPr>
          <a:cxnSpLocks noChangeShapeType="1"/>
        </xdr:cNvCxnSpPr>
      </xdr:nvCxnSpPr>
      <xdr:spPr bwMode="auto">
        <a:xfrm>
          <a:off x="201930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647700</xdr:colOff>
      <xdr:row>5</xdr:row>
      <xdr:rowOff>152400</xdr:rowOff>
    </xdr:to>
    <xdr:cxnSp macro="">
      <xdr:nvCxnSpPr>
        <xdr:cNvPr id="76496" name="AutoShape 1"/>
        <xdr:cNvCxnSpPr>
          <a:cxnSpLocks noChangeShapeType="1"/>
        </xdr:cNvCxnSpPr>
      </xdr:nvCxnSpPr>
      <xdr:spPr bwMode="auto">
        <a:xfrm>
          <a:off x="20859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5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5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5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5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139065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219075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25146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20193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2085975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12573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12573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12573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12573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12573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43815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43815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43815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43815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43815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sijski%20izvjestaji-30.06.2018%20ZIF_POLARA%20%20%20FON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C28">
            <v>131739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F88"/>
  <sheetViews>
    <sheetView tabSelected="1" view="pageBreakPreview" zoomScaleSheetLayoutView="100" workbookViewId="0">
      <selection activeCell="H77" sqref="H77"/>
    </sheetView>
  </sheetViews>
  <sheetFormatPr defaultRowHeight="12.75"/>
  <cols>
    <col min="1" max="1" width="9.7109375" style="37" customWidth="1"/>
    <col min="2" max="2" width="59.85546875" style="36" customWidth="1"/>
    <col min="3" max="3" width="5.85546875" style="37" customWidth="1"/>
    <col min="4" max="4" width="11.5703125" style="231" customWidth="1"/>
    <col min="5" max="5" width="12" style="231" customWidth="1"/>
    <col min="6" max="6" width="9.85546875" style="36" bestFit="1" customWidth="1"/>
    <col min="7" max="16384" width="9.140625" style="36"/>
  </cols>
  <sheetData>
    <row r="1" spans="1:6">
      <c r="A1" s="1" t="s">
        <v>482</v>
      </c>
    </row>
    <row r="2" spans="1:6">
      <c r="A2" s="1" t="s">
        <v>425</v>
      </c>
    </row>
    <row r="3" spans="1:6">
      <c r="A3" s="1" t="s">
        <v>426</v>
      </c>
    </row>
    <row r="4" spans="1:6">
      <c r="A4" s="1" t="s">
        <v>427</v>
      </c>
    </row>
    <row r="5" spans="1:6">
      <c r="A5" s="1" t="s">
        <v>428</v>
      </c>
    </row>
    <row r="6" spans="1:6">
      <c r="A6" s="1" t="s">
        <v>429</v>
      </c>
    </row>
    <row r="7" spans="1:6">
      <c r="A7" s="1"/>
    </row>
    <row r="8" spans="1:6">
      <c r="A8" s="1"/>
      <c r="B8" s="38" t="s">
        <v>127</v>
      </c>
    </row>
    <row r="9" spans="1:6">
      <c r="A9" s="1"/>
      <c r="B9" s="39" t="s">
        <v>128</v>
      </c>
      <c r="C9" s="148"/>
    </row>
    <row r="10" spans="1:6">
      <c r="A10" s="148"/>
      <c r="B10" s="148" t="s">
        <v>527</v>
      </c>
      <c r="C10" s="148"/>
    </row>
    <row r="11" spans="1:6">
      <c r="A11" s="148"/>
      <c r="C11" s="148"/>
    </row>
    <row r="12" spans="1:6" ht="39.75" customHeight="1">
      <c r="A12" s="40" t="s">
        <v>129</v>
      </c>
      <c r="B12" s="40" t="s">
        <v>130</v>
      </c>
      <c r="C12" s="40" t="s">
        <v>0</v>
      </c>
      <c r="D12" s="308" t="s">
        <v>112</v>
      </c>
      <c r="E12" s="308" t="s">
        <v>528</v>
      </c>
    </row>
    <row r="13" spans="1:6">
      <c r="A13" s="41">
        <v>1</v>
      </c>
      <c r="B13" s="41">
        <v>2</v>
      </c>
      <c r="C13" s="41">
        <v>3</v>
      </c>
      <c r="D13" s="309">
        <v>4</v>
      </c>
      <c r="E13" s="309">
        <v>5</v>
      </c>
    </row>
    <row r="14" spans="1:6" s="113" customFormat="1">
      <c r="A14" s="110"/>
      <c r="B14" s="111" t="s">
        <v>331</v>
      </c>
      <c r="C14" s="112" t="s">
        <v>131</v>
      </c>
      <c r="D14" s="310">
        <v>1824169</v>
      </c>
      <c r="E14" s="310">
        <v>11748345.560000001</v>
      </c>
      <c r="F14" s="116"/>
    </row>
    <row r="15" spans="1:6">
      <c r="A15" s="41" t="s">
        <v>132</v>
      </c>
      <c r="B15" s="42" t="s">
        <v>133</v>
      </c>
      <c r="C15" s="43" t="s">
        <v>134</v>
      </c>
      <c r="D15" s="311">
        <v>98895</v>
      </c>
      <c r="E15" s="311">
        <v>475137</v>
      </c>
    </row>
    <row r="16" spans="1:6" s="113" customFormat="1">
      <c r="A16" s="110"/>
      <c r="B16" s="111" t="s">
        <v>387</v>
      </c>
      <c r="C16" s="112" t="s">
        <v>135</v>
      </c>
      <c r="D16" s="310">
        <v>1713461</v>
      </c>
      <c r="E16" s="310">
        <v>11148454</v>
      </c>
    </row>
    <row r="17" spans="1:5">
      <c r="A17" s="41" t="s">
        <v>136</v>
      </c>
      <c r="B17" s="44" t="s">
        <v>137</v>
      </c>
      <c r="C17" s="43" t="s">
        <v>138</v>
      </c>
      <c r="D17" s="311">
        <v>157396</v>
      </c>
      <c r="E17" s="311">
        <v>1149998</v>
      </c>
    </row>
    <row r="18" spans="1:5">
      <c r="A18" s="41" t="s">
        <v>139</v>
      </c>
      <c r="B18" s="44" t="s">
        <v>140</v>
      </c>
      <c r="C18" s="45" t="s">
        <v>141</v>
      </c>
      <c r="D18" s="311">
        <v>1556065</v>
      </c>
      <c r="E18" s="311">
        <v>9998456</v>
      </c>
    </row>
    <row r="19" spans="1:5">
      <c r="A19" s="41" t="s">
        <v>142</v>
      </c>
      <c r="B19" s="44" t="s">
        <v>143</v>
      </c>
      <c r="C19" s="45" t="s">
        <v>144</v>
      </c>
      <c r="D19" s="311"/>
      <c r="E19" s="311"/>
    </row>
    <row r="20" spans="1:5">
      <c r="A20" s="41" t="s">
        <v>145</v>
      </c>
      <c r="B20" s="44" t="s">
        <v>146</v>
      </c>
      <c r="C20" s="45" t="s">
        <v>147</v>
      </c>
      <c r="D20" s="311"/>
      <c r="E20" s="311"/>
    </row>
    <row r="21" spans="1:5">
      <c r="A21" s="41">
        <v>240</v>
      </c>
      <c r="B21" s="44" t="s">
        <v>493</v>
      </c>
      <c r="C21" s="45" t="s">
        <v>148</v>
      </c>
      <c r="D21" s="311"/>
      <c r="E21" s="311"/>
    </row>
    <row r="22" spans="1:5" s="113" customFormat="1">
      <c r="A22" s="110"/>
      <c r="B22" s="111" t="s">
        <v>422</v>
      </c>
      <c r="C22" s="114" t="s">
        <v>149</v>
      </c>
      <c r="D22" s="310">
        <v>11813</v>
      </c>
      <c r="E22" s="310">
        <v>124754.56</v>
      </c>
    </row>
    <row r="23" spans="1:5">
      <c r="A23" s="41">
        <v>300</v>
      </c>
      <c r="B23" s="44" t="s">
        <v>151</v>
      </c>
      <c r="C23" s="45" t="s">
        <v>150</v>
      </c>
      <c r="D23" s="311"/>
      <c r="E23" s="311"/>
    </row>
    <row r="24" spans="1:5">
      <c r="A24" s="41">
        <v>301</v>
      </c>
      <c r="B24" s="44" t="s">
        <v>154</v>
      </c>
      <c r="C24" s="45" t="s">
        <v>152</v>
      </c>
      <c r="D24" s="311"/>
      <c r="E24" s="311"/>
    </row>
    <row r="25" spans="1:5">
      <c r="A25" s="41">
        <v>302</v>
      </c>
      <c r="B25" s="44" t="s">
        <v>156</v>
      </c>
      <c r="C25" s="45" t="s">
        <v>153</v>
      </c>
      <c r="D25" s="311"/>
      <c r="E25" s="311">
        <v>123142.09</v>
      </c>
    </row>
    <row r="26" spans="1:5">
      <c r="A26" s="41">
        <v>303</v>
      </c>
      <c r="B26" s="44" t="s">
        <v>158</v>
      </c>
      <c r="C26" s="45" t="s">
        <v>155</v>
      </c>
      <c r="D26" s="311">
        <v>1365</v>
      </c>
      <c r="E26" s="311">
        <v>1364.71</v>
      </c>
    </row>
    <row r="27" spans="1:5">
      <c r="A27" s="41">
        <v>309</v>
      </c>
      <c r="B27" s="44" t="s">
        <v>160</v>
      </c>
      <c r="C27" s="45" t="s">
        <v>157</v>
      </c>
      <c r="D27" s="311">
        <v>10162</v>
      </c>
      <c r="E27" s="311"/>
    </row>
    <row r="28" spans="1:5">
      <c r="A28" s="41" t="s">
        <v>162</v>
      </c>
      <c r="B28" s="44" t="s">
        <v>163</v>
      </c>
      <c r="C28" s="45" t="s">
        <v>159</v>
      </c>
      <c r="D28" s="311">
        <v>286</v>
      </c>
      <c r="E28" s="311">
        <v>247.76</v>
      </c>
    </row>
    <row r="29" spans="1:5">
      <c r="A29" s="41">
        <v>320</v>
      </c>
      <c r="B29" s="42" t="s">
        <v>165</v>
      </c>
      <c r="C29" s="45" t="s">
        <v>161</v>
      </c>
      <c r="D29" s="311"/>
      <c r="E29" s="311"/>
    </row>
    <row r="30" spans="1:5">
      <c r="A30" s="41">
        <v>33</v>
      </c>
      <c r="B30" s="42" t="s">
        <v>167</v>
      </c>
      <c r="C30" s="45" t="s">
        <v>164</v>
      </c>
      <c r="D30" s="311"/>
      <c r="E30" s="311"/>
    </row>
    <row r="31" spans="1:5" s="367" customFormat="1">
      <c r="A31" s="364"/>
      <c r="B31" s="365" t="s">
        <v>494</v>
      </c>
      <c r="C31" s="366" t="s">
        <v>166</v>
      </c>
      <c r="D31" s="310">
        <v>166169.16</v>
      </c>
      <c r="E31" s="310">
        <v>83664</v>
      </c>
    </row>
    <row r="32" spans="1:5">
      <c r="A32" s="41">
        <v>40</v>
      </c>
      <c r="B32" s="42" t="s">
        <v>388</v>
      </c>
      <c r="C32" s="45" t="s">
        <v>168</v>
      </c>
      <c r="D32" s="311">
        <v>0</v>
      </c>
      <c r="E32" s="311">
        <v>0</v>
      </c>
    </row>
    <row r="33" spans="1:5">
      <c r="A33" s="41" t="s">
        <v>171</v>
      </c>
      <c r="B33" s="44" t="s">
        <v>172</v>
      </c>
      <c r="C33" s="45" t="s">
        <v>169</v>
      </c>
      <c r="D33" s="311"/>
      <c r="E33" s="311"/>
    </row>
    <row r="34" spans="1:5">
      <c r="A34" s="41">
        <v>402</v>
      </c>
      <c r="B34" s="44" t="s">
        <v>389</v>
      </c>
      <c r="C34" s="45" t="s">
        <v>170</v>
      </c>
      <c r="D34" s="311"/>
      <c r="E34" s="311"/>
    </row>
    <row r="35" spans="1:5">
      <c r="A35" s="41">
        <v>403</v>
      </c>
      <c r="B35" s="44" t="s">
        <v>390</v>
      </c>
      <c r="C35" s="45" t="s">
        <v>173</v>
      </c>
      <c r="D35" s="311"/>
      <c r="E35" s="311"/>
    </row>
    <row r="36" spans="1:5" s="113" customFormat="1">
      <c r="A36" s="110">
        <v>41</v>
      </c>
      <c r="B36" s="111" t="s">
        <v>423</v>
      </c>
      <c r="C36" s="114" t="s">
        <v>174</v>
      </c>
      <c r="D36" s="310">
        <v>153864</v>
      </c>
      <c r="E36" s="310">
        <v>720</v>
      </c>
    </row>
    <row r="37" spans="1:5">
      <c r="A37" s="41">
        <v>410</v>
      </c>
      <c r="B37" s="44" t="s">
        <v>177</v>
      </c>
      <c r="C37" s="45" t="s">
        <v>175</v>
      </c>
      <c r="D37" s="311"/>
      <c r="E37" s="311"/>
    </row>
    <row r="38" spans="1:5">
      <c r="A38" s="41">
        <v>413</v>
      </c>
      <c r="B38" s="44" t="s">
        <v>332</v>
      </c>
      <c r="C38" s="45" t="s">
        <v>176</v>
      </c>
      <c r="D38" s="311"/>
      <c r="E38" s="311"/>
    </row>
    <row r="39" spans="1:5">
      <c r="A39" s="41">
        <v>414</v>
      </c>
      <c r="B39" s="44" t="s">
        <v>391</v>
      </c>
      <c r="C39" s="45" t="s">
        <v>178</v>
      </c>
      <c r="D39" s="311"/>
      <c r="E39" s="311"/>
    </row>
    <row r="40" spans="1:5">
      <c r="A40" s="41">
        <v>415</v>
      </c>
      <c r="B40" s="44" t="s">
        <v>392</v>
      </c>
      <c r="C40" s="45" t="s">
        <v>179</v>
      </c>
      <c r="D40" s="311"/>
      <c r="E40" s="311"/>
    </row>
    <row r="41" spans="1:5" ht="25.5">
      <c r="A41" s="46" t="s">
        <v>393</v>
      </c>
      <c r="B41" s="47" t="s">
        <v>394</v>
      </c>
      <c r="C41" s="48" t="s">
        <v>180</v>
      </c>
      <c r="D41" s="311">
        <v>153864</v>
      </c>
      <c r="E41" s="311">
        <v>720</v>
      </c>
    </row>
    <row r="42" spans="1:5" s="113" customFormat="1">
      <c r="A42" s="115">
        <v>42</v>
      </c>
      <c r="B42" s="111" t="s">
        <v>333</v>
      </c>
      <c r="C42" s="114" t="s">
        <v>181</v>
      </c>
      <c r="D42" s="310">
        <v>10445</v>
      </c>
      <c r="E42" s="310">
        <v>81084</v>
      </c>
    </row>
    <row r="43" spans="1:5" ht="38.25">
      <c r="A43" s="46" t="s">
        <v>495</v>
      </c>
      <c r="B43" s="44" t="s">
        <v>395</v>
      </c>
      <c r="C43" s="45" t="s">
        <v>182</v>
      </c>
      <c r="D43" s="311">
        <v>10445</v>
      </c>
      <c r="E43" s="311">
        <v>81084</v>
      </c>
    </row>
    <row r="44" spans="1:5">
      <c r="A44" s="46">
        <v>422</v>
      </c>
      <c r="B44" s="44" t="s">
        <v>334</v>
      </c>
      <c r="C44" s="45" t="s">
        <v>183</v>
      </c>
      <c r="D44" s="311"/>
      <c r="E44" s="311"/>
    </row>
    <row r="45" spans="1:5">
      <c r="A45" s="46">
        <v>43</v>
      </c>
      <c r="B45" s="42" t="s">
        <v>335</v>
      </c>
      <c r="C45" s="45" t="s">
        <v>185</v>
      </c>
      <c r="D45" s="311">
        <v>0</v>
      </c>
      <c r="E45" s="311">
        <v>0</v>
      </c>
    </row>
    <row r="46" spans="1:5">
      <c r="A46" s="46">
        <v>430</v>
      </c>
      <c r="B46" s="44" t="s">
        <v>184</v>
      </c>
      <c r="C46" s="45" t="s">
        <v>188</v>
      </c>
      <c r="D46" s="311"/>
      <c r="E46" s="311"/>
    </row>
    <row r="47" spans="1:5">
      <c r="A47" s="46" t="s">
        <v>186</v>
      </c>
      <c r="B47" s="44" t="s">
        <v>187</v>
      </c>
      <c r="C47" s="45" t="s">
        <v>189</v>
      </c>
      <c r="D47" s="311"/>
      <c r="E47" s="311"/>
    </row>
    <row r="48" spans="1:5">
      <c r="A48" s="46">
        <v>44</v>
      </c>
      <c r="B48" s="42" t="s">
        <v>496</v>
      </c>
      <c r="C48" s="45" t="s">
        <v>192</v>
      </c>
      <c r="D48" s="311">
        <v>0</v>
      </c>
      <c r="E48" s="311">
        <v>0</v>
      </c>
    </row>
    <row r="49" spans="1:6">
      <c r="A49" s="46" t="s">
        <v>190</v>
      </c>
      <c r="B49" s="44" t="s">
        <v>191</v>
      </c>
      <c r="C49" s="45" t="s">
        <v>194</v>
      </c>
      <c r="D49" s="311"/>
      <c r="E49" s="311"/>
    </row>
    <row r="50" spans="1:6">
      <c r="A50" s="46">
        <v>449</v>
      </c>
      <c r="B50" s="44" t="s">
        <v>193</v>
      </c>
      <c r="C50" s="45" t="s">
        <v>196</v>
      </c>
      <c r="D50" s="311"/>
      <c r="E50" s="311"/>
    </row>
    <row r="51" spans="1:6">
      <c r="A51" s="46">
        <v>450</v>
      </c>
      <c r="B51" s="42" t="s">
        <v>195</v>
      </c>
      <c r="C51" s="45" t="s">
        <v>198</v>
      </c>
      <c r="D51" s="311">
        <v>1860.16</v>
      </c>
      <c r="E51" s="311">
        <v>1860</v>
      </c>
    </row>
    <row r="52" spans="1:6">
      <c r="A52" s="46">
        <v>460</v>
      </c>
      <c r="B52" s="42" t="s">
        <v>197</v>
      </c>
      <c r="C52" s="45" t="s">
        <v>200</v>
      </c>
      <c r="D52" s="311"/>
      <c r="E52" s="311"/>
    </row>
    <row r="53" spans="1:6">
      <c r="A53" s="46">
        <v>47</v>
      </c>
      <c r="B53" s="42" t="s">
        <v>199</v>
      </c>
      <c r="C53" s="45" t="s">
        <v>201</v>
      </c>
      <c r="D53" s="311"/>
      <c r="E53" s="311"/>
    </row>
    <row r="54" spans="1:6">
      <c r="A54" s="46">
        <v>48</v>
      </c>
      <c r="B54" s="42" t="s">
        <v>497</v>
      </c>
      <c r="C54" s="45" t="s">
        <v>202</v>
      </c>
      <c r="D54" s="311"/>
      <c r="E54" s="311"/>
    </row>
    <row r="55" spans="1:6" s="113" customFormat="1">
      <c r="A55" s="115"/>
      <c r="B55" s="111" t="s">
        <v>336</v>
      </c>
      <c r="C55" s="114" t="s">
        <v>203</v>
      </c>
      <c r="D55" s="310">
        <v>1657999.84</v>
      </c>
      <c r="E55" s="310">
        <v>11664681.560000001</v>
      </c>
      <c r="F55" s="116"/>
    </row>
    <row r="56" spans="1:6" s="113" customFormat="1">
      <c r="A56" s="115"/>
      <c r="B56" s="111" t="s">
        <v>470</v>
      </c>
      <c r="C56" s="114" t="s">
        <v>205</v>
      </c>
      <c r="D56" s="310">
        <v>1658000</v>
      </c>
      <c r="E56" s="310">
        <v>11664682</v>
      </c>
      <c r="F56" s="116"/>
    </row>
    <row r="57" spans="1:6" s="113" customFormat="1">
      <c r="A57" s="115">
        <v>51</v>
      </c>
      <c r="B57" s="111" t="s">
        <v>337</v>
      </c>
      <c r="C57" s="114" t="s">
        <v>207</v>
      </c>
      <c r="D57" s="310">
        <v>53734784</v>
      </c>
      <c r="E57" s="310">
        <v>94035872</v>
      </c>
      <c r="F57" s="116"/>
    </row>
    <row r="58" spans="1:6">
      <c r="A58" s="46">
        <v>510</v>
      </c>
      <c r="B58" s="44" t="s">
        <v>204</v>
      </c>
      <c r="C58" s="114" t="s">
        <v>208</v>
      </c>
      <c r="D58" s="311">
        <v>53734784</v>
      </c>
      <c r="E58" s="311">
        <v>94035872</v>
      </c>
    </row>
    <row r="59" spans="1:6">
      <c r="A59" s="46">
        <v>512</v>
      </c>
      <c r="B59" s="44" t="s">
        <v>206</v>
      </c>
      <c r="C59" s="114" t="s">
        <v>210</v>
      </c>
      <c r="D59" s="311"/>
      <c r="E59" s="311"/>
    </row>
    <row r="60" spans="1:6">
      <c r="A60" s="46">
        <v>513</v>
      </c>
      <c r="B60" s="44" t="s">
        <v>499</v>
      </c>
      <c r="C60" s="114" t="s">
        <v>212</v>
      </c>
      <c r="D60" s="311"/>
      <c r="E60" s="311"/>
    </row>
    <row r="61" spans="1:6" s="113" customFormat="1">
      <c r="A61" s="115">
        <v>52</v>
      </c>
      <c r="B61" s="111" t="s">
        <v>338</v>
      </c>
      <c r="C61" s="114" t="s">
        <v>213</v>
      </c>
      <c r="D61" s="310">
        <v>214708</v>
      </c>
      <c r="E61" s="310">
        <v>317833</v>
      </c>
    </row>
    <row r="62" spans="1:6">
      <c r="A62" s="46">
        <v>520</v>
      </c>
      <c r="B62" s="44" t="s">
        <v>209</v>
      </c>
      <c r="C62" s="114" t="s">
        <v>215</v>
      </c>
      <c r="D62" s="311">
        <v>214708</v>
      </c>
      <c r="E62" s="311">
        <v>317833</v>
      </c>
    </row>
    <row r="63" spans="1:6">
      <c r="A63" s="46">
        <v>521</v>
      </c>
      <c r="B63" s="44" t="s">
        <v>211</v>
      </c>
      <c r="C63" s="114" t="s">
        <v>217</v>
      </c>
      <c r="D63" s="311"/>
      <c r="E63" s="311"/>
    </row>
    <row r="64" spans="1:6" s="113" customFormat="1">
      <c r="A64" s="115">
        <v>53</v>
      </c>
      <c r="B64" s="111" t="s">
        <v>339</v>
      </c>
      <c r="C64" s="114" t="s">
        <v>218</v>
      </c>
      <c r="D64" s="310">
        <v>-5062010</v>
      </c>
      <c r="E64" s="310">
        <v>-33812131</v>
      </c>
    </row>
    <row r="65" spans="1:5" ht="25.5">
      <c r="A65" s="46">
        <v>530</v>
      </c>
      <c r="B65" s="49" t="s">
        <v>214</v>
      </c>
      <c r="C65" s="114" t="s">
        <v>220</v>
      </c>
      <c r="D65" s="311">
        <v>-5062010</v>
      </c>
      <c r="E65" s="311">
        <v>-33805206</v>
      </c>
    </row>
    <row r="66" spans="1:5">
      <c r="A66" s="46">
        <v>531</v>
      </c>
      <c r="B66" s="49" t="s">
        <v>216</v>
      </c>
      <c r="C66" s="114" t="s">
        <v>222</v>
      </c>
      <c r="D66" s="311"/>
      <c r="E66" s="311"/>
    </row>
    <row r="67" spans="1:5">
      <c r="A67" s="46">
        <v>532</v>
      </c>
      <c r="B67" s="49" t="s">
        <v>219</v>
      </c>
      <c r="C67" s="114" t="s">
        <v>223</v>
      </c>
      <c r="D67" s="311"/>
      <c r="E67" s="311">
        <v>-6925</v>
      </c>
    </row>
    <row r="68" spans="1:5">
      <c r="A68" s="46">
        <v>54</v>
      </c>
      <c r="B68" s="50" t="s">
        <v>221</v>
      </c>
      <c r="C68" s="114" t="s">
        <v>225</v>
      </c>
      <c r="D68" s="311"/>
      <c r="E68" s="311"/>
    </row>
    <row r="69" spans="1:5">
      <c r="A69" s="46">
        <v>55</v>
      </c>
      <c r="B69" s="50" t="s">
        <v>501</v>
      </c>
      <c r="C69" s="114" t="s">
        <v>227</v>
      </c>
      <c r="D69" s="311"/>
      <c r="E69" s="311"/>
    </row>
    <row r="70" spans="1:5">
      <c r="A70" s="46">
        <v>550</v>
      </c>
      <c r="B70" s="49" t="s">
        <v>224</v>
      </c>
      <c r="C70" s="114" t="s">
        <v>228</v>
      </c>
      <c r="D70" s="311"/>
      <c r="E70" s="311"/>
    </row>
    <row r="71" spans="1:5">
      <c r="A71" s="46">
        <v>551</v>
      </c>
      <c r="B71" s="49" t="s">
        <v>226</v>
      </c>
      <c r="C71" s="114" t="s">
        <v>230</v>
      </c>
      <c r="D71" s="311"/>
      <c r="E71" s="311"/>
    </row>
    <row r="72" spans="1:5" s="113" customFormat="1">
      <c r="A72" s="115">
        <v>56</v>
      </c>
      <c r="B72" s="117" t="s">
        <v>502</v>
      </c>
      <c r="C72" s="114" t="s">
        <v>232</v>
      </c>
      <c r="D72" s="310">
        <v>46992228</v>
      </c>
      <c r="E72" s="310">
        <v>46597020</v>
      </c>
    </row>
    <row r="73" spans="1:5">
      <c r="A73" s="46">
        <v>560</v>
      </c>
      <c r="B73" s="49" t="s">
        <v>229</v>
      </c>
      <c r="C73" s="114" t="s">
        <v>233</v>
      </c>
      <c r="D73" s="311">
        <v>46597020</v>
      </c>
      <c r="E73" s="311">
        <v>43401212</v>
      </c>
    </row>
    <row r="74" spans="1:5">
      <c r="A74" s="46">
        <v>561</v>
      </c>
      <c r="B74" s="49" t="s">
        <v>231</v>
      </c>
      <c r="C74" s="114" t="s">
        <v>234</v>
      </c>
      <c r="D74" s="311">
        <v>395208</v>
      </c>
      <c r="E74" s="311">
        <v>3195808</v>
      </c>
    </row>
    <row r="75" spans="1:5" s="113" customFormat="1">
      <c r="A75" s="115">
        <v>57</v>
      </c>
      <c r="B75" s="117" t="s">
        <v>503</v>
      </c>
      <c r="C75" s="114" t="s">
        <v>235</v>
      </c>
      <c r="D75" s="310">
        <v>-237254</v>
      </c>
      <c r="E75" s="310">
        <v>-2279872</v>
      </c>
    </row>
    <row r="76" spans="1:5" ht="25.5">
      <c r="A76" s="41">
        <v>570</v>
      </c>
      <c r="B76" s="49" t="s">
        <v>396</v>
      </c>
      <c r="C76" s="114" t="s">
        <v>237</v>
      </c>
      <c r="D76" s="311">
        <v>3844775</v>
      </c>
      <c r="E76" s="311">
        <v>3844776</v>
      </c>
    </row>
    <row r="77" spans="1:5" ht="25.5">
      <c r="A77" s="41">
        <v>571</v>
      </c>
      <c r="B77" s="49" t="s">
        <v>397</v>
      </c>
      <c r="C77" s="114" t="s">
        <v>238</v>
      </c>
      <c r="D77" s="311">
        <v>-4082029</v>
      </c>
      <c r="E77" s="311">
        <v>-6124648</v>
      </c>
    </row>
    <row r="78" spans="1:5">
      <c r="A78" s="51"/>
      <c r="B78" s="50" t="s">
        <v>236</v>
      </c>
      <c r="C78" s="114" t="s">
        <v>239</v>
      </c>
      <c r="D78" s="311">
        <v>1679212</v>
      </c>
      <c r="E78" s="325">
        <v>1679212</v>
      </c>
    </row>
    <row r="79" spans="1:5" s="113" customFormat="1">
      <c r="A79" s="118"/>
      <c r="B79" s="117" t="s">
        <v>504</v>
      </c>
      <c r="C79" s="114" t="s">
        <v>241</v>
      </c>
      <c r="D79" s="312">
        <v>0.98736778917730461</v>
      </c>
      <c r="E79" s="312">
        <v>6.9465210825077479</v>
      </c>
    </row>
    <row r="80" spans="1:5" ht="27" customHeight="1">
      <c r="A80" s="51"/>
      <c r="B80" s="50" t="s">
        <v>413</v>
      </c>
      <c r="C80" s="114" t="s">
        <v>498</v>
      </c>
      <c r="D80" s="311"/>
      <c r="E80" s="311"/>
    </row>
    <row r="81" spans="1:6">
      <c r="A81" s="51"/>
      <c r="B81" s="49" t="s">
        <v>240</v>
      </c>
      <c r="C81" s="114" t="s">
        <v>500</v>
      </c>
      <c r="D81" s="311"/>
      <c r="E81" s="311"/>
    </row>
    <row r="82" spans="1:6">
      <c r="A82" s="148"/>
      <c r="B82" s="148"/>
      <c r="C82" s="148"/>
      <c r="D82" s="305"/>
    </row>
    <row r="83" spans="1:6" ht="42" customHeight="1">
      <c r="A83" s="119"/>
      <c r="B83" s="138" t="s">
        <v>3</v>
      </c>
      <c r="C83" s="148"/>
      <c r="D83" s="560"/>
      <c r="E83" s="560"/>
      <c r="F83" s="24"/>
    </row>
    <row r="84" spans="1:6" ht="33" customHeight="1">
      <c r="A84" s="119" t="s">
        <v>529</v>
      </c>
      <c r="B84" s="148"/>
      <c r="C84" s="52"/>
      <c r="D84" s="350" t="s">
        <v>483</v>
      </c>
      <c r="E84" s="346"/>
    </row>
    <row r="85" spans="1:6">
      <c r="A85" s="148"/>
      <c r="C85" s="148"/>
      <c r="E85" s="229"/>
    </row>
    <row r="86" spans="1:6">
      <c r="A86" s="148"/>
      <c r="B86" s="36" t="s">
        <v>475</v>
      </c>
      <c r="C86" s="135"/>
      <c r="D86" s="313"/>
      <c r="E86" s="313"/>
    </row>
    <row r="87" spans="1:6">
      <c r="A87" s="148"/>
      <c r="C87" s="148"/>
    </row>
    <row r="88" spans="1:6">
      <c r="A88" s="148"/>
      <c r="C88" s="148"/>
    </row>
  </sheetData>
  <mergeCells count="1">
    <mergeCell ref="D83:E83"/>
  </mergeCells>
  <pageMargins left="0.71" right="0.66" top="1" bottom="1" header="0.5" footer="0.5"/>
  <pageSetup scale="9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</sheetPr>
  <dimension ref="A1:J102"/>
  <sheetViews>
    <sheetView view="pageBreakPreview" zoomScaleSheetLayoutView="100" workbookViewId="0">
      <selection activeCell="D26" sqref="D26"/>
    </sheetView>
  </sheetViews>
  <sheetFormatPr defaultRowHeight="12.75"/>
  <cols>
    <col min="1" max="1" width="10.85546875" style="162" customWidth="1"/>
    <col min="2" max="2" width="36.85546875" style="162" customWidth="1"/>
    <col min="3" max="3" width="13.85546875" style="161" customWidth="1"/>
    <col min="4" max="4" width="17.5703125" style="162" customWidth="1"/>
    <col min="5" max="5" width="18.28515625" style="162" customWidth="1"/>
    <col min="6" max="6" width="18" style="500" customWidth="1"/>
    <col min="7" max="7" width="11.85546875" style="162" bestFit="1" customWidth="1"/>
    <col min="8" max="8" width="16" style="162" bestFit="1" customWidth="1"/>
    <col min="9" max="16384" width="9.140625" style="162"/>
  </cols>
  <sheetData>
    <row r="1" spans="1:6">
      <c r="A1" s="1" t="s">
        <v>482</v>
      </c>
      <c r="B1" s="36"/>
    </row>
    <row r="2" spans="1:6">
      <c r="A2" s="1" t="s">
        <v>425</v>
      </c>
      <c r="B2" s="36"/>
    </row>
    <row r="3" spans="1:6">
      <c r="A3" s="1" t="s">
        <v>426</v>
      </c>
      <c r="B3" s="36"/>
    </row>
    <row r="4" spans="1:6">
      <c r="A4" s="1" t="s">
        <v>427</v>
      </c>
      <c r="B4" s="36"/>
    </row>
    <row r="5" spans="1:6">
      <c r="A5" s="1" t="s">
        <v>428</v>
      </c>
      <c r="B5" s="36"/>
    </row>
    <row r="6" spans="1:6">
      <c r="A6" s="1" t="s">
        <v>429</v>
      </c>
      <c r="B6" s="36"/>
    </row>
    <row r="7" spans="1:6">
      <c r="A7" s="150"/>
    </row>
    <row r="8" spans="1:6" ht="13.5" thickBot="1">
      <c r="A8" s="642" t="s">
        <v>82</v>
      </c>
      <c r="B8" s="642"/>
      <c r="C8" s="642"/>
      <c r="D8" s="642"/>
      <c r="E8" s="642"/>
      <c r="F8" s="642"/>
    </row>
    <row r="9" spans="1:6" ht="13.5" thickBot="1">
      <c r="A9" s="659" t="s">
        <v>542</v>
      </c>
      <c r="B9" s="660"/>
      <c r="C9" s="660"/>
      <c r="D9" s="660"/>
      <c r="E9" s="660"/>
      <c r="F9" s="661"/>
    </row>
    <row r="11" spans="1:6" ht="14.25" customHeight="1">
      <c r="A11" s="643" t="s">
        <v>83</v>
      </c>
      <c r="B11" s="643" t="s">
        <v>84</v>
      </c>
      <c r="C11" s="662" t="s">
        <v>85</v>
      </c>
      <c r="D11" s="644" t="s">
        <v>86</v>
      </c>
      <c r="E11" s="643" t="s">
        <v>87</v>
      </c>
      <c r="F11" s="663" t="s">
        <v>88</v>
      </c>
    </row>
    <row r="12" spans="1:6" ht="39" customHeight="1">
      <c r="A12" s="643"/>
      <c r="B12" s="643"/>
      <c r="C12" s="662"/>
      <c r="D12" s="646"/>
      <c r="E12" s="643"/>
      <c r="F12" s="663"/>
    </row>
    <row r="13" spans="1:6" ht="15.75" customHeight="1">
      <c r="A13" s="355">
        <v>1</v>
      </c>
      <c r="B13" s="355">
        <v>2</v>
      </c>
      <c r="C13" s="163">
        <v>3</v>
      </c>
      <c r="D13" s="355">
        <v>4</v>
      </c>
      <c r="E13" s="355">
        <v>5</v>
      </c>
      <c r="F13" s="501" t="s">
        <v>89</v>
      </c>
    </row>
    <row r="14" spans="1:6" ht="17.25" customHeight="1">
      <c r="A14" s="355"/>
      <c r="B14" s="164" t="s">
        <v>90</v>
      </c>
      <c r="C14" s="165" t="s">
        <v>22</v>
      </c>
      <c r="D14" s="165"/>
      <c r="E14" s="165"/>
      <c r="F14" s="502"/>
    </row>
    <row r="15" spans="1:6" ht="16.5" customHeight="1" thickBot="1">
      <c r="A15" s="166"/>
      <c r="B15" s="125" t="s">
        <v>21</v>
      </c>
      <c r="C15" s="126" t="s">
        <v>22</v>
      </c>
      <c r="D15" s="126">
        <f>D16</f>
        <v>0</v>
      </c>
      <c r="E15" s="126">
        <f>E16</f>
        <v>0</v>
      </c>
      <c r="F15" s="503">
        <f>F16</f>
        <v>0</v>
      </c>
    </row>
    <row r="16" spans="1:6" ht="16.5" customHeight="1" thickTop="1">
      <c r="A16" s="167"/>
      <c r="B16" s="168" t="s">
        <v>23</v>
      </c>
      <c r="C16" s="169">
        <f>SUM(C17:C17)</f>
        <v>0</v>
      </c>
      <c r="D16" s="170">
        <f>SUM(D17:D39)</f>
        <v>0</v>
      </c>
      <c r="E16" s="170">
        <f>SUM(E17:E39)</f>
        <v>0</v>
      </c>
      <c r="F16" s="504">
        <f>SUM(F17:F39)</f>
        <v>0</v>
      </c>
    </row>
    <row r="17" spans="1:8">
      <c r="A17" s="505"/>
      <c r="B17" s="506"/>
      <c r="C17" s="507"/>
      <c r="D17" s="508"/>
      <c r="E17" s="508"/>
      <c r="F17" s="509"/>
    </row>
    <row r="18" spans="1:8">
      <c r="A18" s="171"/>
      <c r="B18" s="172"/>
      <c r="C18" s="172"/>
      <c r="D18" s="173"/>
      <c r="E18" s="174"/>
      <c r="F18" s="84"/>
    </row>
    <row r="19" spans="1:8" ht="15.75" customHeight="1">
      <c r="A19" s="355"/>
      <c r="B19" s="175" t="s">
        <v>91</v>
      </c>
      <c r="C19" s="172"/>
      <c r="D19" s="354" t="s">
        <v>22</v>
      </c>
      <c r="E19" s="176"/>
      <c r="F19" s="510" t="s">
        <v>22</v>
      </c>
    </row>
    <row r="20" spans="1:8" ht="15" customHeight="1">
      <c r="A20" s="178"/>
      <c r="B20" s="175" t="s">
        <v>36</v>
      </c>
      <c r="C20" s="356" t="s">
        <v>22</v>
      </c>
      <c r="D20" s="356"/>
      <c r="E20" s="354"/>
      <c r="F20" s="510"/>
    </row>
    <row r="21" spans="1:8" ht="17.25" customHeight="1">
      <c r="A21" s="355"/>
      <c r="B21" s="175" t="s">
        <v>23</v>
      </c>
      <c r="C21" s="356" t="s">
        <v>22</v>
      </c>
      <c r="D21" s="356"/>
      <c r="E21" s="354"/>
      <c r="F21" s="511"/>
    </row>
    <row r="22" spans="1:8" ht="17.25" customHeight="1">
      <c r="A22" s="171"/>
      <c r="B22" s="172"/>
      <c r="C22" s="179"/>
      <c r="D22" s="180"/>
      <c r="E22" s="180"/>
      <c r="F22" s="512"/>
    </row>
    <row r="23" spans="1:8" ht="17.25" customHeight="1">
      <c r="A23" s="171"/>
      <c r="B23" s="172"/>
      <c r="C23" s="179"/>
      <c r="D23" s="180"/>
      <c r="E23" s="180"/>
      <c r="F23" s="512"/>
    </row>
    <row r="24" spans="1:8" ht="16.5" customHeight="1">
      <c r="A24" s="355"/>
      <c r="B24" s="175" t="s">
        <v>48</v>
      </c>
      <c r="C24" s="179"/>
      <c r="D24" s="354"/>
      <c r="E24" s="354"/>
      <c r="F24" s="511"/>
    </row>
    <row r="25" spans="1:8">
      <c r="A25" s="355"/>
      <c r="B25" s="175" t="s">
        <v>91</v>
      </c>
      <c r="C25" s="356" t="s">
        <v>22</v>
      </c>
      <c r="D25" s="354" t="s">
        <v>22</v>
      </c>
      <c r="E25" s="354" t="s">
        <v>22</v>
      </c>
      <c r="F25" s="511" t="s">
        <v>22</v>
      </c>
    </row>
    <row r="26" spans="1:8" ht="37.5" customHeight="1">
      <c r="A26" s="355"/>
      <c r="B26" s="164" t="s">
        <v>92</v>
      </c>
      <c r="C26" s="132" t="s">
        <v>22</v>
      </c>
      <c r="D26" s="165"/>
      <c r="E26" s="165"/>
      <c r="F26" s="502"/>
    </row>
    <row r="27" spans="1:8" ht="31.5" customHeight="1">
      <c r="A27" s="355"/>
      <c r="B27" s="175" t="s">
        <v>93</v>
      </c>
      <c r="C27" s="356" t="s">
        <v>22</v>
      </c>
      <c r="D27" s="354"/>
      <c r="E27" s="354"/>
      <c r="F27" s="511"/>
    </row>
    <row r="28" spans="1:8" ht="21" customHeight="1">
      <c r="A28" s="355"/>
      <c r="B28" s="175" t="s">
        <v>94</v>
      </c>
      <c r="C28" s="356" t="s">
        <v>22</v>
      </c>
      <c r="D28" s="354"/>
      <c r="E28" s="354"/>
      <c r="F28" s="511"/>
    </row>
    <row r="29" spans="1:8" ht="70.5" customHeight="1">
      <c r="A29" s="181"/>
      <c r="B29" s="182" t="s">
        <v>95</v>
      </c>
      <c r="C29" s="177"/>
      <c r="D29" s="177"/>
      <c r="E29" s="177"/>
      <c r="F29" s="510"/>
      <c r="H29" s="300"/>
    </row>
    <row r="30" spans="1:8" ht="25.5">
      <c r="A30" s="355"/>
      <c r="B30" s="172" t="s">
        <v>96</v>
      </c>
      <c r="C30" s="179" t="s">
        <v>22</v>
      </c>
      <c r="D30" s="180" t="s">
        <v>22</v>
      </c>
      <c r="E30" s="180" t="s">
        <v>22</v>
      </c>
      <c r="F30" s="512" t="s">
        <v>22</v>
      </c>
    </row>
    <row r="31" spans="1:8" ht="29.25" customHeight="1">
      <c r="A31" s="355"/>
      <c r="B31" s="183" t="s">
        <v>97</v>
      </c>
      <c r="C31" s="179" t="s">
        <v>22</v>
      </c>
      <c r="D31" s="184"/>
      <c r="E31" s="184"/>
      <c r="F31" s="513"/>
    </row>
    <row r="32" spans="1:8" ht="27.75" customHeight="1">
      <c r="A32" s="355"/>
      <c r="B32" s="185" t="s">
        <v>98</v>
      </c>
      <c r="C32" s="356" t="s">
        <v>22</v>
      </c>
      <c r="D32" s="354" t="s">
        <v>22</v>
      </c>
      <c r="E32" s="354" t="s">
        <v>22</v>
      </c>
      <c r="F32" s="511" t="s">
        <v>22</v>
      </c>
    </row>
    <row r="33" spans="1:7" ht="27" customHeight="1">
      <c r="A33" s="178"/>
      <c r="B33" s="175" t="s">
        <v>99</v>
      </c>
      <c r="C33" s="356" t="s">
        <v>22</v>
      </c>
      <c r="D33" s="354" t="s">
        <v>22</v>
      </c>
      <c r="E33" s="354" t="s">
        <v>22</v>
      </c>
      <c r="F33" s="511" t="s">
        <v>22</v>
      </c>
    </row>
    <row r="34" spans="1:7" ht="37.5" customHeight="1">
      <c r="A34" s="355"/>
      <c r="B34" s="175" t="s">
        <v>100</v>
      </c>
      <c r="C34" s="356" t="s">
        <v>22</v>
      </c>
      <c r="D34" s="354" t="s">
        <v>22</v>
      </c>
      <c r="E34" s="354" t="s">
        <v>22</v>
      </c>
      <c r="F34" s="511" t="s">
        <v>22</v>
      </c>
    </row>
    <row r="35" spans="1:7" ht="21.75" customHeight="1">
      <c r="A35" s="653"/>
      <c r="B35" s="654" t="s">
        <v>101</v>
      </c>
      <c r="C35" s="656" t="s">
        <v>22</v>
      </c>
      <c r="D35" s="657" t="s">
        <v>22</v>
      </c>
      <c r="E35" s="657" t="s">
        <v>22</v>
      </c>
      <c r="F35" s="658" t="s">
        <v>22</v>
      </c>
    </row>
    <row r="36" spans="1:7" ht="20.25" customHeight="1">
      <c r="A36" s="653"/>
      <c r="B36" s="655"/>
      <c r="C36" s="656"/>
      <c r="D36" s="657"/>
      <c r="E36" s="657"/>
      <c r="F36" s="658"/>
    </row>
    <row r="37" spans="1:7" ht="16.5" customHeight="1">
      <c r="A37" s="355"/>
      <c r="B37" s="175" t="s">
        <v>102</v>
      </c>
      <c r="C37" s="356"/>
      <c r="D37" s="354"/>
      <c r="E37" s="354"/>
      <c r="F37" s="511"/>
    </row>
    <row r="38" spans="1:7" ht="15" customHeight="1">
      <c r="A38" s="355"/>
      <c r="B38" s="175" t="s">
        <v>103</v>
      </c>
      <c r="C38" s="356"/>
      <c r="D38" s="354"/>
      <c r="E38" s="354"/>
      <c r="F38" s="511"/>
    </row>
    <row r="39" spans="1:7">
      <c r="A39" s="355"/>
      <c r="B39" s="175" t="s">
        <v>104</v>
      </c>
      <c r="C39" s="356"/>
      <c r="D39" s="354"/>
      <c r="E39" s="354"/>
      <c r="F39" s="511"/>
    </row>
    <row r="40" spans="1:7" ht="39.75" customHeight="1">
      <c r="A40" s="355"/>
      <c r="B40" s="164" t="s">
        <v>105</v>
      </c>
      <c r="C40" s="186" t="str">
        <f>+C15</f>
        <v xml:space="preserve">  </v>
      </c>
      <c r="D40" s="186">
        <f>+D15</f>
        <v>0</v>
      </c>
      <c r="E40" s="186">
        <f>+E15</f>
        <v>0</v>
      </c>
      <c r="F40" s="514">
        <f>+F15</f>
        <v>0</v>
      </c>
    </row>
    <row r="41" spans="1:7" ht="15" customHeight="1">
      <c r="C41" s="187"/>
      <c r="D41" s="188"/>
      <c r="E41" s="188"/>
      <c r="F41" s="515"/>
      <c r="G41" s="189"/>
    </row>
    <row r="42" spans="1:7" ht="19.5" customHeight="1">
      <c r="A42" s="643" t="s">
        <v>83</v>
      </c>
      <c r="B42" s="644" t="s">
        <v>106</v>
      </c>
      <c r="C42" s="647" t="s">
        <v>107</v>
      </c>
      <c r="D42" s="648" t="s">
        <v>14</v>
      </c>
      <c r="E42" s="651" t="s">
        <v>87</v>
      </c>
      <c r="F42" s="652" t="s">
        <v>88</v>
      </c>
    </row>
    <row r="43" spans="1:7">
      <c r="A43" s="643"/>
      <c r="B43" s="645"/>
      <c r="C43" s="647"/>
      <c r="D43" s="649"/>
      <c r="E43" s="651"/>
      <c r="F43" s="652"/>
    </row>
    <row r="44" spans="1:7">
      <c r="A44" s="643"/>
      <c r="B44" s="646"/>
      <c r="C44" s="647"/>
      <c r="D44" s="650"/>
      <c r="E44" s="651"/>
      <c r="F44" s="652"/>
    </row>
    <row r="45" spans="1:7">
      <c r="A45" s="355">
        <v>1</v>
      </c>
      <c r="B45" s="355">
        <v>2</v>
      </c>
      <c r="C45" s="190">
        <v>3</v>
      </c>
      <c r="D45" s="190">
        <v>4</v>
      </c>
      <c r="E45" s="190">
        <v>5</v>
      </c>
      <c r="F45" s="516" t="s">
        <v>89</v>
      </c>
    </row>
    <row r="46" spans="1:7">
      <c r="A46" s="355"/>
      <c r="B46" s="178" t="s">
        <v>90</v>
      </c>
      <c r="C46" s="191" t="s">
        <v>22</v>
      </c>
      <c r="D46" s="192"/>
      <c r="E46" s="192"/>
      <c r="F46" s="517"/>
    </row>
    <row r="47" spans="1:7" ht="13.5" customHeight="1">
      <c r="A47" s="355"/>
      <c r="B47" s="175" t="s">
        <v>21</v>
      </c>
      <c r="C47" s="193" t="s">
        <v>22</v>
      </c>
      <c r="D47" s="194"/>
      <c r="E47" s="194"/>
      <c r="F47" s="518"/>
    </row>
    <row r="48" spans="1:7" ht="16.5" customHeight="1">
      <c r="A48" s="355"/>
      <c r="B48" s="175" t="s">
        <v>23</v>
      </c>
      <c r="C48" s="193" t="s">
        <v>22</v>
      </c>
      <c r="D48" s="194"/>
      <c r="E48" s="194"/>
      <c r="F48" s="518"/>
    </row>
    <row r="49" spans="1:8" ht="25.5">
      <c r="A49" s="519" t="s">
        <v>543</v>
      </c>
      <c r="B49" s="520" t="s">
        <v>544</v>
      </c>
      <c r="C49" s="521"/>
      <c r="D49" s="522">
        <v>326443.7</v>
      </c>
      <c r="E49" s="522">
        <v>0</v>
      </c>
      <c r="F49" s="523">
        <f>+E49-D49</f>
        <v>-326443.7</v>
      </c>
    </row>
    <row r="50" spans="1:8">
      <c r="A50" s="524"/>
      <c r="B50" s="525"/>
      <c r="C50" s="521"/>
      <c r="D50" s="522"/>
      <c r="E50" s="522"/>
      <c r="F50" s="523"/>
    </row>
    <row r="51" spans="1:8" ht="18" customHeight="1">
      <c r="A51" s="355"/>
      <c r="B51" s="175" t="s">
        <v>48</v>
      </c>
      <c r="C51" s="193"/>
      <c r="D51" s="194"/>
      <c r="E51" s="194"/>
      <c r="F51" s="518"/>
    </row>
    <row r="52" spans="1:8">
      <c r="A52" s="355"/>
      <c r="B52" s="175" t="s">
        <v>36</v>
      </c>
      <c r="C52" s="193" t="s">
        <v>22</v>
      </c>
      <c r="D52" s="194" t="s">
        <v>22</v>
      </c>
      <c r="E52" s="194" t="s">
        <v>22</v>
      </c>
      <c r="F52" s="518" t="s">
        <v>22</v>
      </c>
      <c r="H52" s="299"/>
    </row>
    <row r="53" spans="1:8">
      <c r="A53" s="355"/>
      <c r="B53" s="175" t="s">
        <v>23</v>
      </c>
      <c r="C53" s="193" t="s">
        <v>22</v>
      </c>
      <c r="D53" s="194" t="s">
        <v>22</v>
      </c>
      <c r="E53" s="194" t="s">
        <v>22</v>
      </c>
      <c r="F53" s="518" t="s">
        <v>22</v>
      </c>
      <c r="H53" s="301"/>
    </row>
    <row r="54" spans="1:8">
      <c r="A54" s="355"/>
      <c r="B54" s="175" t="s">
        <v>48</v>
      </c>
      <c r="C54" s="193"/>
      <c r="D54" s="194"/>
      <c r="E54" s="194"/>
      <c r="F54" s="518"/>
    </row>
    <row r="55" spans="1:8" ht="25.5">
      <c r="A55" s="195" t="s">
        <v>8</v>
      </c>
      <c r="B55" s="164" t="s">
        <v>108</v>
      </c>
      <c r="C55" s="191">
        <v>0</v>
      </c>
      <c r="D55" s="196">
        <f>SUM(D49:D50)</f>
        <v>326443.7</v>
      </c>
      <c r="E55" s="196">
        <f>SUM(E49:E54)</f>
        <v>0</v>
      </c>
      <c r="F55" s="526">
        <f>SUM(F49:F54)</f>
        <v>-326443.7</v>
      </c>
      <c r="G55" s="527"/>
    </row>
    <row r="56" spans="1:8" ht="25.5" customHeight="1">
      <c r="E56" s="197" t="s">
        <v>480</v>
      </c>
      <c r="F56" s="528"/>
    </row>
    <row r="57" spans="1:8">
      <c r="C57" s="161" t="s">
        <v>472</v>
      </c>
      <c r="D57" s="198" t="s">
        <v>424</v>
      </c>
      <c r="E57" s="199" t="s">
        <v>481</v>
      </c>
      <c r="F57" s="529"/>
    </row>
    <row r="58" spans="1:8" ht="12.75" customHeight="1">
      <c r="A58" s="639" t="s">
        <v>541</v>
      </c>
      <c r="B58" s="639"/>
      <c r="C58" s="350" t="s">
        <v>526</v>
      </c>
      <c r="E58" s="640" t="s">
        <v>483</v>
      </c>
      <c r="F58" s="640"/>
    </row>
    <row r="59" spans="1:8">
      <c r="D59" s="200"/>
      <c r="E59" s="640"/>
      <c r="F59" s="640"/>
    </row>
    <row r="60" spans="1:8" ht="15">
      <c r="C60" s="201"/>
      <c r="D60" s="202"/>
      <c r="E60" s="203"/>
      <c r="F60" s="530"/>
    </row>
    <row r="61" spans="1:8" ht="15">
      <c r="C61" s="204"/>
      <c r="D61" s="205"/>
      <c r="E61" s="145"/>
      <c r="F61" s="531"/>
    </row>
    <row r="62" spans="1:8">
      <c r="A62" s="641"/>
      <c r="B62" s="641"/>
      <c r="C62" s="641"/>
      <c r="D62" s="641"/>
      <c r="E62" s="641"/>
      <c r="F62" s="641"/>
    </row>
    <row r="64" spans="1:8">
      <c r="A64" s="642"/>
      <c r="B64" s="642"/>
      <c r="C64" s="642"/>
      <c r="D64" s="642"/>
      <c r="E64" s="642"/>
      <c r="F64" s="642"/>
    </row>
    <row r="69" spans="2:5">
      <c r="B69" s="615"/>
      <c r="C69" s="615"/>
      <c r="D69" s="615"/>
      <c r="E69" s="615"/>
    </row>
    <row r="70" spans="2:5">
      <c r="B70" s="615"/>
      <c r="C70" s="615"/>
      <c r="D70" s="615"/>
      <c r="E70" s="615"/>
    </row>
    <row r="71" spans="2:5">
      <c r="B71" s="615"/>
      <c r="C71" s="615"/>
      <c r="D71" s="615"/>
      <c r="E71" s="615"/>
    </row>
    <row r="93" spans="1:10" s="500" customFormat="1">
      <c r="A93" s="162"/>
      <c r="B93" s="162"/>
      <c r="C93" s="161"/>
      <c r="D93" s="162"/>
      <c r="E93" s="206">
        <v>10535067</v>
      </c>
      <c r="G93" s="162"/>
      <c r="H93" s="162"/>
      <c r="I93" s="162"/>
      <c r="J93" s="162"/>
    </row>
    <row r="94" spans="1:10" s="500" customFormat="1">
      <c r="A94" s="162"/>
      <c r="B94" s="162"/>
      <c r="C94" s="161"/>
      <c r="D94" s="162"/>
      <c r="E94" s="206">
        <v>3.473238E-2</v>
      </c>
      <c r="G94" s="162"/>
      <c r="H94" s="162"/>
      <c r="I94" s="162"/>
      <c r="J94" s="162"/>
    </row>
    <row r="95" spans="1:10" s="500" customFormat="1">
      <c r="A95" s="162"/>
      <c r="B95" s="162"/>
      <c r="C95" s="161"/>
      <c r="D95" s="162"/>
      <c r="E95" s="206">
        <v>365907.95036945998</v>
      </c>
      <c r="G95" s="162"/>
      <c r="H95" s="162"/>
      <c r="I95" s="162"/>
      <c r="J95" s="162"/>
    </row>
    <row r="99" spans="1:10" s="500" customFormat="1">
      <c r="A99" s="162"/>
      <c r="B99" s="162"/>
      <c r="C99" s="161"/>
      <c r="D99" s="162"/>
      <c r="E99" s="206">
        <v>8398808</v>
      </c>
      <c r="G99" s="162"/>
      <c r="H99" s="162"/>
      <c r="I99" s="162"/>
      <c r="J99" s="162"/>
    </row>
    <row r="100" spans="1:10" s="500" customFormat="1">
      <c r="A100" s="162"/>
      <c r="B100" s="162"/>
      <c r="C100" s="161"/>
      <c r="D100" s="162"/>
      <c r="E100" s="206">
        <v>7.0000000000000001E-3</v>
      </c>
      <c r="G100" s="162"/>
      <c r="H100" s="162"/>
      <c r="I100" s="162"/>
      <c r="J100" s="162"/>
    </row>
    <row r="102" spans="1:10" s="500" customFormat="1">
      <c r="A102" s="162"/>
      <c r="B102" s="162"/>
      <c r="C102" s="161"/>
      <c r="D102" s="162"/>
      <c r="E102" s="206">
        <v>58791.656000000003</v>
      </c>
      <c r="G102" s="162"/>
      <c r="H102" s="162"/>
      <c r="I102" s="162"/>
      <c r="J102" s="162"/>
    </row>
  </sheetData>
  <autoFilter ref="A11:F21"/>
  <mergeCells count="25">
    <mergeCell ref="A8:F8"/>
    <mergeCell ref="A9:F9"/>
    <mergeCell ref="A11:A12"/>
    <mergeCell ref="B11:B12"/>
    <mergeCell ref="C11:C12"/>
    <mergeCell ref="D11:D12"/>
    <mergeCell ref="E11:E12"/>
    <mergeCell ref="F11:F12"/>
    <mergeCell ref="F42:F44"/>
    <mergeCell ref="A35:A36"/>
    <mergeCell ref="B35:B36"/>
    <mergeCell ref="C35:C36"/>
    <mergeCell ref="D35:D36"/>
    <mergeCell ref="E35:E36"/>
    <mergeCell ref="F35:F36"/>
    <mergeCell ref="A42:A44"/>
    <mergeCell ref="B42:B44"/>
    <mergeCell ref="C42:C44"/>
    <mergeCell ref="D42:D44"/>
    <mergeCell ref="E42:E44"/>
    <mergeCell ref="A58:B58"/>
    <mergeCell ref="E58:F59"/>
    <mergeCell ref="A62:F62"/>
    <mergeCell ref="A64:F64"/>
    <mergeCell ref="B69:E71"/>
  </mergeCells>
  <printOptions horizontalCentered="1"/>
  <pageMargins left="0.39370078740157499" right="0.39370078740157499" top="0.196850393700787" bottom="0.196850393700787" header="0.27559055118110198" footer="0.31496062992126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</sheetPr>
  <dimension ref="A1:L57"/>
  <sheetViews>
    <sheetView view="pageBreakPreview" topLeftCell="A40" zoomScaleSheetLayoutView="100" workbookViewId="0">
      <selection activeCell="C16" sqref="C16"/>
    </sheetView>
  </sheetViews>
  <sheetFormatPr defaultRowHeight="12.75"/>
  <cols>
    <col min="1" max="1" width="12.7109375" style="2" customWidth="1"/>
    <col min="2" max="2" width="11.7109375" style="23" customWidth="1"/>
    <col min="3" max="3" width="14.42578125" style="2" customWidth="1"/>
    <col min="4" max="4" width="13.7109375" style="217" customWidth="1"/>
    <col min="5" max="5" width="15" style="2" customWidth="1"/>
    <col min="6" max="6" width="18.28515625" style="2" hidden="1" customWidth="1"/>
    <col min="7" max="7" width="18.28515625" style="226" hidden="1" customWidth="1"/>
    <col min="8" max="8" width="12.5703125" style="2" customWidth="1"/>
    <col min="9" max="9" width="13.7109375" style="2" customWidth="1"/>
    <col min="10" max="10" width="9.42578125" style="2" bestFit="1" customWidth="1"/>
    <col min="11" max="11" width="11.42578125" style="2" customWidth="1"/>
    <col min="12" max="12" width="17" style="2" customWidth="1"/>
    <col min="13" max="16384" width="9.140625" style="2"/>
  </cols>
  <sheetData>
    <row r="1" spans="1:12">
      <c r="A1" s="1" t="s">
        <v>482</v>
      </c>
      <c r="B1" s="36"/>
      <c r="C1" s="217"/>
      <c r="D1" s="218"/>
      <c r="E1" s="218"/>
      <c r="F1" s="218"/>
      <c r="G1" s="218"/>
      <c r="H1" s="218"/>
      <c r="I1" s="217"/>
      <c r="J1" s="217"/>
      <c r="K1" s="217"/>
      <c r="L1" s="218"/>
    </row>
    <row r="2" spans="1:12">
      <c r="A2" s="1" t="s">
        <v>425</v>
      </c>
      <c r="B2" s="36"/>
      <c r="C2" s="217"/>
      <c r="D2" s="218"/>
      <c r="E2" s="218"/>
      <c r="F2" s="218"/>
      <c r="G2" s="218"/>
      <c r="H2" s="218"/>
      <c r="I2" s="217"/>
      <c r="J2" s="217"/>
      <c r="K2" s="217"/>
      <c r="L2" s="218"/>
    </row>
    <row r="3" spans="1:12">
      <c r="A3" s="1" t="s">
        <v>426</v>
      </c>
      <c r="B3" s="36"/>
      <c r="C3" s="217"/>
      <c r="D3" s="218"/>
      <c r="E3" s="218"/>
      <c r="F3" s="218"/>
      <c r="G3" s="218"/>
      <c r="H3" s="218"/>
      <c r="I3" s="217"/>
      <c r="J3" s="217"/>
      <c r="K3" s="217"/>
      <c r="L3" s="218"/>
    </row>
    <row r="4" spans="1:12">
      <c r="A4" s="1" t="s">
        <v>427</v>
      </c>
      <c r="B4" s="36"/>
      <c r="C4" s="217"/>
      <c r="D4" s="218"/>
      <c r="E4" s="218"/>
      <c r="F4" s="218"/>
      <c r="G4" s="218"/>
      <c r="H4" s="218"/>
      <c r="I4" s="217"/>
      <c r="J4" s="217"/>
      <c r="K4" s="217"/>
      <c r="L4" s="218"/>
    </row>
    <row r="5" spans="1:12">
      <c r="A5" s="1" t="s">
        <v>428</v>
      </c>
      <c r="B5" s="36"/>
      <c r="C5" s="217"/>
      <c r="D5" s="218"/>
      <c r="E5" s="218"/>
      <c r="F5" s="218"/>
      <c r="G5" s="218"/>
      <c r="H5" s="218"/>
      <c r="I5" s="217"/>
      <c r="J5" s="217"/>
      <c r="K5" s="217"/>
      <c r="L5" s="218"/>
    </row>
    <row r="6" spans="1:12">
      <c r="A6" s="1" t="s">
        <v>429</v>
      </c>
      <c r="B6" s="36"/>
      <c r="C6" s="217"/>
      <c r="D6" s="218"/>
      <c r="E6" s="218"/>
      <c r="F6" s="218"/>
      <c r="G6" s="218"/>
      <c r="H6" s="218"/>
      <c r="I6" s="217"/>
      <c r="J6" s="217"/>
      <c r="K6" s="217"/>
      <c r="L6" s="218"/>
    </row>
    <row r="7" spans="1:12">
      <c r="A7" s="217"/>
      <c r="B7" s="219"/>
      <c r="C7" s="217"/>
      <c r="D7" s="218"/>
      <c r="E7" s="218"/>
      <c r="F7" s="218"/>
      <c r="G7" s="218"/>
      <c r="H7" s="218"/>
      <c r="I7" s="217"/>
      <c r="J7" s="217"/>
      <c r="K7" s="217"/>
      <c r="L7" s="218"/>
    </row>
    <row r="8" spans="1:12">
      <c r="A8" s="217"/>
      <c r="B8" s="219"/>
      <c r="C8" s="217"/>
      <c r="D8" s="218"/>
      <c r="E8" s="218"/>
      <c r="F8" s="218"/>
      <c r="G8" s="218"/>
      <c r="H8" s="218"/>
      <c r="I8" s="217"/>
      <c r="J8" s="217"/>
      <c r="K8" s="217"/>
      <c r="L8" s="218"/>
    </row>
    <row r="9" spans="1:12">
      <c r="A9" s="675" t="s">
        <v>49</v>
      </c>
      <c r="B9" s="675"/>
      <c r="C9" s="675"/>
      <c r="D9" s="675"/>
      <c r="E9" s="675"/>
      <c r="F9" s="675"/>
      <c r="G9" s="675"/>
      <c r="H9" s="675"/>
      <c r="I9" s="675"/>
      <c r="J9" s="675"/>
      <c r="K9" s="675"/>
      <c r="L9" s="675"/>
    </row>
    <row r="10" spans="1:12">
      <c r="A10" s="675" t="s">
        <v>545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  <c r="L10" s="675"/>
    </row>
    <row r="11" spans="1:12">
      <c r="A11" s="358"/>
      <c r="B11" s="220"/>
      <c r="C11" s="358"/>
      <c r="D11" s="221"/>
      <c r="E11" s="221"/>
      <c r="F11" s="221"/>
      <c r="G11" s="221"/>
      <c r="H11" s="221"/>
      <c r="I11" s="358"/>
      <c r="J11" s="358"/>
      <c r="K11" s="358"/>
      <c r="L11" s="221"/>
    </row>
    <row r="12" spans="1:12">
      <c r="A12" s="358"/>
      <c r="B12" s="220"/>
      <c r="C12" s="358"/>
      <c r="D12" s="221"/>
      <c r="E12" s="221"/>
      <c r="F12" s="221"/>
      <c r="G12" s="221"/>
      <c r="H12" s="221"/>
      <c r="I12" s="358"/>
      <c r="J12" s="358"/>
      <c r="K12" s="358"/>
      <c r="L12" s="221"/>
    </row>
    <row r="13" spans="1:12" ht="89.25">
      <c r="A13" s="329" t="s">
        <v>50</v>
      </c>
      <c r="B13" s="329" t="s">
        <v>51</v>
      </c>
      <c r="C13" s="329" t="s">
        <v>52</v>
      </c>
      <c r="D13" s="532" t="s">
        <v>53</v>
      </c>
      <c r="E13" s="532" t="s">
        <v>54</v>
      </c>
      <c r="F13" s="292" t="s">
        <v>485</v>
      </c>
      <c r="G13" s="292" t="s">
        <v>486</v>
      </c>
      <c r="H13" s="532" t="s">
        <v>55</v>
      </c>
      <c r="I13" s="329" t="s">
        <v>56</v>
      </c>
      <c r="J13" s="329" t="s">
        <v>57</v>
      </c>
      <c r="K13" s="329" t="s">
        <v>58</v>
      </c>
      <c r="L13" s="532" t="s">
        <v>59</v>
      </c>
    </row>
    <row r="14" spans="1:12">
      <c r="A14" s="275">
        <v>1</v>
      </c>
      <c r="B14" s="533">
        <v>2</v>
      </c>
      <c r="C14" s="275">
        <v>3</v>
      </c>
      <c r="D14" s="534">
        <v>4</v>
      </c>
      <c r="E14" s="534">
        <v>5</v>
      </c>
      <c r="F14" s="535" t="s">
        <v>487</v>
      </c>
      <c r="G14" s="535" t="s">
        <v>487</v>
      </c>
      <c r="H14" s="534">
        <v>6</v>
      </c>
      <c r="I14" s="534">
        <v>7</v>
      </c>
      <c r="J14" s="534">
        <v>8</v>
      </c>
      <c r="K14" s="534">
        <v>9</v>
      </c>
      <c r="L14" s="534">
        <v>10</v>
      </c>
    </row>
    <row r="15" spans="1:12">
      <c r="A15" s="676" t="s">
        <v>60</v>
      </c>
      <c r="B15" s="676"/>
      <c r="C15" s="536"/>
      <c r="D15" s="536"/>
      <c r="E15" s="536"/>
      <c r="F15" s="536"/>
      <c r="G15" s="536"/>
      <c r="H15" s="536"/>
      <c r="I15" s="536"/>
      <c r="J15" s="536"/>
      <c r="K15" s="536"/>
      <c r="L15" s="536"/>
    </row>
    <row r="16" spans="1:12" ht="15.95" customHeight="1">
      <c r="A16" s="537">
        <v>43281</v>
      </c>
      <c r="B16" s="538" t="s">
        <v>546</v>
      </c>
      <c r="C16" s="539">
        <v>48000</v>
      </c>
      <c r="D16" s="540">
        <v>0</v>
      </c>
      <c r="E16" s="540">
        <v>-48000</v>
      </c>
      <c r="F16" s="440"/>
      <c r="G16" s="440"/>
      <c r="H16" s="540">
        <v>0</v>
      </c>
      <c r="I16" s="540">
        <v>0</v>
      </c>
      <c r="J16" s="540">
        <v>0</v>
      </c>
      <c r="K16" s="540">
        <v>0</v>
      </c>
      <c r="L16" s="540">
        <v>-48000</v>
      </c>
    </row>
    <row r="17" spans="1:12" ht="15.95" customHeight="1">
      <c r="A17" s="537">
        <v>43281</v>
      </c>
      <c r="B17" s="538" t="s">
        <v>547</v>
      </c>
      <c r="C17" s="539">
        <v>662048.69999999995</v>
      </c>
      <c r="D17" s="540">
        <v>760510.47</v>
      </c>
      <c r="E17" s="540">
        <v>98461.77</v>
      </c>
      <c r="F17" s="440"/>
      <c r="G17" s="440"/>
      <c r="H17" s="540">
        <v>0</v>
      </c>
      <c r="I17" s="540">
        <v>0</v>
      </c>
      <c r="J17" s="540">
        <v>0</v>
      </c>
      <c r="K17" s="540">
        <v>0</v>
      </c>
      <c r="L17" s="540">
        <v>98461.77</v>
      </c>
    </row>
    <row r="18" spans="1:12" ht="15.95" customHeight="1">
      <c r="A18" s="537">
        <v>43281</v>
      </c>
      <c r="B18" s="538" t="s">
        <v>548</v>
      </c>
      <c r="C18" s="539">
        <v>209883.74</v>
      </c>
      <c r="D18" s="540">
        <v>43859.71</v>
      </c>
      <c r="E18" s="540">
        <v>-166024.03</v>
      </c>
      <c r="F18" s="440"/>
      <c r="G18" s="440"/>
      <c r="H18" s="540">
        <v>0</v>
      </c>
      <c r="I18" s="540">
        <v>0</v>
      </c>
      <c r="J18" s="540">
        <v>0</v>
      </c>
      <c r="K18" s="540">
        <v>0</v>
      </c>
      <c r="L18" s="540">
        <v>-166024.03</v>
      </c>
    </row>
    <row r="19" spans="1:12" ht="15.95" customHeight="1">
      <c r="A19" s="537">
        <v>43281</v>
      </c>
      <c r="B19" s="538" t="s">
        <v>549</v>
      </c>
      <c r="C19" s="539">
        <v>4193.59</v>
      </c>
      <c r="D19" s="540">
        <v>0</v>
      </c>
      <c r="E19" s="540">
        <v>-4193.59</v>
      </c>
      <c r="F19" s="440"/>
      <c r="G19" s="440"/>
      <c r="H19" s="540">
        <v>0</v>
      </c>
      <c r="I19" s="540">
        <v>0</v>
      </c>
      <c r="J19" s="540">
        <v>0</v>
      </c>
      <c r="K19" s="540">
        <v>0</v>
      </c>
      <c r="L19" s="540">
        <v>-4193.59</v>
      </c>
    </row>
    <row r="20" spans="1:12" ht="15.95" customHeight="1">
      <c r="A20" s="537">
        <v>43281</v>
      </c>
      <c r="B20" s="538" t="s">
        <v>550</v>
      </c>
      <c r="C20" s="539">
        <v>555938</v>
      </c>
      <c r="D20" s="540">
        <v>158733.44</v>
      </c>
      <c r="E20" s="540">
        <v>-397204.56</v>
      </c>
      <c r="F20" s="440"/>
      <c r="G20" s="440"/>
      <c r="H20" s="540">
        <v>0</v>
      </c>
      <c r="I20" s="540">
        <v>0</v>
      </c>
      <c r="J20" s="540">
        <v>0</v>
      </c>
      <c r="K20" s="540">
        <v>0</v>
      </c>
      <c r="L20" s="540">
        <v>-397204.56</v>
      </c>
    </row>
    <row r="21" spans="1:12" ht="15.95" customHeight="1">
      <c r="A21" s="537">
        <v>43281</v>
      </c>
      <c r="B21" s="538" t="s">
        <v>551</v>
      </c>
      <c r="C21" s="539">
        <v>128849</v>
      </c>
      <c r="D21" s="540">
        <v>13915.69</v>
      </c>
      <c r="E21" s="540">
        <v>-114933.31</v>
      </c>
      <c r="F21" s="440"/>
      <c r="G21" s="440"/>
      <c r="H21" s="540">
        <v>0</v>
      </c>
      <c r="I21" s="540">
        <v>0</v>
      </c>
      <c r="J21" s="540">
        <v>0</v>
      </c>
      <c r="K21" s="540">
        <v>0</v>
      </c>
      <c r="L21" s="540">
        <v>-114933.31</v>
      </c>
    </row>
    <row r="22" spans="1:12" ht="15.95" customHeight="1">
      <c r="A22" s="537">
        <v>43281</v>
      </c>
      <c r="B22" s="538" t="s">
        <v>552</v>
      </c>
      <c r="C22" s="539">
        <v>376191</v>
      </c>
      <c r="D22" s="540">
        <v>0</v>
      </c>
      <c r="E22" s="540">
        <v>-376191</v>
      </c>
      <c r="F22" s="440"/>
      <c r="G22" s="440"/>
      <c r="H22" s="540">
        <v>0</v>
      </c>
      <c r="I22" s="540">
        <v>0</v>
      </c>
      <c r="J22" s="540">
        <v>0</v>
      </c>
      <c r="K22" s="540">
        <v>0</v>
      </c>
      <c r="L22" s="540">
        <v>-376191</v>
      </c>
    </row>
    <row r="23" spans="1:12" ht="15.95" customHeight="1">
      <c r="A23" s="537">
        <v>43281</v>
      </c>
      <c r="B23" s="538" t="s">
        <v>553</v>
      </c>
      <c r="C23" s="539">
        <v>393489.67</v>
      </c>
      <c r="D23" s="540">
        <v>157396</v>
      </c>
      <c r="E23" s="540">
        <v>0</v>
      </c>
      <c r="F23" s="440"/>
      <c r="G23" s="440"/>
      <c r="H23" s="540">
        <v>0</v>
      </c>
      <c r="I23" s="540">
        <v>-24081.59</v>
      </c>
      <c r="J23" s="540">
        <v>0</v>
      </c>
      <c r="K23" s="540">
        <v>0</v>
      </c>
      <c r="L23" s="540">
        <v>-24081.59</v>
      </c>
    </row>
    <row r="24" spans="1:12" ht="15.95" customHeight="1">
      <c r="A24" s="537">
        <v>43281</v>
      </c>
      <c r="B24" s="538" t="s">
        <v>554</v>
      </c>
      <c r="C24" s="539">
        <v>275069</v>
      </c>
      <c r="D24" s="540">
        <v>0</v>
      </c>
      <c r="E24" s="540">
        <v>-275069</v>
      </c>
      <c r="F24" s="440"/>
      <c r="G24" s="440"/>
      <c r="H24" s="540">
        <v>0</v>
      </c>
      <c r="I24" s="540">
        <v>0</v>
      </c>
      <c r="J24" s="540">
        <v>0</v>
      </c>
      <c r="K24" s="540">
        <v>0</v>
      </c>
      <c r="L24" s="540">
        <v>-275069</v>
      </c>
    </row>
    <row r="25" spans="1:12" ht="15.95" customHeight="1">
      <c r="A25" s="537">
        <v>43281</v>
      </c>
      <c r="B25" s="538" t="s">
        <v>555</v>
      </c>
      <c r="C25" s="539">
        <v>174754</v>
      </c>
      <c r="D25" s="540">
        <v>0</v>
      </c>
      <c r="E25" s="540">
        <v>-174754</v>
      </c>
      <c r="F25" s="440"/>
      <c r="G25" s="440"/>
      <c r="H25" s="540">
        <v>0</v>
      </c>
      <c r="I25" s="540">
        <v>0</v>
      </c>
      <c r="J25" s="540">
        <v>0</v>
      </c>
      <c r="K25" s="540">
        <v>0</v>
      </c>
      <c r="L25" s="540">
        <v>-174754</v>
      </c>
    </row>
    <row r="26" spans="1:12" ht="15.95" customHeight="1">
      <c r="A26" s="537">
        <v>43281</v>
      </c>
      <c r="B26" s="538" t="s">
        <v>556</v>
      </c>
      <c r="C26" s="539">
        <v>921940</v>
      </c>
      <c r="D26" s="540">
        <v>0</v>
      </c>
      <c r="E26" s="540">
        <v>-921940</v>
      </c>
      <c r="F26" s="541"/>
      <c r="G26" s="440"/>
      <c r="H26" s="540">
        <v>0</v>
      </c>
      <c r="I26" s="540">
        <v>0</v>
      </c>
      <c r="J26" s="540">
        <v>0</v>
      </c>
      <c r="K26" s="540">
        <v>0</v>
      </c>
      <c r="L26" s="540">
        <v>-921940</v>
      </c>
    </row>
    <row r="27" spans="1:12" ht="15.95" customHeight="1">
      <c r="A27" s="537">
        <v>43281</v>
      </c>
      <c r="B27" s="538" t="s">
        <v>557</v>
      </c>
      <c r="C27" s="539">
        <v>58085</v>
      </c>
      <c r="D27" s="540">
        <v>28322.25</v>
      </c>
      <c r="E27" s="540">
        <v>-29762.75</v>
      </c>
      <c r="F27" s="541"/>
      <c r="G27" s="440"/>
      <c r="H27" s="540">
        <v>0</v>
      </c>
      <c r="I27" s="540">
        <v>0</v>
      </c>
      <c r="J27" s="540">
        <v>0</v>
      </c>
      <c r="K27" s="540">
        <v>0</v>
      </c>
      <c r="L27" s="540">
        <v>-29762.75</v>
      </c>
    </row>
    <row r="28" spans="1:12">
      <c r="A28" s="537">
        <v>43281</v>
      </c>
      <c r="B28" s="538" t="s">
        <v>558</v>
      </c>
      <c r="C28" s="539">
        <v>1333401.49</v>
      </c>
      <c r="D28" s="540">
        <v>66058.95</v>
      </c>
      <c r="E28" s="540">
        <v>-1267342.54</v>
      </c>
      <c r="F28" s="541"/>
      <c r="G28" s="440"/>
      <c r="H28" s="540">
        <v>0</v>
      </c>
      <c r="I28" s="540">
        <v>0</v>
      </c>
      <c r="J28" s="540">
        <v>0</v>
      </c>
      <c r="K28" s="540">
        <v>0</v>
      </c>
      <c r="L28" s="540">
        <v>-1267342.54</v>
      </c>
    </row>
    <row r="29" spans="1:12" ht="15.95" customHeight="1">
      <c r="A29" s="537">
        <v>43281</v>
      </c>
      <c r="B29" s="538" t="s">
        <v>559</v>
      </c>
      <c r="C29" s="539">
        <v>63330</v>
      </c>
      <c r="D29" s="540">
        <v>7719.29</v>
      </c>
      <c r="E29" s="540">
        <v>-55610.71</v>
      </c>
      <c r="F29" s="541"/>
      <c r="G29" s="440"/>
      <c r="H29" s="540">
        <v>0</v>
      </c>
      <c r="I29" s="540">
        <v>0</v>
      </c>
      <c r="J29" s="540">
        <v>0</v>
      </c>
      <c r="K29" s="540">
        <v>0</v>
      </c>
      <c r="L29" s="540">
        <v>-55610.71</v>
      </c>
    </row>
    <row r="30" spans="1:12" ht="15.95" customHeight="1">
      <c r="A30" s="537">
        <v>43281</v>
      </c>
      <c r="B30" s="538" t="s">
        <v>560</v>
      </c>
      <c r="C30" s="539">
        <v>595073.86</v>
      </c>
      <c r="D30" s="540">
        <v>0</v>
      </c>
      <c r="E30" s="540">
        <v>-595073.86</v>
      </c>
      <c r="F30" s="541"/>
      <c r="G30" s="440"/>
      <c r="H30" s="540">
        <v>0</v>
      </c>
      <c r="I30" s="540">
        <v>0</v>
      </c>
      <c r="J30" s="540">
        <v>0</v>
      </c>
      <c r="K30" s="540">
        <v>0</v>
      </c>
      <c r="L30" s="540">
        <v>-595073.86</v>
      </c>
    </row>
    <row r="31" spans="1:12" ht="15.95" customHeight="1">
      <c r="A31" s="537">
        <v>43281</v>
      </c>
      <c r="B31" s="538" t="s">
        <v>561</v>
      </c>
      <c r="C31" s="539">
        <v>41486</v>
      </c>
      <c r="D31" s="540">
        <v>16594.400000000001</v>
      </c>
      <c r="E31" s="540">
        <v>-24891.599999999999</v>
      </c>
      <c r="F31" s="541"/>
      <c r="G31" s="440"/>
      <c r="H31" s="540">
        <v>0</v>
      </c>
      <c r="I31" s="540">
        <v>0</v>
      </c>
      <c r="J31" s="540">
        <v>0</v>
      </c>
      <c r="K31" s="540">
        <v>0</v>
      </c>
      <c r="L31" s="540">
        <v>-24891.599999999999</v>
      </c>
    </row>
    <row r="32" spans="1:12" ht="15.95" customHeight="1">
      <c r="A32" s="537">
        <v>43281</v>
      </c>
      <c r="B32" s="538" t="s">
        <v>562</v>
      </c>
      <c r="C32" s="539">
        <v>134771.97</v>
      </c>
      <c r="D32" s="540">
        <v>9929.07</v>
      </c>
      <c r="E32" s="540">
        <v>-124842.9</v>
      </c>
      <c r="F32" s="541"/>
      <c r="G32" s="440"/>
      <c r="H32" s="540">
        <v>0</v>
      </c>
      <c r="I32" s="540">
        <v>0</v>
      </c>
      <c r="J32" s="540">
        <v>0</v>
      </c>
      <c r="K32" s="540">
        <v>0</v>
      </c>
      <c r="L32" s="540">
        <v>-124842.9</v>
      </c>
    </row>
    <row r="33" spans="1:12" ht="15.95" customHeight="1">
      <c r="A33" s="537">
        <v>43281</v>
      </c>
      <c r="B33" s="538" t="s">
        <v>563</v>
      </c>
      <c r="C33" s="539">
        <v>9.33</v>
      </c>
      <c r="D33" s="540">
        <v>1750</v>
      </c>
      <c r="E33" s="540">
        <v>1740.67</v>
      </c>
      <c r="F33" s="541"/>
      <c r="G33" s="440"/>
      <c r="H33" s="540">
        <v>0</v>
      </c>
      <c r="I33" s="540">
        <v>0</v>
      </c>
      <c r="J33" s="540">
        <v>0</v>
      </c>
      <c r="K33" s="540">
        <v>0</v>
      </c>
      <c r="L33" s="540">
        <v>1740.67</v>
      </c>
    </row>
    <row r="34" spans="1:12" ht="15.95" customHeight="1">
      <c r="A34" s="672" t="s">
        <v>61</v>
      </c>
      <c r="B34" s="672"/>
      <c r="C34" s="542">
        <f>SUM(C16:C33)</f>
        <v>5976514.3499999996</v>
      </c>
      <c r="D34" s="542">
        <f>SUM(D16:D33)</f>
        <v>1264789.2699999998</v>
      </c>
      <c r="E34" s="542">
        <f>SUM(E16:E33)</f>
        <v>-4475631.41</v>
      </c>
      <c r="F34" s="542">
        <f>SUM(F16:F33)</f>
        <v>0</v>
      </c>
      <c r="G34" s="542"/>
      <c r="H34" s="542">
        <v>0</v>
      </c>
      <c r="I34" s="542">
        <f>SUM(I16:I33)</f>
        <v>-24081.59</v>
      </c>
      <c r="J34" s="542">
        <v>0</v>
      </c>
      <c r="K34" s="542">
        <v>0</v>
      </c>
      <c r="L34" s="542">
        <f>SUM(L16:L33)</f>
        <v>-4499713</v>
      </c>
    </row>
    <row r="35" spans="1:12" ht="15.95" customHeight="1">
      <c r="A35" s="677" t="s">
        <v>48</v>
      </c>
      <c r="B35" s="677"/>
      <c r="C35" s="543"/>
      <c r="D35" s="543"/>
      <c r="E35" s="543"/>
      <c r="F35" s="543"/>
      <c r="G35" s="543"/>
      <c r="H35" s="543"/>
      <c r="I35" s="543"/>
      <c r="J35" s="543"/>
      <c r="K35" s="543"/>
      <c r="L35" s="543"/>
    </row>
    <row r="36" spans="1:12" ht="15.95" customHeight="1">
      <c r="A36" s="678" t="s">
        <v>62</v>
      </c>
      <c r="B36" s="678"/>
      <c r="C36" s="544"/>
      <c r="D36" s="544"/>
      <c r="E36" s="544"/>
      <c r="F36" s="544"/>
      <c r="G36" s="544"/>
      <c r="H36" s="544"/>
      <c r="I36" s="544"/>
      <c r="J36" s="544"/>
      <c r="K36" s="544"/>
      <c r="L36" s="544"/>
    </row>
    <row r="37" spans="1:12" ht="15.95" customHeight="1">
      <c r="A37" s="671" t="s">
        <v>63</v>
      </c>
      <c r="B37" s="671"/>
      <c r="C37" s="545"/>
      <c r="D37" s="546"/>
      <c r="E37" s="546"/>
      <c r="F37" s="546"/>
      <c r="G37" s="546"/>
      <c r="H37" s="546"/>
      <c r="I37" s="545"/>
      <c r="J37" s="545"/>
      <c r="K37" s="545"/>
      <c r="L37" s="547"/>
    </row>
    <row r="38" spans="1:12" ht="15.95" customHeight="1">
      <c r="A38" s="537">
        <v>43281</v>
      </c>
      <c r="B38" s="538" t="s">
        <v>564</v>
      </c>
      <c r="C38" s="540">
        <v>129417.88</v>
      </c>
      <c r="D38" s="540">
        <v>21004.799999999999</v>
      </c>
      <c r="E38" s="540">
        <v>-108413.08</v>
      </c>
      <c r="F38" s="540" t="s">
        <v>565</v>
      </c>
      <c r="G38" s="540" t="s">
        <v>566</v>
      </c>
      <c r="H38" s="540">
        <v>0</v>
      </c>
      <c r="I38" s="540">
        <v>0</v>
      </c>
      <c r="J38" s="540">
        <v>0</v>
      </c>
      <c r="K38" s="540">
        <v>0</v>
      </c>
      <c r="L38" s="548">
        <v>-108413.08</v>
      </c>
    </row>
    <row r="39" spans="1:12" ht="15.95" customHeight="1">
      <c r="A39" s="537">
        <v>43281</v>
      </c>
      <c r="B39" s="538" t="s">
        <v>567</v>
      </c>
      <c r="C39" s="540">
        <v>478953.67</v>
      </c>
      <c r="D39" s="540">
        <v>145452</v>
      </c>
      <c r="E39" s="540">
        <v>-333501.67</v>
      </c>
      <c r="F39" s="540" t="s">
        <v>568</v>
      </c>
      <c r="G39" s="540" t="s">
        <v>566</v>
      </c>
      <c r="H39" s="540">
        <v>0</v>
      </c>
      <c r="I39" s="540">
        <v>0</v>
      </c>
      <c r="J39" s="540">
        <v>0</v>
      </c>
      <c r="K39" s="540">
        <v>0</v>
      </c>
      <c r="L39" s="548">
        <v>-333501.67</v>
      </c>
    </row>
    <row r="40" spans="1:12" ht="15.95" customHeight="1">
      <c r="A40" s="537">
        <v>43281</v>
      </c>
      <c r="B40" s="538" t="s">
        <v>569</v>
      </c>
      <c r="C40" s="540">
        <v>180942.89</v>
      </c>
      <c r="D40" s="540">
        <v>94485.69</v>
      </c>
      <c r="E40" s="540">
        <v>-86457.2</v>
      </c>
      <c r="F40" s="540" t="s">
        <v>570</v>
      </c>
      <c r="G40" s="540" t="s">
        <v>566</v>
      </c>
      <c r="H40" s="540">
        <v>0</v>
      </c>
      <c r="I40" s="540">
        <v>0</v>
      </c>
      <c r="J40" s="540">
        <v>0</v>
      </c>
      <c r="K40" s="540">
        <v>0</v>
      </c>
      <c r="L40" s="548">
        <v>-86457.2</v>
      </c>
    </row>
    <row r="41" spans="1:12" ht="15.95" customHeight="1">
      <c r="A41" s="672" t="s">
        <v>64</v>
      </c>
      <c r="B41" s="672"/>
      <c r="C41" s="549">
        <f>SUM(C38:C40)</f>
        <v>789314.44000000006</v>
      </c>
      <c r="D41" s="549">
        <f>SUM(D38:D40)</f>
        <v>260942.49</v>
      </c>
      <c r="E41" s="549">
        <f>SUM(E38:E40)</f>
        <v>-528371.94999999995</v>
      </c>
      <c r="F41" s="549">
        <f>SUM(F38:F40)</f>
        <v>0</v>
      </c>
      <c r="G41" s="549"/>
      <c r="H41" s="549">
        <v>0</v>
      </c>
      <c r="I41" s="549">
        <v>0</v>
      </c>
      <c r="J41" s="549">
        <v>0</v>
      </c>
      <c r="K41" s="549">
        <v>0</v>
      </c>
      <c r="L41" s="440">
        <f>+IF(E41=0,I41,E41)</f>
        <v>-528371.94999999995</v>
      </c>
    </row>
    <row r="42" spans="1:12" ht="15.95" customHeight="1">
      <c r="A42" s="673" t="s">
        <v>44</v>
      </c>
      <c r="B42" s="673"/>
      <c r="C42" s="550"/>
      <c r="D42" s="551"/>
      <c r="E42" s="551"/>
      <c r="F42" s="551"/>
      <c r="G42" s="551"/>
      <c r="H42" s="551"/>
      <c r="I42" s="550"/>
      <c r="J42" s="550"/>
      <c r="K42" s="550"/>
      <c r="L42" s="552"/>
    </row>
    <row r="43" spans="1:12" ht="15.95" customHeight="1">
      <c r="A43" s="674" t="s">
        <v>65</v>
      </c>
      <c r="B43" s="674"/>
      <c r="C43" s="553"/>
      <c r="D43" s="553"/>
      <c r="E43" s="553"/>
      <c r="F43" s="553"/>
      <c r="G43" s="553"/>
      <c r="H43" s="553"/>
      <c r="I43" s="553"/>
      <c r="J43" s="553"/>
      <c r="K43" s="553"/>
      <c r="L43" s="553"/>
    </row>
    <row r="44" spans="1:12" ht="15.95" customHeight="1">
      <c r="A44" s="668" t="s">
        <v>327</v>
      </c>
      <c r="B44" s="668"/>
      <c r="C44" s="554"/>
      <c r="D44" s="554"/>
      <c r="E44" s="554"/>
      <c r="F44" s="554"/>
      <c r="G44" s="554"/>
      <c r="H44" s="554"/>
      <c r="I44" s="554"/>
      <c r="J44" s="554"/>
      <c r="K44" s="554"/>
      <c r="L44" s="554"/>
    </row>
    <row r="45" spans="1:12" ht="15.95" customHeight="1">
      <c r="A45" s="674" t="s">
        <v>328</v>
      </c>
      <c r="B45" s="674"/>
      <c r="C45" s="555">
        <v>0</v>
      </c>
      <c r="D45" s="555">
        <v>0</v>
      </c>
      <c r="E45" s="555">
        <v>0</v>
      </c>
      <c r="F45" s="555"/>
      <c r="G45" s="555"/>
      <c r="H45" s="555">
        <v>0</v>
      </c>
      <c r="I45" s="555">
        <v>0</v>
      </c>
      <c r="J45" s="555">
        <v>0</v>
      </c>
      <c r="K45" s="555">
        <v>0</v>
      </c>
      <c r="L45" s="555">
        <v>0</v>
      </c>
    </row>
    <row r="46" spans="1:12" ht="15.95" customHeight="1">
      <c r="A46" s="664" t="s">
        <v>468</v>
      </c>
      <c r="B46" s="665"/>
      <c r="C46" s="556"/>
      <c r="D46" s="556"/>
      <c r="E46" s="556"/>
      <c r="F46" s="556"/>
      <c r="G46" s="556"/>
      <c r="H46" s="556"/>
      <c r="I46" s="556"/>
      <c r="J46" s="556"/>
      <c r="K46" s="556"/>
      <c r="L46" s="556"/>
    </row>
    <row r="47" spans="1:12" ht="15.95" customHeight="1">
      <c r="A47" s="329" t="s">
        <v>465</v>
      </c>
      <c r="B47" s="439">
        <v>4128.3540000000003</v>
      </c>
      <c r="C47" s="540">
        <v>245736.02</v>
      </c>
      <c r="D47" s="540">
        <v>187729.05</v>
      </c>
      <c r="E47" s="540">
        <v>-58006.97</v>
      </c>
      <c r="F47" s="540">
        <v>0</v>
      </c>
      <c r="G47" s="540">
        <v>0</v>
      </c>
      <c r="H47" s="540">
        <v>0</v>
      </c>
      <c r="I47" s="540">
        <v>0</v>
      </c>
      <c r="J47" s="540">
        <v>-58006.97</v>
      </c>
      <c r="K47" s="440">
        <v>0</v>
      </c>
      <c r="L47" s="440">
        <v>-58006.97</v>
      </c>
    </row>
    <row r="48" spans="1:12" ht="12.75" customHeight="1">
      <c r="A48" s="666" t="s">
        <v>469</v>
      </c>
      <c r="B48" s="667"/>
      <c r="C48" s="557">
        <f>SUM(C47:C47)</f>
        <v>245736.02</v>
      </c>
      <c r="D48" s="557">
        <f>SUM(D47:D47)</f>
        <v>187729.05</v>
      </c>
      <c r="E48" s="557">
        <f>SUM(E47:E47)</f>
        <v>-58006.97</v>
      </c>
      <c r="F48" s="557">
        <f>SUM(F47:F47)</f>
        <v>0</v>
      </c>
      <c r="G48" s="557"/>
      <c r="H48" s="557"/>
      <c r="I48" s="557"/>
      <c r="J48" s="557"/>
      <c r="K48" s="557"/>
      <c r="L48" s="557">
        <f>SUM(L47:L47)</f>
        <v>-58006.97</v>
      </c>
    </row>
    <row r="49" spans="1:12" ht="12.75" customHeight="1">
      <c r="A49" s="668" t="s">
        <v>329</v>
      </c>
      <c r="B49" s="668"/>
      <c r="C49" s="554"/>
      <c r="D49" s="554"/>
      <c r="E49" s="554"/>
      <c r="F49" s="554"/>
      <c r="G49" s="554"/>
      <c r="H49" s="554"/>
      <c r="I49" s="554"/>
      <c r="J49" s="554"/>
      <c r="K49" s="554"/>
      <c r="L49" s="554"/>
    </row>
    <row r="50" spans="1:12" ht="12.75" customHeight="1">
      <c r="A50" s="669" t="s">
        <v>326</v>
      </c>
      <c r="B50" s="669"/>
      <c r="C50" s="555">
        <v>0</v>
      </c>
      <c r="D50" s="558"/>
      <c r="E50" s="558"/>
      <c r="F50" s="558"/>
      <c r="G50" s="558"/>
      <c r="H50" s="558"/>
      <c r="I50" s="558"/>
      <c r="J50" s="558"/>
      <c r="K50" s="558"/>
      <c r="L50" s="558"/>
    </row>
    <row r="51" spans="1:12" ht="12.75" customHeight="1">
      <c r="A51" s="670" t="s">
        <v>571</v>
      </c>
      <c r="B51" s="670"/>
      <c r="C51" s="559">
        <f>+C48+C43+C41+C36+C34</f>
        <v>7011564.8099999996</v>
      </c>
      <c r="D51" s="559">
        <f>+D48+D43+D41+D36+D34</f>
        <v>1713460.8099999998</v>
      </c>
      <c r="E51" s="559">
        <f>+E48+E43+E41+E36+E34</f>
        <v>-5062010.33</v>
      </c>
      <c r="F51" s="559" t="e">
        <f>+F48+#REF!+#REF!+F34+F41</f>
        <v>#REF!</v>
      </c>
      <c r="G51" s="559"/>
      <c r="H51" s="559">
        <f>+H48+H43+H41+H36+H34</f>
        <v>0</v>
      </c>
      <c r="I51" s="559">
        <f>+I48+I43+I41+I36+I34</f>
        <v>-24081.59</v>
      </c>
      <c r="J51" s="559">
        <f>+J48+J43+J41+J36+J34</f>
        <v>0</v>
      </c>
      <c r="K51" s="559">
        <f>+K48+K43+K41+K36+K34</f>
        <v>0</v>
      </c>
      <c r="L51" s="559">
        <f>+L48+L43+L41+L36+L34</f>
        <v>-5086091.92</v>
      </c>
    </row>
    <row r="52" spans="1:12" ht="34.5" customHeight="1">
      <c r="A52" s="139" t="s">
        <v>529</v>
      </c>
      <c r="B52" s="148"/>
      <c r="C52" s="52"/>
      <c r="E52" s="346"/>
      <c r="F52" s="217"/>
      <c r="G52" s="217"/>
      <c r="H52" s="217"/>
      <c r="I52" s="217"/>
      <c r="J52" s="560" t="s">
        <v>383</v>
      </c>
      <c r="K52" s="560"/>
      <c r="L52" s="560"/>
    </row>
    <row r="53" spans="1:12" ht="27" customHeight="1">
      <c r="A53" s="148"/>
      <c r="B53" s="36"/>
      <c r="C53" s="148"/>
      <c r="D53" s="36"/>
      <c r="E53" s="229"/>
      <c r="F53" s="217"/>
      <c r="G53" s="217"/>
      <c r="H53" s="225" t="s">
        <v>3</v>
      </c>
      <c r="I53" s="217"/>
      <c r="K53" s="148" t="s">
        <v>483</v>
      </c>
    </row>
    <row r="54" spans="1:12">
      <c r="A54" s="148"/>
      <c r="B54" s="36" t="s">
        <v>475</v>
      </c>
      <c r="C54" s="227"/>
      <c r="D54" s="228"/>
      <c r="E54" s="230"/>
      <c r="F54" s="217"/>
      <c r="G54" s="217"/>
      <c r="H54" s="217"/>
      <c r="I54" s="217"/>
    </row>
    <row r="55" spans="1:12">
      <c r="A55" s="148"/>
      <c r="B55" s="36"/>
      <c r="C55" s="148"/>
      <c r="D55" s="36"/>
      <c r="E55" s="231"/>
      <c r="F55" s="217"/>
      <c r="G55" s="217"/>
      <c r="H55" s="217"/>
      <c r="I55" s="217"/>
    </row>
    <row r="56" spans="1:12">
      <c r="A56" s="217"/>
      <c r="B56" s="224"/>
      <c r="C56" s="217"/>
      <c r="E56" s="217"/>
      <c r="F56" s="217"/>
      <c r="G56" s="217"/>
      <c r="H56" s="217"/>
      <c r="I56" s="217"/>
      <c r="J56" s="143"/>
      <c r="K56" s="143"/>
      <c r="L56" s="143"/>
    </row>
    <row r="57" spans="1:12">
      <c r="A57" s="217"/>
      <c r="B57" s="224"/>
      <c r="C57" s="217"/>
      <c r="E57" s="217"/>
      <c r="F57" s="217"/>
      <c r="G57" s="217"/>
      <c r="H57" s="217"/>
      <c r="I57" s="217"/>
    </row>
  </sheetData>
  <mergeCells count="18">
    <mergeCell ref="A36:B36"/>
    <mergeCell ref="A9:L9"/>
    <mergeCell ref="A10:L10"/>
    <mergeCell ref="A15:B15"/>
    <mergeCell ref="A34:B34"/>
    <mergeCell ref="A35:B35"/>
    <mergeCell ref="J52:L52"/>
    <mergeCell ref="A37:B37"/>
    <mergeCell ref="A41:B41"/>
    <mergeCell ref="A42:B42"/>
    <mergeCell ref="A43:B43"/>
    <mergeCell ref="A44:B44"/>
    <mergeCell ref="A45:B45"/>
    <mergeCell ref="A46:B46"/>
    <mergeCell ref="A48:B48"/>
    <mergeCell ref="A49:B49"/>
    <mergeCell ref="A50:B50"/>
    <mergeCell ref="A51:B51"/>
  </mergeCells>
  <pageMargins left="0.33" right="0.2" top="0.2" bottom="0.19" header="0.2" footer="0.19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</sheetPr>
  <dimension ref="A1:L99"/>
  <sheetViews>
    <sheetView view="pageBreakPreview" topLeftCell="B37" zoomScaleSheetLayoutView="100" workbookViewId="0">
      <selection activeCell="B39" sqref="B39"/>
    </sheetView>
  </sheetViews>
  <sheetFormatPr defaultRowHeight="12.75"/>
  <cols>
    <col min="1" max="1" width="6" style="3" hidden="1" customWidth="1"/>
    <col min="2" max="2" width="7.5703125" style="3" customWidth="1"/>
    <col min="3" max="3" width="9.140625" style="3"/>
    <col min="4" max="4" width="18.7109375" style="3" customWidth="1"/>
    <col min="5" max="9" width="9.140625" style="3"/>
    <col min="10" max="10" width="13.85546875" style="3" customWidth="1"/>
    <col min="11" max="11" width="9.7109375" style="3" customWidth="1"/>
    <col min="12" max="12" width="12.42578125" style="3" customWidth="1"/>
    <col min="13" max="13" width="10.28515625" style="3" bestFit="1" customWidth="1"/>
    <col min="14" max="16384" width="9.140625" style="3"/>
  </cols>
  <sheetData>
    <row r="1" spans="2:12">
      <c r="B1" s="1" t="s">
        <v>482</v>
      </c>
      <c r="C1" s="36"/>
      <c r="D1" s="2"/>
      <c r="E1" s="2"/>
      <c r="F1" s="2"/>
    </row>
    <row r="2" spans="2:12">
      <c r="B2" s="1" t="s">
        <v>425</v>
      </c>
      <c r="C2" s="36"/>
      <c r="D2" s="2"/>
      <c r="E2" s="2"/>
      <c r="F2" s="2"/>
    </row>
    <row r="3" spans="2:12">
      <c r="B3" s="1" t="s">
        <v>426</v>
      </c>
      <c r="C3" s="36"/>
      <c r="D3" s="2"/>
      <c r="E3" s="2"/>
      <c r="F3" s="2"/>
    </row>
    <row r="4" spans="2:12">
      <c r="B4" s="1" t="s">
        <v>427</v>
      </c>
      <c r="C4" s="36"/>
      <c r="D4" s="2"/>
      <c r="E4" s="2"/>
      <c r="F4" s="2"/>
    </row>
    <row r="5" spans="2:12">
      <c r="B5" s="1" t="s">
        <v>428</v>
      </c>
      <c r="C5" s="36"/>
      <c r="D5" s="2"/>
      <c r="E5" s="2"/>
      <c r="F5" s="2"/>
    </row>
    <row r="6" spans="2:12">
      <c r="B6" s="1" t="s">
        <v>429</v>
      </c>
      <c r="C6" s="36"/>
      <c r="D6" s="2"/>
      <c r="E6" s="2"/>
      <c r="F6" s="2"/>
    </row>
    <row r="9" spans="2:12">
      <c r="B9" s="694" t="s">
        <v>419</v>
      </c>
      <c r="C9" s="694"/>
      <c r="D9" s="694"/>
      <c r="E9" s="694"/>
      <c r="F9" s="694"/>
      <c r="G9" s="694"/>
      <c r="H9" s="694"/>
      <c r="I9" s="694"/>
      <c r="J9" s="694"/>
      <c r="K9" s="694"/>
      <c r="L9" s="694"/>
    </row>
    <row r="10" spans="2:12">
      <c r="B10" s="694" t="s">
        <v>572</v>
      </c>
      <c r="C10" s="694"/>
      <c r="D10" s="694"/>
      <c r="E10" s="694"/>
      <c r="F10" s="694"/>
      <c r="G10" s="694"/>
      <c r="H10" s="694"/>
      <c r="I10" s="694"/>
      <c r="J10" s="694"/>
      <c r="K10" s="694"/>
      <c r="L10" s="694"/>
    </row>
    <row r="12" spans="2:12">
      <c r="B12" s="686" t="s">
        <v>376</v>
      </c>
      <c r="C12" s="686"/>
      <c r="D12" s="686"/>
      <c r="E12" s="686"/>
      <c r="F12" s="686"/>
      <c r="G12" s="686"/>
      <c r="H12" s="686"/>
      <c r="I12" s="686"/>
      <c r="J12" s="686"/>
      <c r="K12" s="686"/>
      <c r="L12" s="686"/>
    </row>
    <row r="14" spans="2:12" ht="40.5" customHeight="1">
      <c r="B14" s="360" t="s">
        <v>378</v>
      </c>
      <c r="C14" s="690" t="s">
        <v>374</v>
      </c>
      <c r="D14" s="690"/>
      <c r="E14" s="690" t="s">
        <v>12</v>
      </c>
      <c r="F14" s="690"/>
      <c r="G14" s="690" t="s">
        <v>66</v>
      </c>
      <c r="H14" s="690"/>
      <c r="I14" s="690" t="s">
        <v>67</v>
      </c>
      <c r="J14" s="690"/>
      <c r="K14" s="690" t="s">
        <v>375</v>
      </c>
      <c r="L14" s="690"/>
    </row>
    <row r="15" spans="2:12" ht="10.5" customHeight="1">
      <c r="B15" s="362">
        <v>1</v>
      </c>
      <c r="C15" s="685">
        <v>2</v>
      </c>
      <c r="D15" s="685"/>
      <c r="E15" s="685">
        <v>3</v>
      </c>
      <c r="F15" s="685"/>
      <c r="G15" s="685">
        <v>4</v>
      </c>
      <c r="H15" s="685"/>
      <c r="I15" s="685">
        <v>5</v>
      </c>
      <c r="J15" s="685"/>
      <c r="K15" s="685">
        <v>6</v>
      </c>
      <c r="L15" s="685"/>
    </row>
    <row r="16" spans="2:12">
      <c r="B16" s="362">
        <v>1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</row>
    <row r="17" spans="2:12">
      <c r="B17" s="362">
        <v>2</v>
      </c>
      <c r="C17" s="685"/>
      <c r="D17" s="685"/>
      <c r="E17" s="685"/>
      <c r="F17" s="685"/>
      <c r="G17" s="685"/>
      <c r="H17" s="685"/>
      <c r="I17" s="685"/>
      <c r="J17" s="685"/>
      <c r="K17" s="685"/>
      <c r="L17" s="685"/>
    </row>
    <row r="18" spans="2:12">
      <c r="B18" s="362">
        <v>3</v>
      </c>
      <c r="C18" s="685"/>
      <c r="D18" s="685"/>
      <c r="E18" s="685"/>
      <c r="F18" s="685"/>
      <c r="G18" s="685"/>
      <c r="H18" s="685"/>
      <c r="I18" s="685"/>
      <c r="J18" s="685"/>
      <c r="K18" s="685"/>
      <c r="L18" s="685"/>
    </row>
    <row r="19" spans="2:12">
      <c r="B19" s="4"/>
      <c r="C19" s="685" t="s">
        <v>46</v>
      </c>
      <c r="D19" s="685"/>
      <c r="E19" s="685"/>
      <c r="F19" s="685"/>
      <c r="G19" s="685"/>
      <c r="H19" s="685"/>
      <c r="I19" s="685"/>
      <c r="J19" s="685"/>
      <c r="K19" s="685"/>
      <c r="L19" s="685"/>
    </row>
    <row r="20" spans="2:12">
      <c r="B20" s="11"/>
      <c r="C20" s="363"/>
      <c r="D20" s="363"/>
      <c r="E20" s="363"/>
      <c r="F20" s="363"/>
      <c r="G20" s="363"/>
      <c r="H20" s="363"/>
      <c r="I20" s="363"/>
      <c r="J20" s="363"/>
      <c r="K20" s="363"/>
      <c r="L20" s="363"/>
    </row>
    <row r="21" spans="2:12">
      <c r="B21" s="686" t="s">
        <v>573</v>
      </c>
      <c r="C21" s="686"/>
      <c r="D21" s="686"/>
      <c r="E21" s="686"/>
      <c r="F21" s="686"/>
      <c r="G21" s="686"/>
      <c r="H21" s="686"/>
      <c r="I21" s="686"/>
      <c r="J21" s="686"/>
      <c r="K21" s="686"/>
      <c r="L21" s="686"/>
    </row>
    <row r="22" spans="2:12"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</row>
    <row r="23" spans="2:12">
      <c r="B23" s="691" t="s">
        <v>377</v>
      </c>
      <c r="C23" s="692"/>
      <c r="D23" s="692"/>
      <c r="E23" s="692"/>
      <c r="F23" s="692"/>
      <c r="G23" s="692"/>
      <c r="H23" s="692"/>
      <c r="I23" s="692"/>
      <c r="J23" s="693"/>
    </row>
    <row r="24" spans="2:12" ht="27.75" customHeight="1">
      <c r="B24" s="360" t="s">
        <v>378</v>
      </c>
      <c r="C24" s="690" t="s">
        <v>374</v>
      </c>
      <c r="D24" s="690"/>
      <c r="E24" s="690" t="s">
        <v>69</v>
      </c>
      <c r="F24" s="690"/>
      <c r="G24" s="690" t="s">
        <v>70</v>
      </c>
      <c r="H24" s="690"/>
      <c r="I24" s="690" t="s">
        <v>71</v>
      </c>
      <c r="J24" s="690"/>
    </row>
    <row r="25" spans="2:12" ht="10.5" customHeight="1">
      <c r="B25" s="362">
        <v>1</v>
      </c>
      <c r="C25" s="685">
        <v>2</v>
      </c>
      <c r="D25" s="685"/>
      <c r="E25" s="685">
        <v>3</v>
      </c>
      <c r="F25" s="685"/>
      <c r="G25" s="685">
        <v>4</v>
      </c>
      <c r="H25" s="685"/>
      <c r="I25" s="685">
        <v>5</v>
      </c>
      <c r="J25" s="685"/>
    </row>
    <row r="26" spans="2:12">
      <c r="B26" s="362">
        <v>1</v>
      </c>
      <c r="C26" s="685"/>
      <c r="D26" s="685"/>
      <c r="E26" s="685"/>
      <c r="F26" s="685"/>
      <c r="G26" s="685"/>
      <c r="H26" s="685"/>
      <c r="I26" s="685"/>
      <c r="J26" s="685"/>
    </row>
    <row r="27" spans="2:12">
      <c r="B27" s="362">
        <v>2</v>
      </c>
      <c r="C27" s="685"/>
      <c r="D27" s="685"/>
      <c r="E27" s="685"/>
      <c r="F27" s="685"/>
      <c r="G27" s="685"/>
      <c r="H27" s="685"/>
      <c r="I27" s="685"/>
      <c r="J27" s="685"/>
    </row>
    <row r="28" spans="2:12">
      <c r="B28" s="362">
        <v>3</v>
      </c>
      <c r="C28" s="685"/>
      <c r="D28" s="685"/>
      <c r="E28" s="685"/>
      <c r="F28" s="685"/>
      <c r="G28" s="685"/>
      <c r="H28" s="685"/>
      <c r="I28" s="685"/>
      <c r="J28" s="685"/>
    </row>
    <row r="29" spans="2:12">
      <c r="B29" s="362">
        <v>4</v>
      </c>
      <c r="C29" s="690" t="s">
        <v>72</v>
      </c>
      <c r="D29" s="690"/>
      <c r="E29" s="685"/>
      <c r="F29" s="685"/>
      <c r="G29" s="685"/>
      <c r="H29" s="685"/>
      <c r="I29" s="685"/>
      <c r="J29" s="685"/>
    </row>
    <row r="30" spans="2:12">
      <c r="B30" s="691" t="s">
        <v>379</v>
      </c>
      <c r="C30" s="692"/>
      <c r="D30" s="692"/>
      <c r="E30" s="692"/>
      <c r="F30" s="692"/>
      <c r="G30" s="692"/>
      <c r="H30" s="692"/>
      <c r="I30" s="692"/>
      <c r="J30" s="693"/>
    </row>
    <row r="31" spans="2:12" ht="24.75" customHeight="1">
      <c r="B31" s="360" t="s">
        <v>378</v>
      </c>
      <c r="C31" s="690" t="s">
        <v>73</v>
      </c>
      <c r="D31" s="690"/>
      <c r="E31" s="690" t="s">
        <v>74</v>
      </c>
      <c r="F31" s="690"/>
      <c r="G31" s="690" t="s">
        <v>75</v>
      </c>
      <c r="H31" s="690"/>
      <c r="I31" s="690" t="s">
        <v>76</v>
      </c>
      <c r="J31" s="690"/>
    </row>
    <row r="32" spans="2:12">
      <c r="B32" s="362">
        <v>1</v>
      </c>
      <c r="C32" s="685"/>
      <c r="D32" s="685"/>
      <c r="E32" s="685"/>
      <c r="F32" s="685"/>
      <c r="G32" s="685"/>
      <c r="H32" s="685"/>
      <c r="I32" s="685"/>
      <c r="J32" s="685"/>
    </row>
    <row r="33" spans="2:12">
      <c r="B33" s="362">
        <v>2</v>
      </c>
      <c r="C33" s="685"/>
      <c r="D33" s="685"/>
      <c r="E33" s="685"/>
      <c r="F33" s="685"/>
      <c r="G33" s="685"/>
      <c r="H33" s="685"/>
      <c r="I33" s="685"/>
      <c r="J33" s="685"/>
    </row>
    <row r="34" spans="2:12">
      <c r="B34" s="362">
        <v>3</v>
      </c>
      <c r="C34" s="685"/>
      <c r="D34" s="685"/>
      <c r="E34" s="685"/>
      <c r="F34" s="685"/>
      <c r="G34" s="685"/>
      <c r="H34" s="685"/>
      <c r="I34" s="685"/>
      <c r="J34" s="685"/>
    </row>
    <row r="35" spans="2:12">
      <c r="B35" s="362">
        <v>4</v>
      </c>
      <c r="C35" s="690" t="s">
        <v>77</v>
      </c>
      <c r="D35" s="690"/>
      <c r="E35" s="685"/>
      <c r="F35" s="685"/>
      <c r="G35" s="685"/>
      <c r="H35" s="685"/>
      <c r="I35" s="685"/>
      <c r="J35" s="685"/>
    </row>
    <row r="36" spans="2:12" ht="12.75" customHeight="1">
      <c r="B36" s="691" t="s">
        <v>380</v>
      </c>
      <c r="C36" s="692"/>
      <c r="D36" s="693"/>
      <c r="E36" s="685"/>
      <c r="F36" s="685"/>
      <c r="G36" s="685"/>
      <c r="H36" s="685"/>
      <c r="I36" s="685"/>
      <c r="J36" s="685"/>
    </row>
    <row r="37" spans="2:12" ht="27" customHeight="1"/>
    <row r="38" spans="2:12">
      <c r="B38" s="686" t="s">
        <v>574</v>
      </c>
      <c r="C38" s="686"/>
      <c r="D38" s="686"/>
      <c r="E38" s="686"/>
      <c r="F38" s="686"/>
      <c r="G38" s="686"/>
      <c r="H38" s="686"/>
      <c r="I38" s="686"/>
      <c r="J38" s="686"/>
      <c r="K38" s="686"/>
    </row>
    <row r="40" spans="2:12" ht="21" customHeight="1">
      <c r="B40" s="687" t="s">
        <v>78</v>
      </c>
      <c r="C40" s="688"/>
      <c r="D40" s="688"/>
      <c r="E40" s="689"/>
      <c r="F40" s="687" t="s">
        <v>79</v>
      </c>
      <c r="G40" s="688"/>
      <c r="H40" s="689"/>
      <c r="I40" s="687" t="s">
        <v>80</v>
      </c>
      <c r="J40" s="688"/>
      <c r="K40" s="689"/>
    </row>
    <row r="41" spans="2:12">
      <c r="B41" s="681" t="s">
        <v>575</v>
      </c>
      <c r="C41" s="681"/>
      <c r="D41" s="681"/>
      <c r="E41" s="681"/>
      <c r="F41" s="682">
        <f>+'[1]4'!C28</f>
        <v>131739</v>
      </c>
      <c r="G41" s="682"/>
      <c r="H41" s="682"/>
      <c r="I41" s="681" t="s">
        <v>576</v>
      </c>
      <c r="J41" s="681"/>
      <c r="K41" s="681"/>
    </row>
    <row r="42" spans="2:12">
      <c r="B42" s="681" t="s">
        <v>577</v>
      </c>
      <c r="C42" s="681"/>
      <c r="D42" s="681"/>
      <c r="E42" s="681"/>
      <c r="F42" s="682">
        <v>191</v>
      </c>
      <c r="G42" s="682"/>
      <c r="H42" s="682"/>
      <c r="I42" s="681" t="s">
        <v>578</v>
      </c>
      <c r="J42" s="681"/>
      <c r="K42" s="681"/>
    </row>
    <row r="43" spans="2:12">
      <c r="B43" s="681"/>
      <c r="C43" s="681"/>
      <c r="D43" s="681"/>
      <c r="E43" s="681"/>
      <c r="F43" s="682"/>
      <c r="G43" s="682"/>
      <c r="H43" s="682"/>
      <c r="I43" s="681"/>
      <c r="J43" s="681"/>
      <c r="K43" s="681"/>
    </row>
    <row r="44" spans="2:12">
      <c r="B44" s="681"/>
      <c r="C44" s="681"/>
      <c r="D44" s="681"/>
      <c r="E44" s="681"/>
      <c r="F44" s="682"/>
      <c r="G44" s="682"/>
      <c r="H44" s="682"/>
      <c r="I44" s="681"/>
      <c r="J44" s="681"/>
      <c r="K44" s="681"/>
    </row>
    <row r="45" spans="2:12">
      <c r="B45" s="681"/>
      <c r="C45" s="681"/>
      <c r="D45" s="681"/>
      <c r="E45" s="681"/>
      <c r="F45" s="682"/>
      <c r="G45" s="682"/>
      <c r="H45" s="682"/>
      <c r="I45" s="681"/>
      <c r="J45" s="681"/>
      <c r="K45" s="681"/>
    </row>
    <row r="46" spans="2:12">
      <c r="B46" s="681"/>
      <c r="C46" s="681"/>
      <c r="D46" s="681"/>
      <c r="E46" s="681"/>
      <c r="F46" s="682"/>
      <c r="G46" s="682"/>
      <c r="H46" s="682"/>
      <c r="I46" s="681"/>
      <c r="J46" s="681"/>
      <c r="K46" s="681"/>
    </row>
    <row r="47" spans="2:12">
      <c r="B47" s="681"/>
      <c r="C47" s="681"/>
      <c r="D47" s="681"/>
      <c r="E47" s="681"/>
      <c r="F47" s="682"/>
      <c r="G47" s="682"/>
      <c r="H47" s="682"/>
      <c r="I47" s="681"/>
      <c r="J47" s="681"/>
      <c r="K47" s="681"/>
      <c r="L47" s="5"/>
    </row>
    <row r="48" spans="2:12">
      <c r="B48" s="681"/>
      <c r="C48" s="681"/>
      <c r="D48" s="681"/>
      <c r="E48" s="681"/>
      <c r="F48" s="682"/>
      <c r="G48" s="682"/>
      <c r="H48" s="682"/>
      <c r="I48" s="681"/>
      <c r="J48" s="681"/>
      <c r="K48" s="681"/>
    </row>
    <row r="49" spans="2:12">
      <c r="B49" s="683" t="s">
        <v>46</v>
      </c>
      <c r="C49" s="683"/>
      <c r="D49" s="683"/>
      <c r="E49" s="683"/>
      <c r="F49" s="684">
        <f>SUM(F41:H48)</f>
        <v>131930</v>
      </c>
      <c r="G49" s="684"/>
      <c r="H49" s="684"/>
      <c r="I49" s="685"/>
      <c r="J49" s="685"/>
      <c r="K49" s="685"/>
    </row>
    <row r="50" spans="2:1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 ht="36.75" customHeight="1">
      <c r="B52" s="149"/>
      <c r="C52" s="149"/>
      <c r="D52" s="149"/>
      <c r="E52" s="149"/>
      <c r="F52" s="679" t="s">
        <v>382</v>
      </c>
      <c r="G52" s="679"/>
      <c r="H52" s="149"/>
      <c r="I52" s="149" t="s">
        <v>3</v>
      </c>
      <c r="J52" s="680" t="s">
        <v>383</v>
      </c>
      <c r="K52" s="680"/>
      <c r="L52" s="124"/>
    </row>
    <row r="53" spans="2:12" ht="22.5" customHeight="1">
      <c r="B53" s="149" t="s">
        <v>541</v>
      </c>
      <c r="C53" s="149"/>
      <c r="D53" s="149"/>
      <c r="E53" s="149"/>
      <c r="F53" s="350" t="s">
        <v>525</v>
      </c>
      <c r="G53" s="149"/>
      <c r="H53" s="149"/>
      <c r="I53" s="149"/>
      <c r="J53" s="149" t="s">
        <v>483</v>
      </c>
      <c r="K53" s="149"/>
      <c r="L53" s="149"/>
    </row>
    <row r="54" spans="2:12">
      <c r="B54" s="6"/>
      <c r="C54" s="6"/>
      <c r="D54" s="6"/>
      <c r="E54" s="6"/>
      <c r="G54" s="6"/>
      <c r="H54" s="6"/>
      <c r="I54" s="6"/>
      <c r="J54" s="6"/>
      <c r="K54" s="6"/>
      <c r="L54" s="6"/>
    </row>
    <row r="55" spans="2:12">
      <c r="B55" s="6"/>
      <c r="C55" s="6"/>
      <c r="D55" s="6"/>
      <c r="E55" s="6"/>
      <c r="F55" s="144"/>
      <c r="G55" s="144"/>
      <c r="H55" s="6"/>
      <c r="I55" s="6"/>
      <c r="J55" s="144"/>
      <c r="K55" s="144"/>
      <c r="L55" s="6"/>
    </row>
    <row r="56" spans="2:12">
      <c r="B56" s="6"/>
      <c r="C56" s="6"/>
      <c r="D56" s="6"/>
      <c r="E56" s="6"/>
      <c r="H56" s="6"/>
      <c r="I56" s="6"/>
      <c r="L56" s="6"/>
    </row>
    <row r="57" spans="2:1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>
      <c r="B58" s="6"/>
      <c r="C58" s="6"/>
      <c r="D58" s="6"/>
      <c r="E58" s="6"/>
      <c r="F58" s="7"/>
      <c r="G58" s="7"/>
      <c r="H58" s="7"/>
      <c r="I58" s="363"/>
      <c r="J58" s="363"/>
      <c r="K58" s="363"/>
    </row>
    <row r="59" spans="2:12">
      <c r="C59" s="8"/>
    </row>
    <row r="61" spans="2:12">
      <c r="C61" s="628"/>
      <c r="D61" s="628"/>
      <c r="E61" s="628"/>
      <c r="F61" s="628"/>
    </row>
    <row r="62" spans="2:12">
      <c r="C62" s="628"/>
      <c r="D62" s="628"/>
      <c r="E62" s="628"/>
      <c r="F62" s="628"/>
    </row>
    <row r="63" spans="2:12">
      <c r="C63" s="628"/>
      <c r="D63" s="628"/>
      <c r="E63" s="628"/>
      <c r="F63" s="628"/>
    </row>
    <row r="95" spans="10:11">
      <c r="J95" s="9"/>
      <c r="K95" s="9"/>
    </row>
    <row r="96" spans="10:11">
      <c r="J96" s="9"/>
      <c r="K96" s="9"/>
    </row>
    <row r="97" spans="10:12">
      <c r="J97" s="10"/>
      <c r="K97" s="10"/>
      <c r="L97" s="9"/>
    </row>
    <row r="98" spans="10:12">
      <c r="L98" s="9"/>
    </row>
    <row r="99" spans="10:12" ht="21.75" customHeight="1">
      <c r="L99" s="10"/>
    </row>
  </sheetData>
  <mergeCells count="118">
    <mergeCell ref="B9:L9"/>
    <mergeCell ref="B10:L10"/>
    <mergeCell ref="B12:L12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9:D19"/>
    <mergeCell ref="E19:F19"/>
    <mergeCell ref="G19:H19"/>
    <mergeCell ref="I19:J19"/>
    <mergeCell ref="K19:L19"/>
    <mergeCell ref="B21:L21"/>
    <mergeCell ref="C17:D17"/>
    <mergeCell ref="E17:F17"/>
    <mergeCell ref="G17:H17"/>
    <mergeCell ref="I17:J17"/>
    <mergeCell ref="K17:L17"/>
    <mergeCell ref="C18:D18"/>
    <mergeCell ref="E18:F18"/>
    <mergeCell ref="G18:H18"/>
    <mergeCell ref="I18:J18"/>
    <mergeCell ref="K18:L18"/>
    <mergeCell ref="B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8:D28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I26:J26"/>
    <mergeCell ref="C27:D27"/>
    <mergeCell ref="E27:F27"/>
    <mergeCell ref="G27:H27"/>
    <mergeCell ref="I27:J27"/>
    <mergeCell ref="B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5:D35"/>
    <mergeCell ref="E35:F35"/>
    <mergeCell ref="G35:H35"/>
    <mergeCell ref="I35:J35"/>
    <mergeCell ref="B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B42:E42"/>
    <mergeCell ref="F42:H42"/>
    <mergeCell ref="I42:K42"/>
    <mergeCell ref="B43:E43"/>
    <mergeCell ref="F43:H43"/>
    <mergeCell ref="I43:K43"/>
    <mergeCell ref="B38:K38"/>
    <mergeCell ref="B40:E40"/>
    <mergeCell ref="F40:H40"/>
    <mergeCell ref="I40:K40"/>
    <mergeCell ref="B41:E41"/>
    <mergeCell ref="F41:H41"/>
    <mergeCell ref="I41:K41"/>
    <mergeCell ref="B46:E46"/>
    <mergeCell ref="F46:H46"/>
    <mergeCell ref="I46:K46"/>
    <mergeCell ref="B47:E47"/>
    <mergeCell ref="F47:H47"/>
    <mergeCell ref="I47:K47"/>
    <mergeCell ref="B44:E44"/>
    <mergeCell ref="F44:H44"/>
    <mergeCell ref="I44:K44"/>
    <mergeCell ref="B45:E45"/>
    <mergeCell ref="F45:H45"/>
    <mergeCell ref="I45:K45"/>
    <mergeCell ref="F52:G52"/>
    <mergeCell ref="J52:K52"/>
    <mergeCell ref="C61:F63"/>
    <mergeCell ref="B48:E48"/>
    <mergeCell ref="F48:H48"/>
    <mergeCell ref="I48:K48"/>
    <mergeCell ref="B49:E49"/>
    <mergeCell ref="F49:H49"/>
    <mergeCell ref="I49:K49"/>
  </mergeCells>
  <printOptions horizontalCentered="1"/>
  <pageMargins left="0.3" right="0.31496062992126" top="0.74803149606299202" bottom="0.92" header="0.27559055118110198" footer="0.31496062992126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G89"/>
  <sheetViews>
    <sheetView view="pageBreakPreview" zoomScaleSheetLayoutView="100" workbookViewId="0">
      <selection activeCell="D23" sqref="D23"/>
    </sheetView>
  </sheetViews>
  <sheetFormatPr defaultRowHeight="12.75"/>
  <cols>
    <col min="1" max="1" width="9.42578125" style="26" customWidth="1"/>
    <col min="2" max="2" width="53.140625" style="25" customWidth="1"/>
    <col min="3" max="3" width="5.5703125" style="25" customWidth="1"/>
    <col min="4" max="4" width="9.5703125" style="231" customWidth="1"/>
    <col min="5" max="5" width="11.42578125" style="231" customWidth="1"/>
    <col min="6" max="16384" width="9.140625" style="27"/>
  </cols>
  <sheetData>
    <row r="1" spans="1:7">
      <c r="A1" s="1" t="s">
        <v>482</v>
      </c>
      <c r="B1" s="36"/>
      <c r="C1" s="26"/>
    </row>
    <row r="2" spans="1:7">
      <c r="A2" s="1" t="s">
        <v>425</v>
      </c>
      <c r="B2" s="36"/>
      <c r="C2" s="26"/>
    </row>
    <row r="3" spans="1:7">
      <c r="A3" s="1" t="s">
        <v>426</v>
      </c>
      <c r="B3" s="36"/>
      <c r="C3" s="26"/>
    </row>
    <row r="4" spans="1:7">
      <c r="A4" s="1" t="s">
        <v>427</v>
      </c>
      <c r="B4" s="36"/>
      <c r="C4" s="26"/>
    </row>
    <row r="5" spans="1:7">
      <c r="A5" s="1" t="s">
        <v>428</v>
      </c>
      <c r="B5" s="36"/>
      <c r="C5" s="26"/>
    </row>
    <row r="6" spans="1:7">
      <c r="A6" s="1" t="s">
        <v>429</v>
      </c>
      <c r="B6" s="36"/>
      <c r="C6" s="26"/>
    </row>
    <row r="8" spans="1:7">
      <c r="B8" s="53" t="s">
        <v>242</v>
      </c>
      <c r="C8" s="54"/>
    </row>
    <row r="9" spans="1:7">
      <c r="B9" s="26" t="s">
        <v>243</v>
      </c>
      <c r="C9" s="55"/>
    </row>
    <row r="10" spans="1:7">
      <c r="B10" s="26" t="s">
        <v>530</v>
      </c>
      <c r="C10" s="35"/>
    </row>
    <row r="11" spans="1:7" ht="38.25">
      <c r="A11" s="28" t="s">
        <v>129</v>
      </c>
      <c r="B11" s="28" t="s">
        <v>130</v>
      </c>
      <c r="C11" s="28" t="s">
        <v>0</v>
      </c>
      <c r="D11" s="308" t="s">
        <v>112</v>
      </c>
      <c r="E11" s="308" t="s">
        <v>113</v>
      </c>
    </row>
    <row r="12" spans="1:7">
      <c r="A12" s="29">
        <v>1</v>
      </c>
      <c r="B12" s="29">
        <v>2</v>
      </c>
      <c r="C12" s="29">
        <v>3</v>
      </c>
      <c r="D12" s="309">
        <v>4</v>
      </c>
      <c r="E12" s="309">
        <v>5</v>
      </c>
    </row>
    <row r="13" spans="1:7">
      <c r="A13" s="29"/>
      <c r="B13" s="30" t="s">
        <v>244</v>
      </c>
      <c r="C13" s="29">
        <v>201</v>
      </c>
      <c r="D13" s="311"/>
      <c r="E13" s="311"/>
    </row>
    <row r="14" spans="1:7">
      <c r="A14" s="29"/>
      <c r="B14" s="30" t="s">
        <v>245</v>
      </c>
      <c r="C14" s="29">
        <v>202</v>
      </c>
      <c r="D14" s="314">
        <v>0</v>
      </c>
      <c r="E14" s="372">
        <v>227399.95</v>
      </c>
      <c r="G14" s="32"/>
    </row>
    <row r="15" spans="1:7">
      <c r="A15" s="31">
        <v>700</v>
      </c>
      <c r="B15" s="33" t="s">
        <v>246</v>
      </c>
      <c r="C15" s="31">
        <v>203</v>
      </c>
      <c r="D15" s="311"/>
      <c r="E15" s="373">
        <v>198062.5</v>
      </c>
      <c r="G15" s="32"/>
    </row>
    <row r="16" spans="1:7">
      <c r="A16" s="31">
        <v>701</v>
      </c>
      <c r="B16" s="33" t="s">
        <v>411</v>
      </c>
      <c r="C16" s="31">
        <v>204</v>
      </c>
      <c r="D16" s="311"/>
      <c r="E16" s="373">
        <v>29337.45</v>
      </c>
    </row>
    <row r="17" spans="1:5" ht="25.5">
      <c r="A17" s="31">
        <v>702</v>
      </c>
      <c r="B17" s="33" t="s">
        <v>412</v>
      </c>
      <c r="C17" s="31">
        <v>205</v>
      </c>
      <c r="D17" s="311"/>
      <c r="E17" s="373"/>
    </row>
    <row r="18" spans="1:5">
      <c r="A18" s="31">
        <v>709</v>
      </c>
      <c r="B18" s="33" t="s">
        <v>247</v>
      </c>
      <c r="C18" s="31">
        <v>206</v>
      </c>
      <c r="D18" s="311"/>
      <c r="E18" s="373"/>
    </row>
    <row r="19" spans="1:5">
      <c r="A19" s="31"/>
      <c r="B19" s="34" t="s">
        <v>340</v>
      </c>
      <c r="C19" s="31">
        <v>207</v>
      </c>
      <c r="D19" s="315">
        <v>0</v>
      </c>
      <c r="E19" s="374">
        <v>0</v>
      </c>
    </row>
    <row r="20" spans="1:5">
      <c r="A20" s="31">
        <v>710</v>
      </c>
      <c r="B20" s="33" t="s">
        <v>248</v>
      </c>
      <c r="C20" s="31">
        <v>208</v>
      </c>
      <c r="D20" s="311"/>
      <c r="E20" s="373"/>
    </row>
    <row r="21" spans="1:5">
      <c r="A21" s="31">
        <v>711</v>
      </c>
      <c r="B21" s="33" t="s">
        <v>249</v>
      </c>
      <c r="C21" s="31">
        <v>209</v>
      </c>
      <c r="D21" s="311"/>
      <c r="E21" s="373"/>
    </row>
    <row r="22" spans="1:5">
      <c r="A22" s="31">
        <v>719</v>
      </c>
      <c r="B22" s="33" t="s">
        <v>250</v>
      </c>
      <c r="C22" s="31">
        <v>210</v>
      </c>
      <c r="D22" s="311"/>
      <c r="E22" s="373"/>
    </row>
    <row r="23" spans="1:5">
      <c r="A23" s="56">
        <v>73</v>
      </c>
      <c r="B23" s="34" t="s">
        <v>341</v>
      </c>
      <c r="C23" s="31">
        <v>211</v>
      </c>
      <c r="D23" s="315">
        <v>68771</v>
      </c>
      <c r="E23" s="374">
        <v>117347.91</v>
      </c>
    </row>
    <row r="24" spans="1:5">
      <c r="A24" s="31">
        <v>600</v>
      </c>
      <c r="B24" s="33" t="s">
        <v>251</v>
      </c>
      <c r="C24" s="31">
        <v>212</v>
      </c>
      <c r="D24" s="311">
        <v>61100</v>
      </c>
      <c r="E24" s="373">
        <v>94999.74</v>
      </c>
    </row>
    <row r="25" spans="1:5">
      <c r="A25" s="31">
        <v>601</v>
      </c>
      <c r="B25" s="33" t="s">
        <v>252</v>
      </c>
      <c r="C25" s="31">
        <v>213</v>
      </c>
      <c r="D25" s="311"/>
      <c r="E25" s="373"/>
    </row>
    <row r="26" spans="1:5">
      <c r="A26" s="31">
        <v>602</v>
      </c>
      <c r="B26" s="33" t="s">
        <v>253</v>
      </c>
      <c r="C26" s="31">
        <v>214</v>
      </c>
      <c r="D26" s="311"/>
      <c r="E26" s="373"/>
    </row>
    <row r="27" spans="1:5">
      <c r="A27" s="31">
        <v>603</v>
      </c>
      <c r="B27" s="33" t="s">
        <v>254</v>
      </c>
      <c r="C27" s="31">
        <v>215</v>
      </c>
      <c r="D27" s="311"/>
      <c r="E27" s="373"/>
    </row>
    <row r="28" spans="1:5">
      <c r="A28" s="31">
        <v>605</v>
      </c>
      <c r="B28" s="33" t="s">
        <v>255</v>
      </c>
      <c r="C28" s="31">
        <v>216</v>
      </c>
      <c r="D28" s="311"/>
      <c r="E28" s="373"/>
    </row>
    <row r="29" spans="1:5">
      <c r="A29" s="31">
        <v>607</v>
      </c>
      <c r="B29" s="33" t="s">
        <v>256</v>
      </c>
      <c r="C29" s="31">
        <v>217</v>
      </c>
      <c r="D29" s="311">
        <v>5360</v>
      </c>
      <c r="E29" s="373">
        <v>21729.81</v>
      </c>
    </row>
    <row r="30" spans="1:5" ht="25.5">
      <c r="A30" s="31" t="s">
        <v>257</v>
      </c>
      <c r="B30" s="33" t="s">
        <v>258</v>
      </c>
      <c r="C30" s="31">
        <v>218</v>
      </c>
      <c r="D30" s="311">
        <v>2311</v>
      </c>
      <c r="E30" s="373">
        <v>618.36</v>
      </c>
    </row>
    <row r="31" spans="1:5">
      <c r="A31" s="157"/>
      <c r="B31" s="158" t="s">
        <v>342</v>
      </c>
      <c r="C31" s="157">
        <v>219</v>
      </c>
      <c r="D31" s="315">
        <v>326444</v>
      </c>
      <c r="E31" s="374">
        <v>1073006.57</v>
      </c>
    </row>
    <row r="32" spans="1:5">
      <c r="A32" s="31">
        <v>610</v>
      </c>
      <c r="B32" s="33" t="s">
        <v>259</v>
      </c>
      <c r="C32" s="31">
        <v>220</v>
      </c>
      <c r="D32" s="311"/>
      <c r="E32" s="373">
        <v>1073006.57</v>
      </c>
    </row>
    <row r="33" spans="1:6">
      <c r="A33" s="31">
        <v>611</v>
      </c>
      <c r="B33" s="33" t="s">
        <v>260</v>
      </c>
      <c r="C33" s="31">
        <v>221</v>
      </c>
      <c r="D33" s="311"/>
      <c r="E33" s="373"/>
    </row>
    <row r="34" spans="1:6">
      <c r="A34" s="31">
        <v>619</v>
      </c>
      <c r="B34" s="33" t="s">
        <v>398</v>
      </c>
      <c r="C34" s="31">
        <v>222</v>
      </c>
      <c r="D34" s="311">
        <v>326444</v>
      </c>
      <c r="E34" s="373"/>
    </row>
    <row r="35" spans="1:6" ht="25.5">
      <c r="A35" s="31"/>
      <c r="B35" s="34" t="s">
        <v>414</v>
      </c>
      <c r="C35" s="31">
        <v>223</v>
      </c>
      <c r="D35" s="317"/>
      <c r="E35" s="375"/>
    </row>
    <row r="36" spans="1:6">
      <c r="A36" s="157"/>
      <c r="B36" s="158" t="s">
        <v>343</v>
      </c>
      <c r="C36" s="157">
        <v>224</v>
      </c>
      <c r="D36" s="315">
        <v>395215</v>
      </c>
      <c r="E36" s="374">
        <v>962954.53</v>
      </c>
    </row>
    <row r="37" spans="1:6">
      <c r="A37" s="31"/>
      <c r="B37" s="34" t="s">
        <v>344</v>
      </c>
      <c r="C37" s="31">
        <v>225</v>
      </c>
      <c r="D37" s="317">
        <v>7.2</v>
      </c>
      <c r="E37" s="375">
        <v>0</v>
      </c>
    </row>
    <row r="38" spans="1:6" ht="12.75" customHeight="1">
      <c r="A38" s="31">
        <v>730</v>
      </c>
      <c r="B38" s="33" t="s">
        <v>261</v>
      </c>
      <c r="C38" s="31">
        <v>226</v>
      </c>
      <c r="D38" s="311">
        <v>7.2</v>
      </c>
      <c r="E38" s="373"/>
    </row>
    <row r="39" spans="1:6">
      <c r="A39" s="31">
        <v>731</v>
      </c>
      <c r="B39" s="33" t="s">
        <v>262</v>
      </c>
      <c r="C39" s="31">
        <v>227</v>
      </c>
      <c r="D39" s="311"/>
      <c r="E39" s="373"/>
    </row>
    <row r="40" spans="1:6">
      <c r="A40" s="31"/>
      <c r="B40" s="34" t="s">
        <v>345</v>
      </c>
      <c r="C40" s="31">
        <v>228</v>
      </c>
      <c r="D40" s="317">
        <v>0</v>
      </c>
      <c r="E40" s="375">
        <v>0</v>
      </c>
    </row>
    <row r="41" spans="1:6">
      <c r="A41" s="31">
        <v>630</v>
      </c>
      <c r="B41" s="33" t="s">
        <v>263</v>
      </c>
      <c r="C41" s="31">
        <v>229</v>
      </c>
      <c r="D41" s="311"/>
      <c r="E41" s="373"/>
    </row>
    <row r="42" spans="1:6">
      <c r="A42" s="31">
        <v>631</v>
      </c>
      <c r="B42" s="33" t="s">
        <v>264</v>
      </c>
      <c r="C42" s="31">
        <v>230</v>
      </c>
      <c r="D42" s="311"/>
      <c r="E42" s="373"/>
    </row>
    <row r="43" spans="1:6" ht="37.5" customHeight="1">
      <c r="A43" s="31"/>
      <c r="B43" s="34" t="s">
        <v>415</v>
      </c>
      <c r="C43" s="31">
        <v>231</v>
      </c>
      <c r="D43" s="317"/>
      <c r="E43" s="375"/>
      <c r="F43" s="32"/>
    </row>
    <row r="44" spans="1:6" ht="18" customHeight="1">
      <c r="A44" s="31"/>
      <c r="B44" s="158" t="s">
        <v>399</v>
      </c>
      <c r="C44" s="157">
        <v>232</v>
      </c>
      <c r="D44" s="315">
        <v>395207.8</v>
      </c>
      <c r="E44" s="374">
        <v>962954.53</v>
      </c>
    </row>
    <row r="45" spans="1:6">
      <c r="A45" s="31"/>
      <c r="B45" s="34" t="s">
        <v>265</v>
      </c>
      <c r="C45" s="31">
        <v>233</v>
      </c>
      <c r="D45" s="311"/>
      <c r="E45" s="373"/>
    </row>
    <row r="46" spans="1:6">
      <c r="A46" s="31">
        <v>821</v>
      </c>
      <c r="B46" s="33" t="s">
        <v>266</v>
      </c>
      <c r="C46" s="31">
        <v>234</v>
      </c>
      <c r="D46" s="311"/>
      <c r="E46" s="373"/>
    </row>
    <row r="47" spans="1:6">
      <c r="A47" s="31" t="s">
        <v>267</v>
      </c>
      <c r="B47" s="33" t="s">
        <v>268</v>
      </c>
      <c r="C47" s="31">
        <v>235</v>
      </c>
      <c r="D47" s="311"/>
      <c r="E47" s="373"/>
    </row>
    <row r="48" spans="1:6">
      <c r="A48" s="31" t="s">
        <v>267</v>
      </c>
      <c r="B48" s="33" t="s">
        <v>269</v>
      </c>
      <c r="C48" s="31">
        <v>236</v>
      </c>
      <c r="D48" s="311"/>
      <c r="E48" s="373"/>
    </row>
    <row r="49" spans="1:5" ht="38.25">
      <c r="A49" s="31"/>
      <c r="B49" s="34" t="s">
        <v>416</v>
      </c>
      <c r="C49" s="31">
        <v>237</v>
      </c>
      <c r="D49" s="317"/>
      <c r="E49" s="375"/>
    </row>
    <row r="50" spans="1:5" ht="18.75" customHeight="1">
      <c r="A50" s="157"/>
      <c r="B50" s="158" t="s">
        <v>346</v>
      </c>
      <c r="C50" s="157">
        <v>238</v>
      </c>
      <c r="D50" s="315">
        <v>395207.8</v>
      </c>
      <c r="E50" s="374">
        <v>962954.53</v>
      </c>
    </row>
    <row r="51" spans="1:5" ht="25.5">
      <c r="A51" s="31"/>
      <c r="B51" s="34" t="s">
        <v>347</v>
      </c>
      <c r="C51" s="31">
        <v>239</v>
      </c>
      <c r="D51" s="315">
        <v>0</v>
      </c>
      <c r="E51" s="374">
        <v>7231.12</v>
      </c>
    </row>
    <row r="52" spans="1:5">
      <c r="A52" s="31">
        <v>720</v>
      </c>
      <c r="B52" s="33" t="s">
        <v>270</v>
      </c>
      <c r="C52" s="31">
        <v>240</v>
      </c>
      <c r="D52" s="311"/>
      <c r="E52" s="373">
        <v>7231.12</v>
      </c>
    </row>
    <row r="53" spans="1:5" ht="25.5">
      <c r="A53" s="31">
        <v>721</v>
      </c>
      <c r="B53" s="33" t="s">
        <v>400</v>
      </c>
      <c r="C53" s="31">
        <v>241</v>
      </c>
      <c r="D53" s="311"/>
      <c r="E53" s="373"/>
    </row>
    <row r="54" spans="1:5" ht="25.5">
      <c r="A54" s="31">
        <v>722</v>
      </c>
      <c r="B54" s="33" t="s">
        <v>401</v>
      </c>
      <c r="C54" s="31">
        <v>242</v>
      </c>
      <c r="D54" s="311"/>
      <c r="E54" s="373"/>
    </row>
    <row r="55" spans="1:5" ht="25.5">
      <c r="A55" s="31">
        <v>723</v>
      </c>
      <c r="B55" s="33" t="s">
        <v>402</v>
      </c>
      <c r="C55" s="31">
        <v>243</v>
      </c>
      <c r="D55" s="311"/>
      <c r="E55" s="373"/>
    </row>
    <row r="56" spans="1:5">
      <c r="A56" s="31">
        <v>729</v>
      </c>
      <c r="B56" s="33" t="s">
        <v>403</v>
      </c>
      <c r="C56" s="31">
        <v>244</v>
      </c>
      <c r="D56" s="311"/>
      <c r="E56" s="373"/>
    </row>
    <row r="57" spans="1:5">
      <c r="A57" s="31"/>
      <c r="B57" s="34" t="s">
        <v>348</v>
      </c>
      <c r="C57" s="31">
        <v>245</v>
      </c>
      <c r="D57" s="316">
        <v>24082</v>
      </c>
      <c r="E57" s="376">
        <v>7231.12</v>
      </c>
    </row>
    <row r="58" spans="1:5">
      <c r="A58" s="31">
        <v>620</v>
      </c>
      <c r="B58" s="33" t="s">
        <v>271</v>
      </c>
      <c r="C58" s="31">
        <v>246</v>
      </c>
      <c r="D58" s="311">
        <v>24082</v>
      </c>
      <c r="E58" s="373">
        <v>7231.12</v>
      </c>
    </row>
    <row r="59" spans="1:5" ht="25.5">
      <c r="A59" s="31">
        <v>621</v>
      </c>
      <c r="B59" s="33" t="s">
        <v>272</v>
      </c>
      <c r="C59" s="31">
        <v>247</v>
      </c>
      <c r="D59" s="311"/>
      <c r="E59" s="373"/>
    </row>
    <row r="60" spans="1:5" ht="25.5">
      <c r="A60" s="31">
        <v>622</v>
      </c>
      <c r="B60" s="33" t="s">
        <v>273</v>
      </c>
      <c r="C60" s="31">
        <v>248</v>
      </c>
      <c r="D60" s="311"/>
      <c r="E60" s="373"/>
    </row>
    <row r="61" spans="1:5">
      <c r="A61" s="31">
        <v>623</v>
      </c>
      <c r="B61" s="33" t="s">
        <v>274</v>
      </c>
      <c r="C61" s="31">
        <v>249</v>
      </c>
      <c r="D61" s="311"/>
      <c r="E61" s="373"/>
    </row>
    <row r="62" spans="1:5">
      <c r="A62" s="31">
        <v>629</v>
      </c>
      <c r="B62" s="33" t="s">
        <v>404</v>
      </c>
      <c r="C62" s="31">
        <v>250</v>
      </c>
      <c r="D62" s="311"/>
      <c r="E62" s="373"/>
    </row>
    <row r="63" spans="1:5" ht="25.5">
      <c r="A63" s="31"/>
      <c r="B63" s="34" t="s">
        <v>417</v>
      </c>
      <c r="C63" s="31">
        <v>251</v>
      </c>
      <c r="D63" s="315"/>
      <c r="E63" s="374">
        <v>0</v>
      </c>
    </row>
    <row r="64" spans="1:5">
      <c r="A64" s="31"/>
      <c r="B64" s="33" t="s">
        <v>349</v>
      </c>
      <c r="C64" s="31">
        <v>252</v>
      </c>
      <c r="D64" s="317">
        <v>24082</v>
      </c>
      <c r="E64" s="375"/>
    </row>
    <row r="65" spans="1:5" ht="38.25">
      <c r="A65" s="31"/>
      <c r="B65" s="34" t="s">
        <v>418</v>
      </c>
      <c r="C65" s="31">
        <v>253</v>
      </c>
      <c r="D65" s="317"/>
      <c r="E65" s="375"/>
    </row>
    <row r="66" spans="1:5">
      <c r="A66" s="157"/>
      <c r="B66" s="158" t="s">
        <v>350</v>
      </c>
      <c r="C66" s="157">
        <v>254</v>
      </c>
      <c r="D66" s="316">
        <v>419289.8</v>
      </c>
      <c r="E66" s="376">
        <v>962954.53</v>
      </c>
    </row>
    <row r="67" spans="1:5">
      <c r="A67" s="31"/>
      <c r="B67" s="33" t="s">
        <v>275</v>
      </c>
      <c r="C67" s="31">
        <v>255</v>
      </c>
      <c r="D67" s="318">
        <v>-0.23535312992046267</v>
      </c>
      <c r="E67" s="377">
        <v>-0.57345619850263096</v>
      </c>
    </row>
    <row r="68" spans="1:5">
      <c r="A68" s="31"/>
      <c r="B68" s="33" t="s">
        <v>276</v>
      </c>
      <c r="C68" s="31">
        <v>256</v>
      </c>
      <c r="D68" s="319"/>
      <c r="E68" s="378"/>
    </row>
    <row r="69" spans="1:5">
      <c r="A69" s="57"/>
      <c r="B69" s="57"/>
      <c r="C69" s="57"/>
      <c r="D69" s="320"/>
      <c r="E69" s="320"/>
    </row>
    <row r="70" spans="1:5" ht="12.75" customHeight="1">
      <c r="A70" s="148"/>
      <c r="B70" s="137" t="s">
        <v>3</v>
      </c>
      <c r="C70" s="561" t="s">
        <v>383</v>
      </c>
      <c r="D70" s="561"/>
      <c r="E70" s="561"/>
    </row>
    <row r="71" spans="1:5" ht="44.25" customHeight="1">
      <c r="B71" s="137"/>
      <c r="C71" s="561"/>
      <c r="D71" s="561"/>
      <c r="E71" s="561"/>
    </row>
    <row r="72" spans="1:5" ht="27" customHeight="1">
      <c r="A72" s="119" t="s">
        <v>531</v>
      </c>
      <c r="B72" s="148"/>
      <c r="C72" s="52"/>
      <c r="D72" s="350" t="s">
        <v>483</v>
      </c>
      <c r="E72" s="346"/>
    </row>
    <row r="73" spans="1:5">
      <c r="B73" s="35"/>
      <c r="C73" s="35"/>
      <c r="D73" s="229"/>
      <c r="E73" s="229"/>
    </row>
    <row r="74" spans="1:5">
      <c r="B74" s="35" t="s">
        <v>488</v>
      </c>
      <c r="C74" s="136"/>
      <c r="D74" s="321"/>
      <c r="E74" s="321"/>
    </row>
    <row r="75" spans="1:5">
      <c r="B75" s="35"/>
      <c r="C75" s="35"/>
      <c r="D75" s="229"/>
      <c r="E75" s="229"/>
    </row>
    <row r="76" spans="1:5">
      <c r="B76" s="35"/>
      <c r="C76" s="35"/>
      <c r="D76" s="229"/>
      <c r="E76" s="229"/>
    </row>
    <row r="77" spans="1:5">
      <c r="A77" s="57"/>
      <c r="B77" s="58"/>
      <c r="C77" s="58"/>
      <c r="D77" s="322"/>
      <c r="E77" s="322"/>
    </row>
    <row r="78" spans="1:5">
      <c r="A78" s="57"/>
      <c r="B78" s="58"/>
      <c r="C78" s="58"/>
      <c r="D78" s="322"/>
      <c r="E78" s="322"/>
    </row>
    <row r="79" spans="1:5">
      <c r="A79" s="57"/>
      <c r="B79" s="58"/>
      <c r="C79" s="58"/>
      <c r="D79" s="322"/>
      <c r="E79" s="322"/>
    </row>
    <row r="80" spans="1:5">
      <c r="A80" s="57"/>
      <c r="B80" s="58"/>
      <c r="C80" s="58"/>
      <c r="D80" s="322"/>
      <c r="E80" s="322"/>
    </row>
    <row r="81" spans="1:5">
      <c r="A81" s="57"/>
      <c r="B81" s="58"/>
      <c r="C81" s="58"/>
      <c r="D81" s="322"/>
      <c r="E81" s="322"/>
    </row>
    <row r="82" spans="1:5">
      <c r="A82" s="57"/>
      <c r="B82" s="58"/>
      <c r="C82" s="58"/>
      <c r="D82" s="322"/>
      <c r="E82" s="322"/>
    </row>
    <row r="83" spans="1:5">
      <c r="A83" s="57"/>
      <c r="B83" s="58"/>
      <c r="C83" s="58"/>
      <c r="D83" s="322"/>
      <c r="E83" s="322"/>
    </row>
    <row r="84" spans="1:5">
      <c r="A84" s="57"/>
      <c r="B84" s="58"/>
      <c r="C84" s="58"/>
      <c r="D84" s="322"/>
      <c r="E84" s="322"/>
    </row>
    <row r="85" spans="1:5">
      <c r="A85" s="57"/>
      <c r="B85" s="58"/>
      <c r="C85" s="58"/>
      <c r="D85" s="322"/>
      <c r="E85" s="322"/>
    </row>
    <row r="86" spans="1:5">
      <c r="A86" s="57"/>
      <c r="B86" s="58"/>
      <c r="C86" s="58"/>
      <c r="D86" s="322"/>
      <c r="E86" s="322"/>
    </row>
    <row r="87" spans="1:5">
      <c r="A87" s="57"/>
      <c r="B87" s="58"/>
      <c r="C87" s="58"/>
      <c r="D87" s="322"/>
      <c r="E87" s="322"/>
    </row>
    <row r="88" spans="1:5">
      <c r="A88" s="57"/>
      <c r="B88" s="58"/>
      <c r="C88" s="58"/>
      <c r="D88" s="322"/>
      <c r="E88" s="322"/>
    </row>
    <row r="89" spans="1:5">
      <c r="A89" s="57"/>
      <c r="B89" s="58"/>
      <c r="C89" s="58"/>
      <c r="D89" s="322"/>
      <c r="E89" s="322"/>
    </row>
  </sheetData>
  <mergeCells count="1">
    <mergeCell ref="C70:E71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F47"/>
  <sheetViews>
    <sheetView view="pageBreakPreview" zoomScale="87" zoomScaleSheetLayoutView="87" workbookViewId="0">
      <selection activeCell="D27" sqref="D27:D36"/>
    </sheetView>
  </sheetViews>
  <sheetFormatPr defaultRowHeight="12.75"/>
  <cols>
    <col min="1" max="1" width="6" style="69" customWidth="1"/>
    <col min="2" max="2" width="65" style="69" customWidth="1"/>
    <col min="3" max="3" width="8" style="69" customWidth="1"/>
    <col min="4" max="4" width="16.85546875" style="327" customWidth="1"/>
    <col min="5" max="5" width="16.7109375" style="327" customWidth="1"/>
    <col min="6" max="6" width="9.140625" style="69" customWidth="1"/>
    <col min="7" max="16384" width="9.140625" style="69"/>
  </cols>
  <sheetData>
    <row r="1" spans="1:5">
      <c r="A1" s="1" t="s">
        <v>482</v>
      </c>
      <c r="B1" s="36"/>
      <c r="C1" s="67"/>
      <c r="D1" s="323"/>
      <c r="E1" s="324"/>
    </row>
    <row r="2" spans="1:5">
      <c r="A2" s="1" t="s">
        <v>425</v>
      </c>
      <c r="B2" s="36"/>
      <c r="C2" s="67"/>
      <c r="D2" s="323"/>
      <c r="E2" s="324"/>
    </row>
    <row r="3" spans="1:5">
      <c r="A3" s="1" t="s">
        <v>426</v>
      </c>
      <c r="B3" s="36"/>
      <c r="C3" s="67"/>
      <c r="D3" s="323"/>
      <c r="E3" s="324"/>
    </row>
    <row r="4" spans="1:5">
      <c r="A4" s="1" t="s">
        <v>427</v>
      </c>
      <c r="B4" s="36"/>
      <c r="C4" s="67"/>
      <c r="D4" s="323"/>
      <c r="E4" s="324"/>
    </row>
    <row r="5" spans="1:5">
      <c r="A5" s="1" t="s">
        <v>428</v>
      </c>
      <c r="B5" s="36"/>
      <c r="C5" s="67"/>
      <c r="D5" s="323"/>
      <c r="E5" s="324"/>
    </row>
    <row r="6" spans="1:5">
      <c r="A6" s="1" t="s">
        <v>429</v>
      </c>
      <c r="B6" s="36"/>
      <c r="C6" s="67"/>
      <c r="D6" s="323"/>
      <c r="E6" s="324"/>
    </row>
    <row r="7" spans="1:5">
      <c r="A7" s="1"/>
      <c r="B7" s="68"/>
      <c r="C7" s="68"/>
      <c r="D7" s="324"/>
      <c r="E7" s="324"/>
    </row>
    <row r="8" spans="1:5">
      <c r="A8" s="68"/>
      <c r="B8" s="70" t="s">
        <v>305</v>
      </c>
      <c r="C8" s="68"/>
      <c r="D8" s="324"/>
      <c r="E8" s="324"/>
    </row>
    <row r="9" spans="1:5">
      <c r="A9" s="59"/>
      <c r="B9" s="347" t="s">
        <v>532</v>
      </c>
      <c r="C9" s="59"/>
      <c r="D9" s="379"/>
      <c r="E9" s="379"/>
    </row>
    <row r="10" spans="1:5">
      <c r="A10" s="59"/>
      <c r="B10" s="59"/>
      <c r="C10" s="59"/>
      <c r="D10" s="379"/>
      <c r="E10" s="379"/>
    </row>
    <row r="11" spans="1:5">
      <c r="A11" s="59"/>
      <c r="B11" s="59"/>
      <c r="C11" s="59"/>
      <c r="D11" s="379"/>
      <c r="E11" s="380" t="s">
        <v>306</v>
      </c>
    </row>
    <row r="12" spans="1:5" ht="25.5">
      <c r="A12" s="381" t="s">
        <v>307</v>
      </c>
      <c r="B12" s="60" t="s">
        <v>130</v>
      </c>
      <c r="C12" s="60" t="s">
        <v>0</v>
      </c>
      <c r="D12" s="382" t="s">
        <v>112</v>
      </c>
      <c r="E12" s="382" t="s">
        <v>113</v>
      </c>
    </row>
    <row r="13" spans="1:5">
      <c r="A13" s="61">
        <v>1</v>
      </c>
      <c r="B13" s="61">
        <v>2</v>
      </c>
      <c r="C13" s="61">
        <v>3</v>
      </c>
      <c r="D13" s="383">
        <v>4</v>
      </c>
      <c r="E13" s="383">
        <v>5</v>
      </c>
    </row>
    <row r="14" spans="1:5">
      <c r="A14" s="384">
        <v>1</v>
      </c>
      <c r="B14" s="385" t="s">
        <v>308</v>
      </c>
      <c r="C14" s="386">
        <v>301</v>
      </c>
      <c r="D14" s="387">
        <v>30294406.199999999</v>
      </c>
      <c r="E14" s="388">
        <v>1675744.45</v>
      </c>
    </row>
    <row r="15" spans="1:5">
      <c r="A15" s="384">
        <v>2</v>
      </c>
      <c r="B15" s="62" t="s">
        <v>309</v>
      </c>
      <c r="C15" s="386">
        <v>302</v>
      </c>
      <c r="D15" s="387">
        <v>-395207.8</v>
      </c>
      <c r="E15" s="388">
        <v>-962954.53</v>
      </c>
    </row>
    <row r="16" spans="1:5">
      <c r="A16" s="384">
        <v>3</v>
      </c>
      <c r="B16" s="62" t="s">
        <v>310</v>
      </c>
      <c r="C16" s="386">
        <v>303</v>
      </c>
      <c r="D16" s="387">
        <v>-24082</v>
      </c>
      <c r="E16" s="388">
        <v>0</v>
      </c>
    </row>
    <row r="17" spans="1:6" ht="29.25" customHeight="1">
      <c r="A17" s="384">
        <v>4</v>
      </c>
      <c r="B17" s="389" t="s">
        <v>311</v>
      </c>
      <c r="C17" s="386">
        <v>304</v>
      </c>
      <c r="D17" s="387">
        <v>28750121</v>
      </c>
      <c r="E17" s="326">
        <v>2638698.98</v>
      </c>
    </row>
    <row r="18" spans="1:6">
      <c r="A18" s="384">
        <v>5</v>
      </c>
      <c r="B18" s="62" t="s">
        <v>312</v>
      </c>
      <c r="C18" s="386">
        <v>305</v>
      </c>
      <c r="D18" s="390"/>
      <c r="E18" s="388"/>
    </row>
    <row r="19" spans="1:6">
      <c r="A19" s="562">
        <v>6</v>
      </c>
      <c r="B19" s="368" t="s">
        <v>420</v>
      </c>
      <c r="C19" s="569">
        <v>306</v>
      </c>
      <c r="D19" s="567">
        <v>1963575</v>
      </c>
      <c r="E19" s="388"/>
    </row>
    <row r="20" spans="1:6">
      <c r="A20" s="563"/>
      <c r="B20" s="391" t="s">
        <v>421</v>
      </c>
      <c r="C20" s="570"/>
      <c r="D20" s="568"/>
      <c r="E20" s="388"/>
    </row>
    <row r="21" spans="1:6" ht="25.5">
      <c r="A21" s="384">
        <v>7</v>
      </c>
      <c r="B21" s="392" t="s">
        <v>505</v>
      </c>
      <c r="C21" s="386">
        <v>307</v>
      </c>
      <c r="D21" s="390"/>
      <c r="E21" s="388"/>
    </row>
    <row r="22" spans="1:6">
      <c r="A22" s="384">
        <v>8</v>
      </c>
      <c r="B22" s="62" t="s">
        <v>313</v>
      </c>
      <c r="C22" s="386">
        <v>308</v>
      </c>
      <c r="D22" s="390"/>
      <c r="E22" s="388"/>
      <c r="F22" s="71"/>
    </row>
    <row r="23" spans="1:6">
      <c r="A23" s="384">
        <v>9</v>
      </c>
      <c r="B23" s="62" t="s">
        <v>314</v>
      </c>
      <c r="C23" s="386">
        <v>309</v>
      </c>
      <c r="D23" s="390"/>
      <c r="E23" s="388"/>
    </row>
    <row r="24" spans="1:6" ht="25.5">
      <c r="A24" s="384">
        <v>10</v>
      </c>
      <c r="B24" s="392" t="s">
        <v>506</v>
      </c>
      <c r="C24" s="386">
        <v>310</v>
      </c>
      <c r="D24" s="390"/>
      <c r="E24" s="388"/>
    </row>
    <row r="25" spans="1:6" ht="25.5">
      <c r="A25" s="384">
        <v>11</v>
      </c>
      <c r="B25" s="381" t="s">
        <v>507</v>
      </c>
      <c r="C25" s="386">
        <v>311</v>
      </c>
      <c r="D25" s="390"/>
      <c r="E25" s="388"/>
    </row>
    <row r="26" spans="1:6" ht="25.5">
      <c r="A26" s="384">
        <v>12</v>
      </c>
      <c r="B26" s="381" t="s">
        <v>508</v>
      </c>
      <c r="C26" s="386">
        <v>312</v>
      </c>
      <c r="D26" s="390"/>
      <c r="E26" s="388"/>
    </row>
    <row r="27" spans="1:6">
      <c r="A27" s="384">
        <v>13</v>
      </c>
      <c r="B27" s="381" t="s">
        <v>509</v>
      </c>
      <c r="C27" s="386">
        <v>313</v>
      </c>
      <c r="D27" s="387">
        <v>-40301088</v>
      </c>
      <c r="E27" s="393"/>
    </row>
    <row r="28" spans="1:6">
      <c r="A28" s="384">
        <v>14</v>
      </c>
      <c r="B28" s="62" t="s">
        <v>510</v>
      </c>
      <c r="C28" s="386">
        <v>314</v>
      </c>
      <c r="D28" s="387">
        <v>-10006681.800000001</v>
      </c>
      <c r="E28" s="393">
        <v>1675744.45</v>
      </c>
    </row>
    <row r="29" spans="1:6">
      <c r="A29" s="384">
        <v>15</v>
      </c>
      <c r="B29" s="385" t="s">
        <v>315</v>
      </c>
      <c r="C29" s="386">
        <v>315</v>
      </c>
      <c r="D29" s="387"/>
      <c r="E29" s="388"/>
    </row>
    <row r="30" spans="1:6">
      <c r="A30" s="384">
        <v>16</v>
      </c>
      <c r="B30" s="62" t="s">
        <v>316</v>
      </c>
      <c r="C30" s="386">
        <v>316</v>
      </c>
      <c r="D30" s="394">
        <v>11664681.560000001</v>
      </c>
      <c r="E30" s="388">
        <v>13922239</v>
      </c>
      <c r="F30" s="207"/>
    </row>
    <row r="31" spans="1:6">
      <c r="A31" s="384">
        <v>17</v>
      </c>
      <c r="B31" s="62" t="s">
        <v>317</v>
      </c>
      <c r="C31" s="386">
        <v>317</v>
      </c>
      <c r="D31" s="394">
        <v>1657999.84</v>
      </c>
      <c r="E31" s="388">
        <v>15597984.779999999</v>
      </c>
      <c r="F31" s="71"/>
    </row>
    <row r="32" spans="1:6">
      <c r="A32" s="384">
        <v>18</v>
      </c>
      <c r="B32" s="385" t="s">
        <v>318</v>
      </c>
      <c r="C32" s="386">
        <v>318</v>
      </c>
      <c r="D32" s="387">
        <v>1679212</v>
      </c>
      <c r="E32" s="388">
        <v>1679212</v>
      </c>
      <c r="F32" s="207"/>
    </row>
    <row r="33" spans="1:5">
      <c r="A33" s="384">
        <v>19</v>
      </c>
      <c r="B33" s="62" t="s">
        <v>319</v>
      </c>
      <c r="C33" s="386">
        <v>319</v>
      </c>
      <c r="D33" s="387">
        <v>1679212</v>
      </c>
      <c r="E33" s="388">
        <v>1679212</v>
      </c>
    </row>
    <row r="34" spans="1:5">
      <c r="A34" s="384">
        <v>20</v>
      </c>
      <c r="B34" s="62" t="s">
        <v>320</v>
      </c>
      <c r="C34" s="386">
        <v>320</v>
      </c>
      <c r="D34" s="387"/>
      <c r="E34" s="395"/>
    </row>
    <row r="35" spans="1:5">
      <c r="A35" s="384">
        <v>21</v>
      </c>
      <c r="B35" s="62" t="s">
        <v>321</v>
      </c>
      <c r="C35" s="386">
        <v>321</v>
      </c>
      <c r="D35" s="387"/>
      <c r="E35" s="395"/>
    </row>
    <row r="36" spans="1:5">
      <c r="A36" s="384">
        <v>22</v>
      </c>
      <c r="B36" s="62" t="s">
        <v>322</v>
      </c>
      <c r="C36" s="386">
        <v>322</v>
      </c>
      <c r="D36" s="387">
        <v>1679212</v>
      </c>
      <c r="E36" s="395">
        <v>1679212</v>
      </c>
    </row>
    <row r="37" spans="1:5">
      <c r="A37" s="59"/>
      <c r="B37" s="59"/>
      <c r="C37" s="396"/>
      <c r="D37" s="397"/>
      <c r="E37" s="397"/>
    </row>
    <row r="38" spans="1:5" ht="12.75" customHeight="1">
      <c r="A38" s="148"/>
      <c r="B38" s="52"/>
      <c r="C38" s="52"/>
      <c r="D38" s="566" t="s">
        <v>383</v>
      </c>
      <c r="E38" s="566"/>
    </row>
    <row r="39" spans="1:5" ht="42.75" customHeight="1">
      <c r="A39" s="139" t="s">
        <v>531</v>
      </c>
      <c r="B39" s="59"/>
      <c r="C39" s="140" t="s">
        <v>3</v>
      </c>
      <c r="D39" s="566"/>
      <c r="E39" s="566"/>
    </row>
    <row r="40" spans="1:5" ht="30" customHeight="1">
      <c r="A40" s="139"/>
      <c r="B40" s="141"/>
      <c r="C40" s="146"/>
      <c r="D40" s="398" t="s">
        <v>483</v>
      </c>
      <c r="E40" s="346"/>
    </row>
    <row r="41" spans="1:5" ht="25.5" customHeight="1">
      <c r="A41" s="68"/>
      <c r="B41" s="564"/>
      <c r="C41" s="565"/>
      <c r="D41" s="565"/>
      <c r="E41" s="565"/>
    </row>
    <row r="42" spans="1:5">
      <c r="A42" s="68"/>
      <c r="B42" s="68"/>
      <c r="C42" s="68"/>
      <c r="D42" s="324"/>
      <c r="E42" s="324"/>
    </row>
    <row r="43" spans="1:5">
      <c r="A43" s="68"/>
      <c r="B43" s="68"/>
      <c r="C43" s="68"/>
      <c r="D43" s="324"/>
      <c r="E43" s="324"/>
    </row>
    <row r="44" spans="1:5">
      <c r="A44" s="68"/>
      <c r="B44" s="68"/>
      <c r="C44" s="68"/>
      <c r="D44" s="324"/>
      <c r="E44" s="324"/>
    </row>
    <row r="45" spans="1:5">
      <c r="A45" s="68"/>
      <c r="B45" s="68"/>
      <c r="C45" s="68"/>
      <c r="D45" s="324"/>
      <c r="E45" s="324"/>
    </row>
    <row r="46" spans="1:5">
      <c r="A46" s="68"/>
      <c r="B46" s="68"/>
      <c r="C46" s="68"/>
      <c r="D46" s="324"/>
      <c r="E46" s="324"/>
    </row>
    <row r="47" spans="1:5">
      <c r="A47" s="68"/>
      <c r="B47" s="68"/>
      <c r="C47" s="68"/>
      <c r="D47" s="324"/>
      <c r="E47" s="324"/>
    </row>
  </sheetData>
  <mergeCells count="5">
    <mergeCell ref="A19:A20"/>
    <mergeCell ref="B41:E41"/>
    <mergeCell ref="D38:E39"/>
    <mergeCell ref="D19:D20"/>
    <mergeCell ref="C19:C20"/>
  </mergeCells>
  <pageMargins left="0.76" right="0.70866141732283472" top="0.35433070866141736" bottom="0.35433070866141736" header="0.31496062992125984" footer="0.31496062992125984"/>
  <pageSetup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E63"/>
  <sheetViews>
    <sheetView view="pageBreakPreview" zoomScaleSheetLayoutView="100" workbookViewId="0">
      <selection activeCell="G25" sqref="G25"/>
    </sheetView>
  </sheetViews>
  <sheetFormatPr defaultRowHeight="12.75"/>
  <cols>
    <col min="1" max="1" width="58" style="59" customWidth="1"/>
    <col min="2" max="2" width="5.42578125" style="59" customWidth="1"/>
    <col min="3" max="3" width="13.5703125" style="304" customWidth="1"/>
    <col min="4" max="4" width="15.140625" style="304" customWidth="1"/>
    <col min="5" max="5" width="13.7109375" style="59" bestFit="1" customWidth="1"/>
    <col min="6" max="16384" width="9.140625" style="59"/>
  </cols>
  <sheetData>
    <row r="1" spans="1:4">
      <c r="A1" s="1" t="s">
        <v>482</v>
      </c>
      <c r="B1" s="36"/>
      <c r="C1" s="305"/>
    </row>
    <row r="2" spans="1:4">
      <c r="A2" s="1" t="s">
        <v>425</v>
      </c>
      <c r="B2" s="36"/>
      <c r="C2" s="305"/>
    </row>
    <row r="3" spans="1:4">
      <c r="A3" s="1" t="s">
        <v>426</v>
      </c>
      <c r="B3" s="36"/>
      <c r="C3" s="305"/>
    </row>
    <row r="4" spans="1:4">
      <c r="A4" s="1" t="s">
        <v>427</v>
      </c>
      <c r="B4" s="36"/>
      <c r="C4" s="305"/>
    </row>
    <row r="5" spans="1:4">
      <c r="A5" s="1" t="s">
        <v>428</v>
      </c>
      <c r="B5" s="36"/>
      <c r="C5" s="305"/>
    </row>
    <row r="6" spans="1:4">
      <c r="A6" s="1" t="s">
        <v>429</v>
      </c>
      <c r="B6" s="36"/>
      <c r="C6" s="305"/>
    </row>
    <row r="9" spans="1:4">
      <c r="A9" s="572" t="s">
        <v>277</v>
      </c>
      <c r="B9" s="572"/>
      <c r="C9" s="572"/>
      <c r="D9" s="572"/>
    </row>
    <row r="10" spans="1:4">
      <c r="A10" s="573" t="s">
        <v>278</v>
      </c>
      <c r="B10" s="573"/>
      <c r="C10" s="573"/>
      <c r="D10" s="573"/>
    </row>
    <row r="11" spans="1:4">
      <c r="A11" s="574" t="s">
        <v>533</v>
      </c>
      <c r="B11" s="574"/>
      <c r="C11" s="574"/>
      <c r="D11" s="574"/>
    </row>
    <row r="13" spans="1:4">
      <c r="C13" s="328"/>
    </row>
    <row r="14" spans="1:4" ht="18" customHeight="1">
      <c r="A14" s="575" t="s">
        <v>279</v>
      </c>
      <c r="B14" s="575" t="s">
        <v>0</v>
      </c>
      <c r="C14" s="577" t="s">
        <v>280</v>
      </c>
      <c r="D14" s="578"/>
    </row>
    <row r="15" spans="1:4">
      <c r="A15" s="576"/>
      <c r="B15" s="576"/>
      <c r="C15" s="329" t="s">
        <v>112</v>
      </c>
      <c r="D15" s="329" t="s">
        <v>113</v>
      </c>
    </row>
    <row r="16" spans="1:4">
      <c r="A16" s="61">
        <v>1</v>
      </c>
      <c r="B16" s="61">
        <v>2</v>
      </c>
      <c r="C16" s="330">
        <v>3</v>
      </c>
      <c r="D16" s="331">
        <v>4</v>
      </c>
    </row>
    <row r="17" spans="1:5">
      <c r="A17" s="109" t="s">
        <v>405</v>
      </c>
      <c r="B17" s="60"/>
      <c r="C17" s="332"/>
      <c r="D17" s="333"/>
    </row>
    <row r="18" spans="1:5">
      <c r="A18" s="120" t="s">
        <v>406</v>
      </c>
      <c r="B18" s="121">
        <v>401</v>
      </c>
      <c r="C18" s="334">
        <f>SUM(C19:C23)</f>
        <v>143683.06</v>
      </c>
      <c r="D18" s="336">
        <v>1695177.52</v>
      </c>
    </row>
    <row r="19" spans="1:5">
      <c r="A19" s="62" t="s">
        <v>407</v>
      </c>
      <c r="B19" s="60">
        <v>402</v>
      </c>
      <c r="C19" s="335"/>
      <c r="D19" s="335">
        <v>1354669.47</v>
      </c>
    </row>
    <row r="20" spans="1:5">
      <c r="A20" s="62" t="s">
        <v>281</v>
      </c>
      <c r="B20" s="60">
        <v>403</v>
      </c>
      <c r="C20" s="335">
        <v>123142</v>
      </c>
      <c r="D20" s="335">
        <v>286543.53999999998</v>
      </c>
    </row>
    <row r="21" spans="1:5">
      <c r="A21" s="62" t="s">
        <v>282</v>
      </c>
      <c r="B21" s="60">
        <v>404</v>
      </c>
      <c r="C21" s="335">
        <f>11442+0.22+0.21+2.75+3.38</f>
        <v>11448.559999999998</v>
      </c>
      <c r="D21" s="335">
        <v>53332.490000000005</v>
      </c>
    </row>
    <row r="22" spans="1:5" ht="15.75" customHeight="1">
      <c r="A22" s="62" t="s">
        <v>408</v>
      </c>
      <c r="B22" s="60">
        <v>405</v>
      </c>
      <c r="C22" s="335">
        <f>395+148.5+625+192</f>
        <v>1360.5</v>
      </c>
      <c r="D22" s="335">
        <v>632.02</v>
      </c>
      <c r="E22" s="210"/>
    </row>
    <row r="23" spans="1:5" ht="15.75" customHeight="1">
      <c r="A23" s="62" t="s">
        <v>283</v>
      </c>
      <c r="B23" s="60">
        <v>406</v>
      </c>
      <c r="C23" s="335">
        <v>7732</v>
      </c>
      <c r="D23" s="335"/>
      <c r="E23" s="211"/>
    </row>
    <row r="24" spans="1:5">
      <c r="A24" s="62" t="s">
        <v>409</v>
      </c>
      <c r="B24" s="60">
        <v>407</v>
      </c>
      <c r="C24" s="336">
        <f>SUM(C25:C35)</f>
        <v>519925.15</v>
      </c>
      <c r="D24" s="336">
        <v>62994.99</v>
      </c>
    </row>
    <row r="25" spans="1:5" ht="12.75" customHeight="1">
      <c r="A25" s="62" t="s">
        <v>284</v>
      </c>
      <c r="B25" s="60">
        <v>408</v>
      </c>
      <c r="C25" s="335"/>
      <c r="D25" s="335"/>
    </row>
    <row r="26" spans="1:5">
      <c r="A26" s="62" t="s">
        <v>285</v>
      </c>
      <c r="B26" s="60">
        <v>409</v>
      </c>
      <c r="C26" s="335"/>
      <c r="D26" s="335"/>
    </row>
    <row r="27" spans="1:5">
      <c r="A27" s="62" t="s">
        <v>286</v>
      </c>
      <c r="B27" s="60">
        <v>410</v>
      </c>
      <c r="C27" s="335"/>
      <c r="D27" s="335"/>
    </row>
    <row r="28" spans="1:5">
      <c r="A28" s="62" t="s">
        <v>287</v>
      </c>
      <c r="B28" s="60">
        <v>411</v>
      </c>
      <c r="C28" s="335">
        <f>106221+25518</f>
        <v>131739</v>
      </c>
      <c r="D28" s="335">
        <v>58544.59</v>
      </c>
    </row>
    <row r="29" spans="1:5">
      <c r="A29" s="62" t="s">
        <v>288</v>
      </c>
      <c r="B29" s="60">
        <v>412</v>
      </c>
      <c r="C29" s="335"/>
      <c r="D29" s="335"/>
    </row>
    <row r="30" spans="1:5">
      <c r="A30" s="62" t="s">
        <v>289</v>
      </c>
      <c r="B30" s="60">
        <v>413</v>
      </c>
      <c r="C30" s="335"/>
      <c r="D30" s="335"/>
    </row>
    <row r="31" spans="1:5">
      <c r="A31" s="62" t="s">
        <v>290</v>
      </c>
      <c r="B31" s="60">
        <v>414</v>
      </c>
      <c r="C31" s="335"/>
      <c r="D31" s="335"/>
    </row>
    <row r="32" spans="1:5">
      <c r="A32" s="62" t="s">
        <v>291</v>
      </c>
      <c r="B32" s="60">
        <v>415</v>
      </c>
      <c r="C32" s="335"/>
      <c r="D32" s="335"/>
    </row>
    <row r="33" spans="1:4">
      <c r="A33" s="62" t="s">
        <v>292</v>
      </c>
      <c r="B33" s="60">
        <v>416</v>
      </c>
      <c r="C33" s="335"/>
      <c r="D33" s="335"/>
    </row>
    <row r="34" spans="1:4">
      <c r="A34" s="62" t="s">
        <v>293</v>
      </c>
      <c r="B34" s="60">
        <v>417</v>
      </c>
      <c r="C34" s="335"/>
      <c r="D34" s="335"/>
    </row>
    <row r="35" spans="1:4">
      <c r="A35" s="62" t="s">
        <v>294</v>
      </c>
      <c r="B35" s="60">
        <v>418</v>
      </c>
      <c r="C35" s="335">
        <f>191+5000+5360+337+192+195+12+214+30+10+10+10+7+3+10+2.5+4.5+4.5+7+27+7302+100000+30+205+192+195+268404.65+5+226</f>
        <v>388186.15</v>
      </c>
      <c r="D35" s="335">
        <v>4450.3999999999996</v>
      </c>
    </row>
    <row r="36" spans="1:4">
      <c r="A36" s="62" t="s">
        <v>295</v>
      </c>
      <c r="B36" s="60">
        <v>419</v>
      </c>
      <c r="C36" s="337"/>
      <c r="D36" s="338">
        <v>1632182.53</v>
      </c>
    </row>
    <row r="37" spans="1:4">
      <c r="A37" s="368" t="s">
        <v>296</v>
      </c>
      <c r="B37" s="60">
        <v>420</v>
      </c>
      <c r="C37" s="370">
        <f>+C24-C18</f>
        <v>376242.09</v>
      </c>
      <c r="D37" s="335"/>
    </row>
    <row r="38" spans="1:4">
      <c r="A38" s="63" t="s">
        <v>410</v>
      </c>
      <c r="B38" s="579">
        <v>421</v>
      </c>
      <c r="C38" s="370"/>
      <c r="D38" s="370"/>
    </row>
    <row r="39" spans="1:4">
      <c r="A39" s="64" t="s">
        <v>512</v>
      </c>
      <c r="B39" s="580"/>
      <c r="C39" s="371">
        <f>SUM(C40:C42)</f>
        <v>0</v>
      </c>
      <c r="D39" s="371">
        <f>SUM(D40:D42)</f>
        <v>0</v>
      </c>
    </row>
    <row r="40" spans="1:4">
      <c r="A40" s="64" t="s">
        <v>297</v>
      </c>
      <c r="B40" s="60">
        <v>422</v>
      </c>
      <c r="C40" s="335"/>
      <c r="D40" s="335"/>
    </row>
    <row r="41" spans="1:4">
      <c r="A41" s="65" t="s">
        <v>511</v>
      </c>
      <c r="B41" s="60">
        <v>423</v>
      </c>
      <c r="C41" s="335"/>
      <c r="D41" s="335"/>
    </row>
    <row r="42" spans="1:4">
      <c r="A42" s="65" t="s">
        <v>513</v>
      </c>
      <c r="B42" s="60">
        <v>424</v>
      </c>
      <c r="C42" s="335"/>
      <c r="D42" s="335"/>
    </row>
    <row r="43" spans="1:4">
      <c r="A43" s="65" t="s">
        <v>514</v>
      </c>
      <c r="B43" s="60">
        <v>425</v>
      </c>
      <c r="C43" s="335">
        <f>SUM(C45:C48)</f>
        <v>0</v>
      </c>
      <c r="D43" s="335">
        <f>SUM(D45:D48)</f>
        <v>0</v>
      </c>
    </row>
    <row r="44" spans="1:4">
      <c r="A44" s="65" t="s">
        <v>515</v>
      </c>
      <c r="B44" s="60">
        <v>426</v>
      </c>
      <c r="C44" s="335"/>
      <c r="D44" s="335"/>
    </row>
    <row r="45" spans="1:4">
      <c r="A45" s="65" t="s">
        <v>298</v>
      </c>
      <c r="B45" s="60">
        <v>427</v>
      </c>
      <c r="C45" s="335"/>
      <c r="D45" s="335"/>
    </row>
    <row r="46" spans="1:4">
      <c r="A46" s="65" t="s">
        <v>299</v>
      </c>
      <c r="B46" s="60">
        <v>428</v>
      </c>
      <c r="C46" s="335"/>
      <c r="D46" s="335"/>
    </row>
    <row r="47" spans="1:4">
      <c r="A47" s="65" t="s">
        <v>300</v>
      </c>
      <c r="B47" s="60">
        <v>429</v>
      </c>
      <c r="C47" s="335"/>
      <c r="D47" s="335"/>
    </row>
    <row r="48" spans="1:4" ht="25.5">
      <c r="A48" s="369" t="s">
        <v>516</v>
      </c>
      <c r="B48" s="60">
        <v>430</v>
      </c>
      <c r="C48" s="335"/>
      <c r="D48" s="335"/>
    </row>
    <row r="49" spans="1:4">
      <c r="A49" s="65" t="s">
        <v>517</v>
      </c>
      <c r="B49" s="60">
        <v>431</v>
      </c>
      <c r="C49" s="335">
        <f>C39-C43</f>
        <v>0</v>
      </c>
      <c r="D49" s="335">
        <f>D38-D43</f>
        <v>0</v>
      </c>
    </row>
    <row r="50" spans="1:4">
      <c r="A50" s="65" t="s">
        <v>518</v>
      </c>
      <c r="B50" s="60">
        <v>432</v>
      </c>
      <c r="C50" s="335">
        <f>C43-C39</f>
        <v>0</v>
      </c>
      <c r="D50" s="335">
        <f>D43-D38</f>
        <v>0</v>
      </c>
    </row>
    <row r="51" spans="1:4">
      <c r="A51" s="66" t="s">
        <v>301</v>
      </c>
      <c r="B51" s="60">
        <v>433</v>
      </c>
      <c r="C51" s="335">
        <f>C18+C38</f>
        <v>143683.06</v>
      </c>
      <c r="D51" s="335">
        <v>1695177.52</v>
      </c>
    </row>
    <row r="52" spans="1:4">
      <c r="A52" s="66" t="s">
        <v>519</v>
      </c>
      <c r="B52" s="60">
        <v>434</v>
      </c>
      <c r="C52" s="335">
        <f>C24+C43</f>
        <v>519925.15</v>
      </c>
      <c r="D52" s="335">
        <v>62994.99</v>
      </c>
    </row>
    <row r="53" spans="1:4">
      <c r="A53" s="66" t="s">
        <v>520</v>
      </c>
      <c r="B53" s="60">
        <v>435</v>
      </c>
      <c r="C53" s="335"/>
      <c r="D53" s="335">
        <v>1632182.53</v>
      </c>
    </row>
    <row r="54" spans="1:4">
      <c r="A54" s="66" t="s">
        <v>521</v>
      </c>
      <c r="B54" s="60">
        <v>436</v>
      </c>
      <c r="C54" s="335">
        <f>+C52-C51</f>
        <v>376242.09</v>
      </c>
      <c r="D54" s="335"/>
    </row>
    <row r="55" spans="1:4">
      <c r="A55" s="66" t="s">
        <v>302</v>
      </c>
      <c r="B55" s="60">
        <v>437</v>
      </c>
      <c r="C55" s="335">
        <v>475137</v>
      </c>
      <c r="D55" s="335">
        <v>514136.95</v>
      </c>
    </row>
    <row r="56" spans="1:4">
      <c r="A56" s="66" t="s">
        <v>303</v>
      </c>
      <c r="B56" s="60">
        <v>438</v>
      </c>
      <c r="C56" s="335"/>
      <c r="D56" s="335"/>
    </row>
    <row r="57" spans="1:4">
      <c r="A57" s="66" t="s">
        <v>304</v>
      </c>
      <c r="B57" s="60">
        <v>439</v>
      </c>
      <c r="C57" s="335"/>
      <c r="D57" s="335"/>
    </row>
    <row r="58" spans="1:4">
      <c r="A58" s="66" t="s">
        <v>522</v>
      </c>
      <c r="B58" s="60">
        <v>440</v>
      </c>
      <c r="C58" s="335">
        <f>+C55+C53-C54+C56-C57</f>
        <v>98894.909999999974</v>
      </c>
      <c r="D58" s="335">
        <v>2146319.48</v>
      </c>
    </row>
    <row r="59" spans="1:4">
      <c r="C59" s="338"/>
    </row>
    <row r="60" spans="1:4" ht="24.75" customHeight="1">
      <c r="A60" s="139" t="s">
        <v>476</v>
      </c>
      <c r="B60" s="52" t="s">
        <v>3</v>
      </c>
      <c r="C60" s="571" t="s">
        <v>383</v>
      </c>
      <c r="D60" s="571"/>
    </row>
    <row r="61" spans="1:4" ht="24.75" customHeight="1">
      <c r="A61" s="119" t="s">
        <v>531</v>
      </c>
      <c r="C61" s="571"/>
      <c r="D61" s="571"/>
    </row>
    <row r="62" spans="1:4" ht="22.5" customHeight="1">
      <c r="A62" s="59" t="s">
        <v>477</v>
      </c>
      <c r="B62" s="142"/>
      <c r="C62" s="339" t="s">
        <v>483</v>
      </c>
      <c r="D62" s="340"/>
    </row>
    <row r="63" spans="1:4" ht="48" customHeight="1"/>
  </sheetData>
  <mergeCells count="8">
    <mergeCell ref="C60:D61"/>
    <mergeCell ref="A9:D9"/>
    <mergeCell ref="A10:D10"/>
    <mergeCell ref="A11:D11"/>
    <mergeCell ref="A14:A15"/>
    <mergeCell ref="B14:B15"/>
    <mergeCell ref="C14:D14"/>
    <mergeCell ref="B38:B3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rowBreaks count="1" manualBreakCount="1">
    <brk id="6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</sheetPr>
  <dimension ref="A1:K47"/>
  <sheetViews>
    <sheetView view="pageBreakPreview" topLeftCell="A8" zoomScaleSheetLayoutView="100" workbookViewId="0">
      <selection activeCell="D25" sqref="D25"/>
    </sheetView>
  </sheetViews>
  <sheetFormatPr defaultRowHeight="12.75"/>
  <cols>
    <col min="1" max="1" width="5.7109375" style="151" customWidth="1"/>
    <col min="2" max="2" width="57.5703125" style="151" customWidth="1"/>
    <col min="3" max="3" width="7.140625" style="151" customWidth="1"/>
    <col min="4" max="5" width="16.42578125" style="341" customWidth="1"/>
    <col min="6" max="6" width="18.28515625" style="151" hidden="1" customWidth="1"/>
    <col min="7" max="7" width="9.140625" style="151"/>
    <col min="8" max="8" width="11" style="151" bestFit="1" customWidth="1"/>
    <col min="9" max="9" width="13.5703125" style="151" bestFit="1" customWidth="1"/>
    <col min="10" max="16384" width="9.140625" style="151"/>
  </cols>
  <sheetData>
    <row r="1" spans="1:9">
      <c r="A1" s="1" t="s">
        <v>482</v>
      </c>
      <c r="B1" s="36"/>
    </row>
    <row r="2" spans="1:9">
      <c r="A2" s="1" t="s">
        <v>425</v>
      </c>
      <c r="B2" s="36"/>
    </row>
    <row r="3" spans="1:9">
      <c r="A3" s="1" t="s">
        <v>426</v>
      </c>
      <c r="B3" s="36"/>
    </row>
    <row r="4" spans="1:9">
      <c r="A4" s="1" t="s">
        <v>427</v>
      </c>
      <c r="B4" s="36"/>
    </row>
    <row r="5" spans="1:9">
      <c r="A5" s="1" t="s">
        <v>428</v>
      </c>
      <c r="B5" s="36"/>
    </row>
    <row r="6" spans="1:9">
      <c r="A6" s="1" t="s">
        <v>429</v>
      </c>
      <c r="B6" s="36"/>
    </row>
    <row r="9" spans="1:9" ht="12.75" customHeight="1">
      <c r="A9" s="584" t="s">
        <v>109</v>
      </c>
      <c r="B9" s="584"/>
      <c r="C9" s="584"/>
      <c r="D9" s="584"/>
      <c r="E9" s="584"/>
    </row>
    <row r="10" spans="1:9">
      <c r="A10" s="585" t="s">
        <v>534</v>
      </c>
      <c r="B10" s="585"/>
      <c r="C10" s="585"/>
      <c r="D10" s="585"/>
      <c r="E10" s="585"/>
    </row>
    <row r="11" spans="1:9">
      <c r="A11" s="399"/>
      <c r="B11" s="399"/>
      <c r="C11" s="399"/>
      <c r="D11" s="400"/>
      <c r="E11" s="400"/>
    </row>
    <row r="12" spans="1:9">
      <c r="A12" s="401"/>
      <c r="B12" s="401"/>
      <c r="C12" s="401"/>
      <c r="D12" s="402"/>
      <c r="E12" s="400" t="s">
        <v>110</v>
      </c>
    </row>
    <row r="13" spans="1:9" ht="25.5">
      <c r="A13" s="403" t="s">
        <v>4</v>
      </c>
      <c r="B13" s="404" t="s">
        <v>111</v>
      </c>
      <c r="C13" s="404" t="s">
        <v>0</v>
      </c>
      <c r="D13" s="405" t="s">
        <v>112</v>
      </c>
      <c r="E13" s="405" t="s">
        <v>113</v>
      </c>
    </row>
    <row r="14" spans="1:9">
      <c r="A14" s="406">
        <v>1</v>
      </c>
      <c r="B14" s="406">
        <v>2</v>
      </c>
      <c r="C14" s="406">
        <v>3</v>
      </c>
      <c r="D14" s="407">
        <v>4</v>
      </c>
      <c r="E14" s="407">
        <v>5</v>
      </c>
    </row>
    <row r="15" spans="1:9" ht="19.5" customHeight="1">
      <c r="A15" s="408" t="s">
        <v>1</v>
      </c>
      <c r="B15" s="409" t="s">
        <v>114</v>
      </c>
      <c r="C15" s="406">
        <v>501</v>
      </c>
      <c r="D15" s="410">
        <v>6.9465210825077479</v>
      </c>
      <c r="E15" s="411">
        <v>8.2909358675378684</v>
      </c>
      <c r="I15" s="213"/>
    </row>
    <row r="16" spans="1:9" ht="20.100000000000001" customHeight="1">
      <c r="A16" s="406" t="s">
        <v>5</v>
      </c>
      <c r="B16" s="412" t="s">
        <v>115</v>
      </c>
      <c r="C16" s="406">
        <v>502</v>
      </c>
      <c r="D16" s="342">
        <v>11664681.560000001</v>
      </c>
      <c r="E16" s="413">
        <v>13922239</v>
      </c>
      <c r="H16" s="212"/>
      <c r="I16" s="295"/>
    </row>
    <row r="17" spans="1:11" ht="20.100000000000001" customHeight="1">
      <c r="A17" s="406" t="s">
        <v>6</v>
      </c>
      <c r="B17" s="412" t="s">
        <v>116</v>
      </c>
      <c r="C17" s="406">
        <v>503</v>
      </c>
      <c r="D17" s="342">
        <v>1679212</v>
      </c>
      <c r="E17" s="413">
        <v>1679212</v>
      </c>
      <c r="H17" s="212"/>
      <c r="I17" s="298"/>
      <c r="J17" s="215"/>
      <c r="K17" s="215"/>
    </row>
    <row r="18" spans="1:11" ht="20.100000000000001" customHeight="1">
      <c r="A18" s="406" t="s">
        <v>7</v>
      </c>
      <c r="B18" s="412" t="s">
        <v>117</v>
      </c>
      <c r="C18" s="406">
        <v>504</v>
      </c>
      <c r="D18" s="414">
        <v>6.9465210825077479</v>
      </c>
      <c r="E18" s="415">
        <v>8.2909358675378684</v>
      </c>
      <c r="I18" s="214"/>
    </row>
    <row r="19" spans="1:11" ht="18.75" customHeight="1">
      <c r="A19" s="408" t="s">
        <v>2</v>
      </c>
      <c r="B19" s="409" t="s">
        <v>118</v>
      </c>
      <c r="C19" s="406">
        <v>505</v>
      </c>
      <c r="D19" s="416">
        <v>0.98736778917730461</v>
      </c>
      <c r="E19" s="417">
        <v>9.2888716731419265</v>
      </c>
    </row>
    <row r="20" spans="1:11" ht="20.100000000000001" customHeight="1">
      <c r="A20" s="406" t="s">
        <v>5</v>
      </c>
      <c r="B20" s="412" t="s">
        <v>119</v>
      </c>
      <c r="C20" s="406">
        <v>506</v>
      </c>
      <c r="D20" s="342">
        <v>1657999.84</v>
      </c>
      <c r="E20" s="418">
        <v>15597984.779999999</v>
      </c>
      <c r="H20" s="213"/>
      <c r="I20" s="296"/>
    </row>
    <row r="21" spans="1:11" ht="20.100000000000001" customHeight="1">
      <c r="A21" s="406" t="s">
        <v>6</v>
      </c>
      <c r="B21" s="412" t="s">
        <v>120</v>
      </c>
      <c r="C21" s="406">
        <v>507</v>
      </c>
      <c r="D21" s="419">
        <v>1679212</v>
      </c>
      <c r="E21" s="387">
        <v>1679212</v>
      </c>
    </row>
    <row r="22" spans="1:11" ht="20.100000000000001" customHeight="1">
      <c r="A22" s="406" t="s">
        <v>7</v>
      </c>
      <c r="B22" s="412" t="s">
        <v>121</v>
      </c>
      <c r="C22" s="406">
        <v>508</v>
      </c>
      <c r="D22" s="343">
        <v>0.98736778917730461</v>
      </c>
      <c r="E22" s="415">
        <v>9.2888716731419265</v>
      </c>
      <c r="H22" s="213"/>
      <c r="I22" s="297"/>
    </row>
    <row r="23" spans="1:11" ht="20.100000000000001" customHeight="1">
      <c r="A23" s="408" t="s">
        <v>8</v>
      </c>
      <c r="B23" s="409" t="s">
        <v>122</v>
      </c>
      <c r="C23" s="406">
        <v>509</v>
      </c>
      <c r="D23" s="344"/>
      <c r="E23" s="415"/>
      <c r="F23" s="152" t="s">
        <v>323</v>
      </c>
    </row>
    <row r="24" spans="1:11" ht="18" customHeight="1">
      <c r="A24" s="406" t="s">
        <v>5</v>
      </c>
      <c r="B24" s="412" t="s">
        <v>123</v>
      </c>
      <c r="C24" s="406">
        <v>510</v>
      </c>
      <c r="D24" s="415">
        <v>1.03E-2</v>
      </c>
      <c r="E24" s="415">
        <v>7.9503401379703229E-3</v>
      </c>
      <c r="F24" s="153">
        <v>103598555.66</v>
      </c>
    </row>
    <row r="25" spans="1:11" ht="18.75" customHeight="1">
      <c r="A25" s="406" t="s">
        <v>6</v>
      </c>
      <c r="B25" s="412" t="s">
        <v>351</v>
      </c>
      <c r="C25" s="406">
        <v>511</v>
      </c>
      <c r="D25" s="415">
        <v>-1.4800000000000001E-2</v>
      </c>
      <c r="E25" s="415">
        <v>-5.7289987115402556E-2</v>
      </c>
      <c r="F25" s="151" t="s">
        <v>124</v>
      </c>
      <c r="G25" s="213"/>
      <c r="H25" s="345"/>
      <c r="I25" s="216"/>
    </row>
    <row r="26" spans="1:11" ht="20.100000000000001" customHeight="1">
      <c r="A26" s="406" t="s">
        <v>7</v>
      </c>
      <c r="B26" s="412" t="s">
        <v>125</v>
      </c>
      <c r="C26" s="406">
        <v>512</v>
      </c>
      <c r="D26" s="415"/>
      <c r="E26" s="415"/>
    </row>
    <row r="27" spans="1:11" ht="20.100000000000001" customHeight="1">
      <c r="A27" s="406" t="s">
        <v>9</v>
      </c>
      <c r="B27" s="412" t="s">
        <v>352</v>
      </c>
      <c r="C27" s="406">
        <v>513</v>
      </c>
      <c r="D27" s="415">
        <v>-0.76160000000000005</v>
      </c>
      <c r="E27" s="420">
        <v>-0.93475967274662708</v>
      </c>
      <c r="H27" s="213"/>
      <c r="I27" s="214"/>
    </row>
    <row r="28" spans="1:11">
      <c r="A28" s="421"/>
      <c r="B28" s="421"/>
      <c r="C28" s="421"/>
      <c r="D28" s="402"/>
      <c r="E28" s="422"/>
    </row>
    <row r="29" spans="1:11" ht="12.75" customHeight="1">
      <c r="A29" s="421"/>
      <c r="B29" s="119" t="s">
        <v>531</v>
      </c>
      <c r="C29" s="421"/>
      <c r="D29" s="586" t="s">
        <v>471</v>
      </c>
      <c r="E29" s="586"/>
    </row>
    <row r="30" spans="1:11">
      <c r="A30" s="421"/>
      <c r="B30" s="423" t="s">
        <v>523</v>
      </c>
      <c r="C30" s="424" t="s">
        <v>3</v>
      </c>
      <c r="D30" s="586"/>
      <c r="E30" s="586"/>
    </row>
    <row r="31" spans="1:11" ht="16.5" customHeight="1">
      <c r="A31" s="401"/>
      <c r="B31" s="425"/>
      <c r="C31" s="401"/>
      <c r="D31" s="402" t="s">
        <v>484</v>
      </c>
      <c r="E31" s="402"/>
    </row>
    <row r="32" spans="1:11" ht="16.5" customHeight="1">
      <c r="A32" s="401"/>
      <c r="B32" s="401" t="s">
        <v>478</v>
      </c>
      <c r="C32" s="426"/>
      <c r="D32" s="587"/>
      <c r="E32" s="587"/>
    </row>
    <row r="33" spans="1:6">
      <c r="A33" s="401"/>
      <c r="B33" s="401" t="s">
        <v>479</v>
      </c>
      <c r="C33" s="401"/>
      <c r="D33" s="402" t="s">
        <v>126</v>
      </c>
      <c r="E33" s="402"/>
    </row>
    <row r="34" spans="1:6" ht="17.25" customHeight="1"/>
    <row r="35" spans="1:6" ht="23.25" customHeight="1">
      <c r="B35" s="582"/>
      <c r="C35" s="583"/>
      <c r="D35" s="583"/>
      <c r="E35" s="583"/>
      <c r="F35" s="583"/>
    </row>
    <row r="40" spans="1:6">
      <c r="B40" s="581"/>
      <c r="C40" s="581"/>
      <c r="D40" s="581"/>
      <c r="E40" s="581"/>
    </row>
    <row r="41" spans="1:6">
      <c r="B41" s="581"/>
      <c r="C41" s="581"/>
      <c r="D41" s="581"/>
      <c r="E41" s="581"/>
    </row>
    <row r="42" spans="1:6">
      <c r="B42" s="581"/>
      <c r="C42" s="581"/>
      <c r="D42" s="581"/>
      <c r="E42" s="581"/>
    </row>
    <row r="47" spans="1:6">
      <c r="C47" s="153"/>
    </row>
  </sheetData>
  <mergeCells count="6">
    <mergeCell ref="B40:E42"/>
    <mergeCell ref="B35:F35"/>
    <mergeCell ref="A9:E9"/>
    <mergeCell ref="A10:E10"/>
    <mergeCell ref="D29:E30"/>
    <mergeCell ref="D32:E32"/>
  </mergeCells>
  <phoneticPr fontId="8" type="noConversion"/>
  <pageMargins left="0.43307086614173229" right="0.21" top="0.74803149606299213" bottom="0.9055118110236221" header="0.27559055118110237" footer="0.31496062992125984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</sheetPr>
  <dimension ref="A1:L44"/>
  <sheetViews>
    <sheetView view="pageBreakPreview" topLeftCell="B4" zoomScaleSheetLayoutView="100" workbookViewId="0">
      <selection activeCell="D24" sqref="D24"/>
    </sheetView>
  </sheetViews>
  <sheetFormatPr defaultRowHeight="12.75"/>
  <cols>
    <col min="1" max="1" width="4.7109375" style="13" hidden="1" customWidth="1"/>
    <col min="2" max="2" width="7.5703125" style="13" customWidth="1"/>
    <col min="3" max="3" width="29.28515625" style="13" customWidth="1"/>
    <col min="4" max="4" width="28.7109375" style="13" customWidth="1"/>
    <col min="5" max="5" width="22.42578125" style="13" customWidth="1"/>
    <col min="6" max="6" width="7.28515625" style="13" customWidth="1"/>
    <col min="7" max="7" width="18.5703125" style="13" bestFit="1" customWidth="1"/>
    <col min="8" max="8" width="15.42578125" style="13" customWidth="1"/>
    <col min="9" max="16384" width="9.140625" style="13"/>
  </cols>
  <sheetData>
    <row r="1" spans="2:11">
      <c r="B1" s="1" t="s">
        <v>482</v>
      </c>
      <c r="C1" s="36"/>
      <c r="D1" s="12"/>
      <c r="E1" s="12"/>
      <c r="F1" s="12"/>
    </row>
    <row r="2" spans="2:11">
      <c r="B2" s="1" t="s">
        <v>425</v>
      </c>
      <c r="C2" s="36"/>
      <c r="D2" s="12"/>
      <c r="E2" s="12"/>
      <c r="F2" s="12"/>
      <c r="G2" s="14"/>
      <c r="H2" s="14"/>
      <c r="I2" s="14"/>
      <c r="J2" s="14"/>
      <c r="K2" s="14"/>
    </row>
    <row r="3" spans="2:11">
      <c r="B3" s="1" t="s">
        <v>426</v>
      </c>
      <c r="C3" s="36"/>
      <c r="D3" s="12"/>
      <c r="E3" s="12"/>
      <c r="F3" s="12"/>
      <c r="G3" s="14"/>
      <c r="H3" s="14"/>
      <c r="I3" s="14"/>
      <c r="J3" s="14"/>
      <c r="K3" s="14"/>
    </row>
    <row r="4" spans="2:11">
      <c r="B4" s="1" t="s">
        <v>427</v>
      </c>
      <c r="C4" s="36"/>
      <c r="D4" s="12"/>
      <c r="E4" s="12"/>
      <c r="F4" s="12"/>
    </row>
    <row r="5" spans="2:11">
      <c r="B5" s="1" t="s">
        <v>428</v>
      </c>
      <c r="C5" s="36"/>
      <c r="D5" s="12"/>
      <c r="E5" s="12"/>
      <c r="F5" s="12"/>
    </row>
    <row r="6" spans="2:11">
      <c r="B6" s="1" t="s">
        <v>429</v>
      </c>
      <c r="C6" s="36"/>
    </row>
    <row r="11" spans="2:11">
      <c r="B11" s="588" t="s">
        <v>43</v>
      </c>
      <c r="C11" s="588"/>
      <c r="D11" s="588"/>
      <c r="E11" s="588"/>
    </row>
    <row r="12" spans="2:11">
      <c r="B12" s="588" t="s">
        <v>535</v>
      </c>
      <c r="C12" s="588"/>
      <c r="D12" s="588"/>
      <c r="E12" s="588"/>
    </row>
    <row r="16" spans="2:11" ht="25.5">
      <c r="B16" s="15" t="s">
        <v>307</v>
      </c>
      <c r="C16" s="15" t="s">
        <v>11</v>
      </c>
      <c r="D16" s="15" t="s">
        <v>16</v>
      </c>
      <c r="E16" s="15" t="s">
        <v>489</v>
      </c>
    </row>
    <row r="17" spans="1:12" ht="15" customHeight="1">
      <c r="B17" s="16">
        <v>1</v>
      </c>
      <c r="C17" s="17">
        <v>2</v>
      </c>
      <c r="D17" s="17">
        <v>3</v>
      </c>
      <c r="E17" s="17">
        <v>4</v>
      </c>
    </row>
    <row r="18" spans="1:12" ht="20.100000000000001" customHeight="1">
      <c r="B18" s="15">
        <v>1</v>
      </c>
      <c r="C18" s="18" t="s">
        <v>490</v>
      </c>
      <c r="D18" s="427">
        <v>1525731.76</v>
      </c>
      <c r="E18" s="20">
        <v>83.639833749816177</v>
      </c>
    </row>
    <row r="19" spans="1:12" ht="20.100000000000001" customHeight="1">
      <c r="B19" s="15">
        <v>2</v>
      </c>
      <c r="C19" s="18" t="s">
        <v>44</v>
      </c>
      <c r="D19" s="427"/>
      <c r="E19" s="20">
        <v>0</v>
      </c>
    </row>
    <row r="20" spans="1:12" ht="20.100000000000001" customHeight="1">
      <c r="B20" s="15">
        <v>3</v>
      </c>
      <c r="C20" s="18" t="s">
        <v>42</v>
      </c>
      <c r="D20" s="427">
        <v>187729.05</v>
      </c>
      <c r="E20" s="20">
        <v>10.291210384196843</v>
      </c>
    </row>
    <row r="21" spans="1:12" ht="20.100000000000001" customHeight="1">
      <c r="B21" s="15">
        <v>4</v>
      </c>
      <c r="C21" s="18" t="s">
        <v>491</v>
      </c>
      <c r="D21" s="19"/>
      <c r="E21" s="20">
        <v>0</v>
      </c>
    </row>
    <row r="22" spans="1:12" ht="20.100000000000001" customHeight="1">
      <c r="B22" s="15">
        <v>5</v>
      </c>
      <c r="C22" s="18" t="s">
        <v>45</v>
      </c>
      <c r="D22" s="19">
        <v>98895</v>
      </c>
      <c r="E22" s="20">
        <v>5.4213732554718987</v>
      </c>
    </row>
    <row r="23" spans="1:12" ht="20.100000000000001" customHeight="1">
      <c r="B23" s="15">
        <v>6</v>
      </c>
      <c r="C23" s="18" t="s">
        <v>381</v>
      </c>
      <c r="D23" s="19">
        <v>11813</v>
      </c>
      <c r="E23" s="20">
        <v>0.64758261051508714</v>
      </c>
    </row>
    <row r="24" spans="1:12" ht="20.100000000000001" customHeight="1">
      <c r="B24" s="15"/>
      <c r="C24" s="18" t="s">
        <v>492</v>
      </c>
      <c r="D24" s="19">
        <v>1824168.81</v>
      </c>
      <c r="E24" s="20">
        <v>100</v>
      </c>
      <c r="F24" s="21"/>
    </row>
    <row r="25" spans="1:12" ht="24" customHeight="1">
      <c r="C25" s="154"/>
      <c r="D25" s="154"/>
      <c r="E25" s="154"/>
    </row>
    <row r="26" spans="1:12" ht="31.5" customHeight="1">
      <c r="A26" s="122" t="s">
        <v>474</v>
      </c>
      <c r="B26" s="149"/>
      <c r="C26" s="22"/>
      <c r="D26" s="149" t="s">
        <v>524</v>
      </c>
      <c r="E26" s="590" t="s">
        <v>383</v>
      </c>
      <c r="F26" s="590"/>
      <c r="G26" s="124"/>
    </row>
    <row r="27" spans="1:12" ht="15.75" customHeight="1">
      <c r="B27" s="119" t="s">
        <v>531</v>
      </c>
      <c r="C27" s="22"/>
      <c r="D27" s="357"/>
      <c r="E27" s="357" t="s">
        <v>483</v>
      </c>
      <c r="F27" s="123"/>
      <c r="G27" s="123"/>
    </row>
    <row r="28" spans="1:12" ht="14.25" customHeight="1">
      <c r="A28" s="22"/>
      <c r="C28" s="22"/>
      <c r="D28" s="22"/>
      <c r="E28" s="22"/>
      <c r="F28" s="22"/>
      <c r="G28" s="22"/>
      <c r="H28" s="12"/>
      <c r="I28" s="12"/>
      <c r="J28" s="12"/>
      <c r="K28" s="12"/>
      <c r="L28" s="12"/>
    </row>
    <row r="29" spans="1:12">
      <c r="A29" s="22"/>
      <c r="B29" s="22"/>
      <c r="C29" s="22"/>
      <c r="D29" s="134" t="s">
        <v>47</v>
      </c>
      <c r="E29" s="134" t="s">
        <v>473</v>
      </c>
      <c r="F29" s="22"/>
      <c r="G29" s="22"/>
      <c r="H29" s="12"/>
      <c r="I29" s="12"/>
      <c r="J29" s="12"/>
      <c r="K29" s="12"/>
      <c r="L29" s="12"/>
    </row>
    <row r="30" spans="1:12">
      <c r="A30" s="22"/>
      <c r="B30" s="22"/>
      <c r="C30" s="156"/>
      <c r="D30" s="22"/>
      <c r="E30" s="22"/>
      <c r="F30" s="22"/>
      <c r="G30" s="22"/>
      <c r="H30" s="12"/>
      <c r="I30" s="12"/>
    </row>
    <row r="31" spans="1:12">
      <c r="A31" s="22"/>
      <c r="B31" s="22"/>
      <c r="C31" s="154"/>
      <c r="E31" s="22"/>
      <c r="F31" s="22"/>
      <c r="G31" s="22"/>
      <c r="H31" s="12"/>
      <c r="I31" s="12"/>
    </row>
    <row r="32" spans="1:12">
      <c r="A32" s="22"/>
      <c r="B32" s="22"/>
      <c r="C32" s="155"/>
      <c r="E32" s="22"/>
      <c r="F32" s="22"/>
      <c r="G32" s="22"/>
      <c r="H32" s="12"/>
      <c r="I32" s="12"/>
    </row>
    <row r="33" spans="1:12">
      <c r="A33" s="22"/>
      <c r="B33" s="22"/>
      <c r="C33" s="155"/>
      <c r="E33" s="22"/>
      <c r="F33" s="22"/>
      <c r="G33" s="22"/>
      <c r="H33" s="12"/>
      <c r="I33" s="12"/>
      <c r="J33" s="12"/>
      <c r="K33" s="12"/>
      <c r="L33" s="12"/>
    </row>
    <row r="34" spans="1:12">
      <c r="A34" s="22"/>
      <c r="B34" s="22"/>
      <c r="C34" s="22"/>
      <c r="D34" s="22"/>
      <c r="E34" s="22"/>
      <c r="F34" s="22"/>
      <c r="G34" s="22"/>
      <c r="H34" s="12"/>
      <c r="I34" s="12"/>
      <c r="J34" s="12"/>
      <c r="K34" s="12"/>
      <c r="L34" s="12"/>
    </row>
    <row r="35" spans="1:12">
      <c r="A35" s="22"/>
      <c r="B35" s="22"/>
      <c r="C35" s="22"/>
      <c r="D35" s="22"/>
      <c r="E35" s="22"/>
      <c r="F35" s="22"/>
      <c r="G35" s="22"/>
    </row>
    <row r="42" spans="1:12" ht="22.5" customHeight="1">
      <c r="B42" s="589"/>
      <c r="C42" s="589"/>
      <c r="D42" s="589"/>
      <c r="E42" s="589"/>
    </row>
    <row r="43" spans="1:12">
      <c r="B43" s="589"/>
      <c r="C43" s="589"/>
      <c r="D43" s="589"/>
      <c r="E43" s="589"/>
    </row>
    <row r="44" spans="1:12">
      <c r="B44" s="589"/>
      <c r="C44" s="589"/>
      <c r="D44" s="589"/>
      <c r="E44" s="589"/>
    </row>
  </sheetData>
  <mergeCells count="4">
    <mergeCell ref="B11:E11"/>
    <mergeCell ref="B12:E12"/>
    <mergeCell ref="B42:E44"/>
    <mergeCell ref="E26:F26"/>
  </mergeCells>
  <printOptions horizontalCentered="1" verticalCentered="1"/>
  <pageMargins left="0.43307086614173201" right="0.31496062992126" top="0.74803149606299202" bottom="0.90551181102362199" header="0.27559055118110198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</sheetPr>
  <dimension ref="A1:S63"/>
  <sheetViews>
    <sheetView view="pageBreakPreview" topLeftCell="A18" zoomScale="80" zoomScaleSheetLayoutView="80" workbookViewId="0">
      <selection activeCell="U21" sqref="U21"/>
    </sheetView>
  </sheetViews>
  <sheetFormatPr defaultRowHeight="12.75"/>
  <cols>
    <col min="1" max="1" width="48.42578125" style="217" customWidth="1"/>
    <col min="2" max="2" width="11.5703125" style="80" customWidth="1"/>
    <col min="3" max="3" width="11.85546875" style="73" customWidth="1"/>
    <col min="4" max="4" width="5.140625" style="72" customWidth="1"/>
    <col min="5" max="5" width="13.140625" style="74" bestFit="1" customWidth="1"/>
    <col min="6" max="6" width="5.28515625" style="75" customWidth="1"/>
    <col min="7" max="7" width="12.7109375" style="76" customWidth="1"/>
    <col min="8" max="8" width="5.28515625" style="75" customWidth="1"/>
    <col min="9" max="9" width="15.28515625" style="77" customWidth="1"/>
    <col min="10" max="10" width="4.140625" style="75" customWidth="1"/>
    <col min="11" max="11" width="12.140625" style="76" customWidth="1"/>
    <col min="12" max="12" width="5.42578125" style="78" customWidth="1"/>
    <col min="13" max="13" width="15.28515625" style="77" customWidth="1"/>
    <col min="14" max="14" width="6" style="75" bestFit="1" customWidth="1"/>
    <col min="15" max="15" width="13.140625" style="232" customWidth="1"/>
    <col min="16" max="16" width="4.140625" style="75" customWidth="1"/>
    <col min="17" max="17" width="18.28515625" style="232" customWidth="1"/>
    <col min="18" max="18" width="32.42578125" style="72" hidden="1" customWidth="1"/>
    <col min="19" max="19" width="14.85546875" style="72" hidden="1" customWidth="1"/>
    <col min="20" max="20" width="9.140625" style="72"/>
    <col min="21" max="21" width="21" style="72" customWidth="1"/>
    <col min="22" max="16384" width="9.140625" style="72"/>
  </cols>
  <sheetData>
    <row r="1" spans="1:19">
      <c r="A1" s="304" t="s">
        <v>482</v>
      </c>
      <c r="B1" s="231"/>
    </row>
    <row r="2" spans="1:19">
      <c r="A2" s="304" t="s">
        <v>425</v>
      </c>
      <c r="B2" s="231"/>
    </row>
    <row r="3" spans="1:19">
      <c r="A3" s="304" t="s">
        <v>426</v>
      </c>
      <c r="B3" s="231"/>
    </row>
    <row r="4" spans="1:19">
      <c r="A4" s="304" t="s">
        <v>427</v>
      </c>
      <c r="B4" s="231"/>
    </row>
    <row r="5" spans="1:19">
      <c r="A5" s="304" t="s">
        <v>428</v>
      </c>
      <c r="B5" s="231"/>
    </row>
    <row r="6" spans="1:19">
      <c r="A6" s="304" t="s">
        <v>429</v>
      </c>
      <c r="B6" s="231"/>
    </row>
    <row r="8" spans="1:19">
      <c r="A8" s="608" t="s">
        <v>10</v>
      </c>
      <c r="B8" s="608"/>
      <c r="C8" s="608"/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8"/>
      <c r="P8" s="608"/>
      <c r="Q8" s="608"/>
    </row>
    <row r="9" spans="1:19" ht="15.75" customHeight="1">
      <c r="A9" s="608" t="s">
        <v>527</v>
      </c>
      <c r="B9" s="609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81"/>
    </row>
    <row r="10" spans="1:19" ht="15.75" customHeight="1">
      <c r="A10" s="348"/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81"/>
    </row>
    <row r="11" spans="1:19" ht="21" customHeight="1">
      <c r="A11" s="428" t="s">
        <v>386</v>
      </c>
      <c r="B11" s="429"/>
      <c r="C11" s="307"/>
      <c r="D11" s="430"/>
      <c r="E11" s="431"/>
      <c r="F11" s="432"/>
      <c r="G11" s="420"/>
      <c r="H11" s="432"/>
      <c r="I11" s="433"/>
      <c r="J11" s="432"/>
      <c r="K11" s="420"/>
      <c r="L11" s="434"/>
      <c r="M11" s="433"/>
      <c r="N11" s="432"/>
      <c r="O11" s="435"/>
      <c r="P11" s="432"/>
      <c r="Q11" s="435"/>
      <c r="R11" s="81"/>
    </row>
    <row r="12" spans="1:19" s="79" customFormat="1" ht="16.5" customHeight="1">
      <c r="A12" s="610" t="s">
        <v>11</v>
      </c>
      <c r="B12" s="610"/>
      <c r="C12" s="610"/>
      <c r="D12" s="607" t="s">
        <v>0</v>
      </c>
      <c r="E12" s="611" t="s">
        <v>12</v>
      </c>
      <c r="F12" s="607" t="s">
        <v>0</v>
      </c>
      <c r="G12" s="604" t="s">
        <v>13</v>
      </c>
      <c r="H12" s="607" t="s">
        <v>0</v>
      </c>
      <c r="I12" s="606" t="s">
        <v>14</v>
      </c>
      <c r="J12" s="607" t="s">
        <v>0</v>
      </c>
      <c r="K12" s="604" t="s">
        <v>15</v>
      </c>
      <c r="L12" s="605" t="s">
        <v>0</v>
      </c>
      <c r="M12" s="606" t="s">
        <v>16</v>
      </c>
      <c r="N12" s="607" t="s">
        <v>0</v>
      </c>
      <c r="O12" s="600" t="s">
        <v>17</v>
      </c>
      <c r="P12" s="607" t="s">
        <v>0</v>
      </c>
      <c r="Q12" s="600" t="s">
        <v>18</v>
      </c>
      <c r="R12" s="127"/>
    </row>
    <row r="13" spans="1:19" s="79" customFormat="1" ht="42" customHeight="1">
      <c r="A13" s="329" t="s">
        <v>19</v>
      </c>
      <c r="B13" s="329" t="s">
        <v>353</v>
      </c>
      <c r="C13" s="329" t="s">
        <v>20</v>
      </c>
      <c r="D13" s="607"/>
      <c r="E13" s="611"/>
      <c r="F13" s="607"/>
      <c r="G13" s="604"/>
      <c r="H13" s="607"/>
      <c r="I13" s="606"/>
      <c r="J13" s="607"/>
      <c r="K13" s="604"/>
      <c r="L13" s="605"/>
      <c r="M13" s="606"/>
      <c r="N13" s="607"/>
      <c r="O13" s="600"/>
      <c r="P13" s="607"/>
      <c r="Q13" s="600"/>
      <c r="R13" s="127"/>
    </row>
    <row r="14" spans="1:19" ht="16.5" customHeight="1">
      <c r="A14" s="601">
        <v>1</v>
      </c>
      <c r="B14" s="601"/>
      <c r="C14" s="601"/>
      <c r="D14" s="607"/>
      <c r="E14" s="436">
        <v>2</v>
      </c>
      <c r="F14" s="607"/>
      <c r="G14" s="437">
        <v>3</v>
      </c>
      <c r="H14" s="607"/>
      <c r="I14" s="437" t="s">
        <v>354</v>
      </c>
      <c r="J14" s="607"/>
      <c r="K14" s="437">
        <v>5</v>
      </c>
      <c r="L14" s="605"/>
      <c r="M14" s="437">
        <v>6</v>
      </c>
      <c r="N14" s="607"/>
      <c r="O14" s="437">
        <v>7</v>
      </c>
      <c r="P14" s="607"/>
      <c r="Q14" s="437">
        <v>8</v>
      </c>
      <c r="R14" s="83"/>
      <c r="S14" s="72">
        <v>103701637.70999999</v>
      </c>
    </row>
    <row r="15" spans="1:19" ht="16.5" customHeight="1">
      <c r="A15" s="602" t="s">
        <v>355</v>
      </c>
      <c r="B15" s="602"/>
      <c r="C15" s="602"/>
      <c r="D15" s="329">
        <v>601</v>
      </c>
      <c r="E15" s="438" t="s">
        <v>22</v>
      </c>
      <c r="F15" s="439">
        <v>612</v>
      </c>
      <c r="G15" s="415" t="s">
        <v>22</v>
      </c>
      <c r="H15" s="439">
        <v>623</v>
      </c>
      <c r="I15" s="440" t="s">
        <v>22</v>
      </c>
      <c r="J15" s="439">
        <v>634</v>
      </c>
      <c r="K15" s="415" t="s">
        <v>22</v>
      </c>
      <c r="L15" s="413">
        <v>645</v>
      </c>
      <c r="M15" s="440" t="s">
        <v>22</v>
      </c>
      <c r="N15" s="439">
        <v>656</v>
      </c>
      <c r="O15" s="441" t="s">
        <v>22</v>
      </c>
      <c r="P15" s="439">
        <v>667</v>
      </c>
      <c r="Q15" s="441" t="s">
        <v>22</v>
      </c>
      <c r="R15" s="83"/>
    </row>
    <row r="16" spans="1:19" ht="16.5" customHeight="1">
      <c r="A16" s="603" t="s">
        <v>356</v>
      </c>
      <c r="B16" s="603"/>
      <c r="C16" s="603"/>
      <c r="D16" s="329">
        <v>602</v>
      </c>
      <c r="E16" s="438" t="s">
        <v>22</v>
      </c>
      <c r="F16" s="439">
        <v>613</v>
      </c>
      <c r="G16" s="415" t="s">
        <v>22</v>
      </c>
      <c r="H16" s="439">
        <v>624</v>
      </c>
      <c r="I16" s="440" t="s">
        <v>22</v>
      </c>
      <c r="J16" s="439">
        <v>635</v>
      </c>
      <c r="K16" s="415" t="s">
        <v>22</v>
      </c>
      <c r="L16" s="413">
        <v>645</v>
      </c>
      <c r="M16" s="440" t="s">
        <v>22</v>
      </c>
      <c r="N16" s="439">
        <v>657</v>
      </c>
      <c r="O16" s="441" t="s">
        <v>22</v>
      </c>
      <c r="P16" s="439">
        <v>668</v>
      </c>
      <c r="Q16" s="441" t="s">
        <v>22</v>
      </c>
      <c r="R16" s="83"/>
    </row>
    <row r="17" spans="1:18" ht="16.5" customHeight="1">
      <c r="A17" s="442" t="s">
        <v>430</v>
      </c>
      <c r="B17" s="443" t="s">
        <v>385</v>
      </c>
      <c r="C17" s="443" t="s">
        <v>431</v>
      </c>
      <c r="D17" s="444"/>
      <c r="E17" s="445">
        <v>48000</v>
      </c>
      <c r="F17" s="446"/>
      <c r="G17" s="447">
        <v>1</v>
      </c>
      <c r="H17" s="446"/>
      <c r="I17" s="448">
        <v>48000</v>
      </c>
      <c r="J17" s="446"/>
      <c r="K17" s="447">
        <v>0</v>
      </c>
      <c r="L17" s="446"/>
      <c r="M17" s="448">
        <v>0</v>
      </c>
      <c r="N17" s="446"/>
      <c r="O17" s="447">
        <v>3.671195</v>
      </c>
      <c r="P17" s="449"/>
      <c r="Q17" s="447">
        <v>0</v>
      </c>
      <c r="R17" s="83"/>
    </row>
    <row r="18" spans="1:18" ht="16.5" customHeight="1">
      <c r="A18" s="442" t="s">
        <v>432</v>
      </c>
      <c r="B18" s="443" t="s">
        <v>385</v>
      </c>
      <c r="C18" s="443" t="s">
        <v>433</v>
      </c>
      <c r="D18" s="444"/>
      <c r="E18" s="445">
        <v>1491197</v>
      </c>
      <c r="F18" s="446"/>
      <c r="G18" s="447">
        <v>0.44400000000000001</v>
      </c>
      <c r="H18" s="446"/>
      <c r="I18" s="448">
        <v>662048.69999999995</v>
      </c>
      <c r="J18" s="446"/>
      <c r="K18" s="447">
        <v>0.51</v>
      </c>
      <c r="L18" s="446"/>
      <c r="M18" s="448">
        <v>760510.47</v>
      </c>
      <c r="N18" s="446"/>
      <c r="O18" s="447">
        <v>11.983803999999999</v>
      </c>
      <c r="P18" s="449"/>
      <c r="Q18" s="447">
        <v>41.690798999999998</v>
      </c>
      <c r="R18" s="83"/>
    </row>
    <row r="19" spans="1:18" ht="23.25" customHeight="1">
      <c r="A19" s="442" t="s">
        <v>434</v>
      </c>
      <c r="B19" s="443" t="s">
        <v>385</v>
      </c>
      <c r="C19" s="443" t="s">
        <v>435</v>
      </c>
      <c r="D19" s="444"/>
      <c r="E19" s="445">
        <v>228436</v>
      </c>
      <c r="F19" s="446"/>
      <c r="G19" s="447">
        <v>0.91879999999999995</v>
      </c>
      <c r="H19" s="446"/>
      <c r="I19" s="448">
        <v>209883.74</v>
      </c>
      <c r="J19" s="446"/>
      <c r="K19" s="447">
        <v>0.192</v>
      </c>
      <c r="L19" s="446"/>
      <c r="M19" s="448">
        <v>43859.71</v>
      </c>
      <c r="N19" s="446"/>
      <c r="O19" s="447">
        <v>0.98343599999999998</v>
      </c>
      <c r="P19" s="449"/>
      <c r="Q19" s="447">
        <v>2.4043670000000001</v>
      </c>
      <c r="R19" s="83"/>
    </row>
    <row r="20" spans="1:18" ht="16.5" customHeight="1">
      <c r="A20" s="442" t="s">
        <v>24</v>
      </c>
      <c r="B20" s="443" t="s">
        <v>385</v>
      </c>
      <c r="C20" s="443" t="s">
        <v>25</v>
      </c>
      <c r="D20" s="444"/>
      <c r="E20" s="445">
        <v>16493</v>
      </c>
      <c r="F20" s="446"/>
      <c r="G20" s="447">
        <v>0.25430000000000003</v>
      </c>
      <c r="H20" s="446"/>
      <c r="I20" s="448">
        <v>4193.59</v>
      </c>
      <c r="J20" s="446"/>
      <c r="K20" s="447">
        <v>0</v>
      </c>
      <c r="L20" s="446"/>
      <c r="M20" s="448">
        <v>0</v>
      </c>
      <c r="N20" s="446"/>
      <c r="O20" s="447">
        <v>1.443508</v>
      </c>
      <c r="P20" s="449"/>
      <c r="Q20" s="447">
        <v>0</v>
      </c>
      <c r="R20" s="83"/>
    </row>
    <row r="21" spans="1:18" ht="18.75" customHeight="1">
      <c r="A21" s="442" t="s">
        <v>330</v>
      </c>
      <c r="B21" s="443" t="s">
        <v>385</v>
      </c>
      <c r="C21" s="443" t="s">
        <v>26</v>
      </c>
      <c r="D21" s="444"/>
      <c r="E21" s="445">
        <v>886779</v>
      </c>
      <c r="F21" s="446"/>
      <c r="G21" s="447">
        <v>0.62690000000000001</v>
      </c>
      <c r="H21" s="446"/>
      <c r="I21" s="448">
        <v>555938</v>
      </c>
      <c r="J21" s="446"/>
      <c r="K21" s="447">
        <v>0.17899999999999999</v>
      </c>
      <c r="L21" s="446"/>
      <c r="M21" s="448">
        <v>158733.44</v>
      </c>
      <c r="N21" s="446"/>
      <c r="O21" s="447">
        <v>24.977129000000001</v>
      </c>
      <c r="P21" s="449"/>
      <c r="Q21" s="447">
        <v>8.7016869999999997</v>
      </c>
      <c r="R21" s="83"/>
    </row>
    <row r="22" spans="1:18" ht="14.25" customHeight="1">
      <c r="A22" s="442" t="s">
        <v>325</v>
      </c>
      <c r="B22" s="443" t="s">
        <v>385</v>
      </c>
      <c r="C22" s="443" t="s">
        <v>27</v>
      </c>
      <c r="D22" s="444"/>
      <c r="E22" s="445">
        <v>128849</v>
      </c>
      <c r="F22" s="446"/>
      <c r="G22" s="447">
        <v>1</v>
      </c>
      <c r="H22" s="446"/>
      <c r="I22" s="448">
        <v>128849</v>
      </c>
      <c r="J22" s="446"/>
      <c r="K22" s="447">
        <v>0.108</v>
      </c>
      <c r="L22" s="446"/>
      <c r="M22" s="448">
        <v>13915.69</v>
      </c>
      <c r="N22" s="446"/>
      <c r="O22" s="447">
        <v>3.9638640000000001</v>
      </c>
      <c r="P22" s="449"/>
      <c r="Q22" s="447">
        <v>0.76285099999999995</v>
      </c>
      <c r="R22" s="83"/>
    </row>
    <row r="23" spans="1:18" s="131" customFormat="1" ht="16.5" customHeight="1">
      <c r="A23" s="442" t="s">
        <v>28</v>
      </c>
      <c r="B23" s="443" t="s">
        <v>385</v>
      </c>
      <c r="C23" s="443" t="s">
        <v>29</v>
      </c>
      <c r="D23" s="444"/>
      <c r="E23" s="445">
        <v>376191</v>
      </c>
      <c r="F23" s="446"/>
      <c r="G23" s="447">
        <v>1</v>
      </c>
      <c r="H23" s="446"/>
      <c r="I23" s="448">
        <v>376191</v>
      </c>
      <c r="J23" s="446"/>
      <c r="K23" s="447">
        <v>0</v>
      </c>
      <c r="L23" s="446"/>
      <c r="M23" s="448">
        <v>0</v>
      </c>
      <c r="N23" s="446"/>
      <c r="O23" s="447">
        <v>22.843674</v>
      </c>
      <c r="P23" s="449"/>
      <c r="Q23" s="447">
        <v>0</v>
      </c>
      <c r="R23" s="130"/>
    </row>
    <row r="24" spans="1:18" ht="16.5" customHeight="1">
      <c r="A24" s="442" t="s">
        <v>324</v>
      </c>
      <c r="B24" s="443" t="s">
        <v>68</v>
      </c>
      <c r="C24" s="443" t="s">
        <v>81</v>
      </c>
      <c r="D24" s="444"/>
      <c r="E24" s="445">
        <v>393490</v>
      </c>
      <c r="F24" s="446"/>
      <c r="G24" s="447">
        <v>1</v>
      </c>
      <c r="H24" s="446"/>
      <c r="I24" s="448">
        <v>393489.67</v>
      </c>
      <c r="J24" s="446"/>
      <c r="K24" s="447">
        <v>0.4</v>
      </c>
      <c r="L24" s="446"/>
      <c r="M24" s="448">
        <v>157396</v>
      </c>
      <c r="N24" s="446"/>
      <c r="O24" s="447">
        <v>0.36302000000000001</v>
      </c>
      <c r="P24" s="449"/>
      <c r="Q24" s="447">
        <v>8.6283689999999993</v>
      </c>
      <c r="R24" s="83"/>
    </row>
    <row r="25" spans="1:18" ht="15.75" customHeight="1">
      <c r="A25" s="442" t="s">
        <v>436</v>
      </c>
      <c r="B25" s="443" t="s">
        <v>385</v>
      </c>
      <c r="C25" s="443" t="s">
        <v>437</v>
      </c>
      <c r="D25" s="444"/>
      <c r="E25" s="445">
        <v>275069</v>
      </c>
      <c r="F25" s="446"/>
      <c r="G25" s="447">
        <v>1</v>
      </c>
      <c r="H25" s="446"/>
      <c r="I25" s="448">
        <v>275069</v>
      </c>
      <c r="J25" s="446"/>
      <c r="K25" s="447">
        <v>0</v>
      </c>
      <c r="L25" s="446"/>
      <c r="M25" s="448">
        <v>0</v>
      </c>
      <c r="N25" s="446"/>
      <c r="O25" s="447">
        <v>12.211905</v>
      </c>
      <c r="P25" s="449"/>
      <c r="Q25" s="447">
        <v>0</v>
      </c>
      <c r="R25" s="83"/>
    </row>
    <row r="26" spans="1:18" ht="22.5" customHeight="1">
      <c r="A26" s="442" t="s">
        <v>438</v>
      </c>
      <c r="B26" s="443" t="s">
        <v>385</v>
      </c>
      <c r="C26" s="443" t="s">
        <v>439</v>
      </c>
      <c r="D26" s="444"/>
      <c r="E26" s="445">
        <v>174754</v>
      </c>
      <c r="F26" s="446"/>
      <c r="G26" s="447">
        <v>1</v>
      </c>
      <c r="H26" s="446"/>
      <c r="I26" s="448">
        <v>174754</v>
      </c>
      <c r="J26" s="446"/>
      <c r="K26" s="447">
        <v>0</v>
      </c>
      <c r="L26" s="446"/>
      <c r="M26" s="448">
        <v>0</v>
      </c>
      <c r="N26" s="446"/>
      <c r="O26" s="447">
        <v>3.5647359999999999</v>
      </c>
      <c r="P26" s="449"/>
      <c r="Q26" s="447">
        <v>0</v>
      </c>
      <c r="R26" s="83"/>
    </row>
    <row r="27" spans="1:18" ht="16.5" customHeight="1">
      <c r="A27" s="442" t="s">
        <v>536</v>
      </c>
      <c r="B27" s="443" t="s">
        <v>385</v>
      </c>
      <c r="C27" s="443" t="s">
        <v>30</v>
      </c>
      <c r="D27" s="444"/>
      <c r="E27" s="445">
        <v>92194</v>
      </c>
      <c r="F27" s="446"/>
      <c r="G27" s="447">
        <v>10</v>
      </c>
      <c r="H27" s="446"/>
      <c r="I27" s="448">
        <v>921940</v>
      </c>
      <c r="J27" s="446"/>
      <c r="K27" s="447">
        <v>0</v>
      </c>
      <c r="L27" s="446"/>
      <c r="M27" s="448">
        <v>0</v>
      </c>
      <c r="N27" s="446"/>
      <c r="O27" s="447">
        <v>2.5731670000000002</v>
      </c>
      <c r="P27" s="449"/>
      <c r="Q27" s="447">
        <v>0</v>
      </c>
      <c r="R27" s="83"/>
    </row>
    <row r="28" spans="1:18" ht="16.5" customHeight="1">
      <c r="A28" s="442" t="s">
        <v>440</v>
      </c>
      <c r="B28" s="443" t="s">
        <v>385</v>
      </c>
      <c r="C28" s="443" t="s">
        <v>441</v>
      </c>
      <c r="D28" s="444"/>
      <c r="E28" s="445">
        <v>58085</v>
      </c>
      <c r="F28" s="446"/>
      <c r="G28" s="447">
        <v>1</v>
      </c>
      <c r="H28" s="446"/>
      <c r="I28" s="448">
        <v>58085</v>
      </c>
      <c r="J28" s="446"/>
      <c r="K28" s="447">
        <v>0.48759999999999998</v>
      </c>
      <c r="L28" s="446"/>
      <c r="M28" s="448">
        <v>28322.25</v>
      </c>
      <c r="N28" s="446"/>
      <c r="O28" s="447">
        <v>7.2251589999999997</v>
      </c>
      <c r="P28" s="449"/>
      <c r="Q28" s="447">
        <v>1.552611</v>
      </c>
      <c r="R28" s="83"/>
    </row>
    <row r="29" spans="1:18">
      <c r="A29" s="442" t="s">
        <v>442</v>
      </c>
      <c r="B29" s="443" t="s">
        <v>385</v>
      </c>
      <c r="C29" s="443" t="s">
        <v>443</v>
      </c>
      <c r="D29" s="444"/>
      <c r="E29" s="445">
        <v>1321179</v>
      </c>
      <c r="F29" s="446"/>
      <c r="G29" s="447">
        <v>1.0093000000000001</v>
      </c>
      <c r="H29" s="446"/>
      <c r="I29" s="448">
        <v>1333401.49</v>
      </c>
      <c r="J29" s="446"/>
      <c r="K29" s="447">
        <v>0.05</v>
      </c>
      <c r="L29" s="446"/>
      <c r="M29" s="448">
        <v>66058.95</v>
      </c>
      <c r="N29" s="446"/>
      <c r="O29" s="447">
        <v>8.0561659999999993</v>
      </c>
      <c r="P29" s="449"/>
      <c r="Q29" s="447">
        <v>3.621318</v>
      </c>
      <c r="R29" s="83"/>
    </row>
    <row r="30" spans="1:18">
      <c r="A30" s="442" t="s">
        <v>32</v>
      </c>
      <c r="B30" s="443" t="s">
        <v>385</v>
      </c>
      <c r="C30" s="443" t="s">
        <v>31</v>
      </c>
      <c r="D30" s="444"/>
      <c r="E30" s="445">
        <v>6333</v>
      </c>
      <c r="F30" s="446"/>
      <c r="G30" s="447">
        <v>10</v>
      </c>
      <c r="H30" s="446"/>
      <c r="I30" s="448">
        <v>63330</v>
      </c>
      <c r="J30" s="446"/>
      <c r="K30" s="447">
        <v>1.2189000000000001</v>
      </c>
      <c r="L30" s="446"/>
      <c r="M30" s="448">
        <v>7719.29</v>
      </c>
      <c r="N30" s="446"/>
      <c r="O30" s="447">
        <v>0.46348299999999998</v>
      </c>
      <c r="P30" s="449"/>
      <c r="Q30" s="447">
        <v>0.42316799999999999</v>
      </c>
      <c r="R30" s="83"/>
    </row>
    <row r="31" spans="1:18">
      <c r="A31" s="442" t="s">
        <v>34</v>
      </c>
      <c r="B31" s="443" t="s">
        <v>385</v>
      </c>
      <c r="C31" s="443" t="s">
        <v>33</v>
      </c>
      <c r="D31" s="444"/>
      <c r="E31" s="445">
        <v>1314838</v>
      </c>
      <c r="F31" s="446"/>
      <c r="G31" s="447">
        <v>0.4526</v>
      </c>
      <c r="H31" s="446"/>
      <c r="I31" s="448">
        <v>595073.86</v>
      </c>
      <c r="J31" s="446"/>
      <c r="K31" s="447">
        <v>0</v>
      </c>
      <c r="L31" s="446"/>
      <c r="M31" s="448">
        <v>0</v>
      </c>
      <c r="N31" s="446"/>
      <c r="O31" s="447">
        <v>4.9566270000000001</v>
      </c>
      <c r="P31" s="449"/>
      <c r="Q31" s="447">
        <v>0</v>
      </c>
      <c r="R31" s="83"/>
    </row>
    <row r="32" spans="1:18" ht="16.5" customHeight="1">
      <c r="A32" s="442" t="s">
        <v>444</v>
      </c>
      <c r="B32" s="443" t="s">
        <v>385</v>
      </c>
      <c r="C32" s="443" t="s">
        <v>445</v>
      </c>
      <c r="D32" s="444"/>
      <c r="E32" s="445">
        <v>41486</v>
      </c>
      <c r="F32" s="446"/>
      <c r="G32" s="447">
        <v>1</v>
      </c>
      <c r="H32" s="446"/>
      <c r="I32" s="448">
        <v>41486</v>
      </c>
      <c r="J32" s="446"/>
      <c r="K32" s="447">
        <v>0.4</v>
      </c>
      <c r="L32" s="446"/>
      <c r="M32" s="448">
        <v>16594.400000000001</v>
      </c>
      <c r="N32" s="446"/>
      <c r="O32" s="447">
        <v>2.1934589999999998</v>
      </c>
      <c r="P32" s="449"/>
      <c r="Q32" s="447">
        <v>0.90969699999999998</v>
      </c>
      <c r="R32" s="83"/>
    </row>
    <row r="33" spans="1:18" ht="16.5" customHeight="1">
      <c r="A33" s="442" t="s">
        <v>446</v>
      </c>
      <c r="B33" s="443" t="s">
        <v>385</v>
      </c>
      <c r="C33" s="443" t="s">
        <v>447</v>
      </c>
      <c r="D33" s="444"/>
      <c r="E33" s="445">
        <v>167156</v>
      </c>
      <c r="F33" s="446"/>
      <c r="G33" s="447">
        <v>0.80630000000000002</v>
      </c>
      <c r="H33" s="446"/>
      <c r="I33" s="448">
        <v>134771.97</v>
      </c>
      <c r="J33" s="446"/>
      <c r="K33" s="447">
        <v>5.9400000000000001E-2</v>
      </c>
      <c r="L33" s="446"/>
      <c r="M33" s="448">
        <v>9929.07</v>
      </c>
      <c r="N33" s="446"/>
      <c r="O33" s="447">
        <v>11.076668</v>
      </c>
      <c r="P33" s="449"/>
      <c r="Q33" s="447">
        <v>0.54430699999999999</v>
      </c>
      <c r="R33" s="83"/>
    </row>
    <row r="34" spans="1:18" ht="16.5" customHeight="1">
      <c r="A34" s="442" t="s">
        <v>448</v>
      </c>
      <c r="B34" s="443" t="s">
        <v>385</v>
      </c>
      <c r="C34" s="443" t="s">
        <v>449</v>
      </c>
      <c r="D34" s="444"/>
      <c r="E34" s="445">
        <v>35</v>
      </c>
      <c r="F34" s="446"/>
      <c r="G34" s="447">
        <v>0.2666</v>
      </c>
      <c r="H34" s="446"/>
      <c r="I34" s="448">
        <v>9.33</v>
      </c>
      <c r="J34" s="446"/>
      <c r="K34" s="447">
        <v>50</v>
      </c>
      <c r="L34" s="446"/>
      <c r="M34" s="448">
        <v>1750</v>
      </c>
      <c r="N34" s="446"/>
      <c r="O34" s="447">
        <v>7.0000000000000007E-2</v>
      </c>
      <c r="P34" s="449"/>
      <c r="Q34" s="447">
        <v>9.5934000000000005E-2</v>
      </c>
      <c r="R34" s="83"/>
    </row>
    <row r="35" spans="1:18" s="75" customFormat="1" ht="15" customHeight="1">
      <c r="A35" s="450"/>
      <c r="B35" s="451"/>
      <c r="C35" s="451"/>
      <c r="D35" s="452"/>
      <c r="E35" s="453"/>
      <c r="F35" s="454"/>
      <c r="G35" s="453"/>
      <c r="H35" s="454"/>
      <c r="I35" s="455">
        <f>SUM(I17:I34)</f>
        <v>5976514.3499999996</v>
      </c>
      <c r="J35" s="454"/>
      <c r="K35" s="456"/>
      <c r="L35" s="457"/>
      <c r="M35" s="455">
        <f>SUM(M17:M34)</f>
        <v>1264789.2699999998</v>
      </c>
      <c r="N35" s="458"/>
      <c r="O35" s="459"/>
      <c r="P35" s="458"/>
      <c r="Q35" s="460">
        <f>SUM(Q17:Q34)</f>
        <v>69.335107999999991</v>
      </c>
      <c r="R35" s="85"/>
    </row>
    <row r="36" spans="1:18" s="79" customFormat="1" ht="15" customHeight="1">
      <c r="A36" s="461" t="s">
        <v>450</v>
      </c>
      <c r="B36" s="233"/>
      <c r="C36" s="234"/>
      <c r="D36" s="82">
        <v>602</v>
      </c>
      <c r="E36" s="235"/>
      <c r="F36" s="236">
        <v>613</v>
      </c>
      <c r="G36" s="237"/>
      <c r="H36" s="236">
        <v>624</v>
      </c>
      <c r="I36" s="237"/>
      <c r="J36" s="236">
        <v>635</v>
      </c>
      <c r="K36" s="238"/>
      <c r="L36" s="86">
        <v>646</v>
      </c>
      <c r="M36" s="237"/>
      <c r="N36" s="239">
        <v>657</v>
      </c>
      <c r="O36" s="240"/>
      <c r="P36" s="239">
        <v>668</v>
      </c>
      <c r="Q36" s="241"/>
      <c r="R36" s="128"/>
    </row>
    <row r="37" spans="1:18" s="79" customFormat="1" ht="15.75" customHeight="1">
      <c r="A37" s="602" t="s">
        <v>357</v>
      </c>
      <c r="B37" s="602"/>
      <c r="C37" s="602"/>
      <c r="D37" s="329">
        <v>604</v>
      </c>
      <c r="E37" s="462" t="s">
        <v>22</v>
      </c>
      <c r="F37" s="463">
        <v>615</v>
      </c>
      <c r="G37" s="464" t="s">
        <v>22</v>
      </c>
      <c r="H37" s="463">
        <v>626</v>
      </c>
      <c r="I37" s="464" t="s">
        <v>22</v>
      </c>
      <c r="J37" s="463">
        <v>637</v>
      </c>
      <c r="K37" s="465" t="s">
        <v>22</v>
      </c>
      <c r="L37" s="464">
        <v>648</v>
      </c>
      <c r="M37" s="464" t="s">
        <v>22</v>
      </c>
      <c r="N37" s="463">
        <v>659</v>
      </c>
      <c r="O37" s="466" t="s">
        <v>22</v>
      </c>
      <c r="P37" s="463">
        <v>670</v>
      </c>
      <c r="Q37" s="467"/>
      <c r="R37" s="129"/>
    </row>
    <row r="38" spans="1:18" ht="15.75" customHeight="1">
      <c r="A38" s="442" t="s">
        <v>537</v>
      </c>
      <c r="B38" s="468" t="s">
        <v>385</v>
      </c>
      <c r="C38" s="443" t="s">
        <v>35</v>
      </c>
      <c r="D38" s="329"/>
      <c r="E38" s="445">
        <v>8752</v>
      </c>
      <c r="F38" s="440"/>
      <c r="G38" s="447">
        <v>14.7872</v>
      </c>
      <c r="H38" s="440"/>
      <c r="I38" s="448">
        <v>129417.88</v>
      </c>
      <c r="J38" s="469"/>
      <c r="K38" s="447">
        <v>2.4</v>
      </c>
      <c r="L38" s="440"/>
      <c r="M38" s="448">
        <v>21004.799999999999</v>
      </c>
      <c r="N38" s="440"/>
      <c r="O38" s="447">
        <v>0.75980000000000003</v>
      </c>
      <c r="P38" s="415"/>
      <c r="Q38" s="447">
        <v>1.151473</v>
      </c>
      <c r="R38" s="83"/>
    </row>
    <row r="39" spans="1:18" ht="15.75" customHeight="1">
      <c r="A39" s="442" t="s">
        <v>451</v>
      </c>
      <c r="B39" s="468" t="s">
        <v>385</v>
      </c>
      <c r="C39" s="443" t="s">
        <v>452</v>
      </c>
      <c r="D39" s="329"/>
      <c r="E39" s="445">
        <v>105400</v>
      </c>
      <c r="F39" s="440"/>
      <c r="G39" s="447">
        <v>4.5442</v>
      </c>
      <c r="H39" s="440"/>
      <c r="I39" s="448">
        <v>478953.67</v>
      </c>
      <c r="J39" s="469"/>
      <c r="K39" s="447">
        <v>1.38</v>
      </c>
      <c r="L39" s="440"/>
      <c r="M39" s="448">
        <v>145452</v>
      </c>
      <c r="N39" s="440"/>
      <c r="O39" s="447">
        <v>4.7143290000000002</v>
      </c>
      <c r="P39" s="415"/>
      <c r="Q39" s="447">
        <v>7.9736050000000001</v>
      </c>
      <c r="R39" s="83"/>
    </row>
    <row r="40" spans="1:18" ht="15.75" customHeight="1">
      <c r="A40" s="442" t="s">
        <v>538</v>
      </c>
      <c r="B40" s="468" t="s">
        <v>385</v>
      </c>
      <c r="C40" s="443" t="s">
        <v>453</v>
      </c>
      <c r="D40" s="329"/>
      <c r="E40" s="445">
        <v>80757</v>
      </c>
      <c r="F40" s="440"/>
      <c r="G40" s="447">
        <v>2.2406000000000001</v>
      </c>
      <c r="H40" s="440"/>
      <c r="I40" s="448">
        <v>180942.89</v>
      </c>
      <c r="J40" s="469"/>
      <c r="K40" s="447">
        <v>1.17</v>
      </c>
      <c r="L40" s="440"/>
      <c r="M40" s="448">
        <v>94485.69</v>
      </c>
      <c r="N40" s="440"/>
      <c r="O40" s="447">
        <v>4.1001729999999998</v>
      </c>
      <c r="P40" s="415"/>
      <c r="Q40" s="447">
        <v>5.1796579999999999</v>
      </c>
      <c r="R40" s="83"/>
    </row>
    <row r="41" spans="1:18" s="79" customFormat="1" ht="15.75" customHeight="1">
      <c r="A41" s="470"/>
      <c r="B41" s="470"/>
      <c r="C41" s="470"/>
      <c r="D41" s="329"/>
      <c r="E41" s="462"/>
      <c r="F41" s="469"/>
      <c r="G41" s="471"/>
      <c r="H41" s="469"/>
      <c r="I41" s="471">
        <f>SUM(I38:I40)</f>
        <v>789314.44000000006</v>
      </c>
      <c r="J41" s="469"/>
      <c r="K41" s="465"/>
      <c r="L41" s="471"/>
      <c r="M41" s="471">
        <f>SUM(M38:M40)</f>
        <v>260942.49</v>
      </c>
      <c r="N41" s="469"/>
      <c r="O41" s="466"/>
      <c r="P41" s="469"/>
      <c r="Q41" s="472">
        <f>SUM(Q38:Q40)</f>
        <v>14.304736</v>
      </c>
      <c r="R41" s="129"/>
    </row>
    <row r="42" spans="1:18" s="79" customFormat="1" ht="24.75" customHeight="1">
      <c r="A42" s="602" t="s">
        <v>358</v>
      </c>
      <c r="B42" s="602"/>
      <c r="C42" s="602"/>
      <c r="D42" s="329">
        <v>605</v>
      </c>
      <c r="E42" s="462" t="s">
        <v>22</v>
      </c>
      <c r="F42" s="463">
        <v>616</v>
      </c>
      <c r="G42" s="471" t="s">
        <v>22</v>
      </c>
      <c r="H42" s="463">
        <v>627</v>
      </c>
      <c r="I42" s="473">
        <f>+I41+I35</f>
        <v>6765828.79</v>
      </c>
      <c r="J42" s="463">
        <v>638</v>
      </c>
      <c r="K42" s="465" t="s">
        <v>22</v>
      </c>
      <c r="L42" s="464">
        <v>649</v>
      </c>
      <c r="M42" s="474">
        <f>+M41+M35</f>
        <v>1525731.7599999998</v>
      </c>
      <c r="N42" s="463">
        <v>660</v>
      </c>
      <c r="O42" s="475"/>
      <c r="P42" s="463">
        <v>671</v>
      </c>
      <c r="Q42" s="474">
        <f>+Q41+Q35</f>
        <v>83.639843999999997</v>
      </c>
      <c r="R42" s="129"/>
    </row>
    <row r="43" spans="1:18" s="79" customFormat="1" ht="19.5" customHeight="1">
      <c r="A43" s="594" t="s">
        <v>359</v>
      </c>
      <c r="B43" s="595"/>
      <c r="C43" s="596"/>
      <c r="D43" s="351">
        <v>606</v>
      </c>
      <c r="E43" s="242" t="s">
        <v>22</v>
      </c>
      <c r="F43" s="243">
        <v>617</v>
      </c>
      <c r="G43" s="87" t="s">
        <v>22</v>
      </c>
      <c r="H43" s="243">
        <v>628</v>
      </c>
      <c r="I43" s="87"/>
      <c r="J43" s="243">
        <v>639</v>
      </c>
      <c r="K43" s="245" t="s">
        <v>22</v>
      </c>
      <c r="L43" s="244">
        <v>650</v>
      </c>
      <c r="M43" s="87" t="s">
        <v>22</v>
      </c>
      <c r="N43" s="243">
        <v>661</v>
      </c>
      <c r="O43" s="246" t="s">
        <v>22</v>
      </c>
      <c r="P43" s="243">
        <v>672</v>
      </c>
      <c r="Q43" s="247"/>
      <c r="R43" s="129"/>
    </row>
    <row r="44" spans="1:18" s="79" customFormat="1" ht="19.5" customHeight="1">
      <c r="A44" s="594" t="s">
        <v>356</v>
      </c>
      <c r="B44" s="595"/>
      <c r="C44" s="596"/>
      <c r="D44" s="351">
        <v>607</v>
      </c>
      <c r="E44" s="242" t="s">
        <v>22</v>
      </c>
      <c r="F44" s="243">
        <v>618</v>
      </c>
      <c r="G44" s="87" t="s">
        <v>22</v>
      </c>
      <c r="H44" s="243">
        <v>629</v>
      </c>
      <c r="I44" s="87" t="s">
        <v>22</v>
      </c>
      <c r="J44" s="243">
        <v>640</v>
      </c>
      <c r="K44" s="245" t="s">
        <v>22</v>
      </c>
      <c r="L44" s="244">
        <v>651</v>
      </c>
      <c r="M44" s="87" t="s">
        <v>22</v>
      </c>
      <c r="N44" s="243">
        <v>662</v>
      </c>
      <c r="O44" s="246" t="s">
        <v>22</v>
      </c>
      <c r="P44" s="243">
        <v>673</v>
      </c>
      <c r="Q44" s="247"/>
      <c r="R44" s="129"/>
    </row>
    <row r="45" spans="1:18" ht="19.5" customHeight="1">
      <c r="A45" s="597" t="s">
        <v>361</v>
      </c>
      <c r="B45" s="598"/>
      <c r="C45" s="599"/>
      <c r="D45" s="359">
        <v>608</v>
      </c>
      <c r="E45" s="88"/>
      <c r="F45" s="236">
        <v>618</v>
      </c>
      <c r="G45" s="133"/>
      <c r="H45" s="236">
        <v>630</v>
      </c>
      <c r="I45" s="133"/>
      <c r="J45" s="236">
        <v>641</v>
      </c>
      <c r="K45" s="248"/>
      <c r="L45" s="86">
        <v>652</v>
      </c>
      <c r="M45" s="133"/>
      <c r="N45" s="236">
        <v>663</v>
      </c>
      <c r="O45" s="249"/>
      <c r="P45" s="236">
        <v>674</v>
      </c>
      <c r="Q45" s="250"/>
      <c r="R45" s="83"/>
    </row>
    <row r="46" spans="1:18" ht="19.5" customHeight="1">
      <c r="A46" s="594" t="s">
        <v>357</v>
      </c>
      <c r="B46" s="595"/>
      <c r="C46" s="596"/>
      <c r="D46" s="359">
        <v>609</v>
      </c>
      <c r="E46" s="242" t="s">
        <v>22</v>
      </c>
      <c r="F46" s="236">
        <v>620</v>
      </c>
      <c r="G46" s="84" t="s">
        <v>22</v>
      </c>
      <c r="H46" s="236">
        <v>631</v>
      </c>
      <c r="I46" s="84" t="s">
        <v>22</v>
      </c>
      <c r="J46" s="236">
        <v>642</v>
      </c>
      <c r="K46" s="251" t="s">
        <v>22</v>
      </c>
      <c r="L46" s="86">
        <v>653</v>
      </c>
      <c r="M46" s="84" t="s">
        <v>22</v>
      </c>
      <c r="N46" s="236">
        <v>664</v>
      </c>
      <c r="O46" s="252" t="s">
        <v>22</v>
      </c>
      <c r="P46" s="236">
        <v>675</v>
      </c>
      <c r="Q46" s="250"/>
      <c r="R46" s="83"/>
    </row>
    <row r="47" spans="1:18" ht="20.25" customHeight="1">
      <c r="A47" s="594" t="s">
        <v>360</v>
      </c>
      <c r="B47" s="595"/>
      <c r="C47" s="596"/>
      <c r="D47" s="359">
        <v>610</v>
      </c>
      <c r="E47" s="242" t="s">
        <v>22</v>
      </c>
      <c r="F47" s="236">
        <v>621</v>
      </c>
      <c r="G47" s="84" t="s">
        <v>22</v>
      </c>
      <c r="H47" s="236">
        <v>632</v>
      </c>
      <c r="I47" s="133"/>
      <c r="J47" s="236">
        <v>643</v>
      </c>
      <c r="K47" s="84" t="s">
        <v>22</v>
      </c>
      <c r="L47" s="86">
        <v>654</v>
      </c>
      <c r="M47" s="133"/>
      <c r="N47" s="236">
        <v>665</v>
      </c>
      <c r="O47" s="249"/>
      <c r="P47" s="236">
        <v>676</v>
      </c>
      <c r="Q47" s="250"/>
      <c r="R47" s="83"/>
    </row>
    <row r="48" spans="1:18" ht="20.25" customHeight="1">
      <c r="A48" s="594" t="s">
        <v>362</v>
      </c>
      <c r="B48" s="595"/>
      <c r="C48" s="596"/>
      <c r="D48" s="359">
        <v>611</v>
      </c>
      <c r="E48" s="242"/>
      <c r="F48" s="236">
        <v>622</v>
      </c>
      <c r="G48" s="84" t="s">
        <v>22</v>
      </c>
      <c r="H48" s="236">
        <v>633</v>
      </c>
      <c r="I48" s="89">
        <f>+I47+I42</f>
        <v>6765828.79</v>
      </c>
      <c r="J48" s="236">
        <v>644</v>
      </c>
      <c r="K48" s="84" t="s">
        <v>22</v>
      </c>
      <c r="L48" s="86">
        <v>655</v>
      </c>
      <c r="M48" s="89">
        <f>+M47+M42</f>
        <v>1525731.7599999998</v>
      </c>
      <c r="N48" s="236">
        <v>666</v>
      </c>
      <c r="O48" s="89"/>
      <c r="P48" s="236">
        <v>677</v>
      </c>
      <c r="Q48" s="253">
        <f>+Q42+Q47</f>
        <v>83.639843999999997</v>
      </c>
      <c r="R48" s="83"/>
    </row>
    <row r="49" spans="1:19" ht="19.5" customHeight="1">
      <c r="A49" s="476"/>
      <c r="B49" s="90"/>
      <c r="C49" s="90"/>
      <c r="D49" s="91"/>
      <c r="E49" s="92"/>
      <c r="F49" s="93"/>
      <c r="G49" s="254"/>
      <c r="H49" s="93"/>
      <c r="I49" s="94"/>
      <c r="J49" s="93"/>
      <c r="K49" s="254"/>
      <c r="L49" s="95"/>
      <c r="M49" s="94"/>
      <c r="N49" s="93"/>
      <c r="O49" s="255"/>
      <c r="P49" s="93"/>
      <c r="Q49" s="255"/>
      <c r="R49" s="83"/>
    </row>
    <row r="50" spans="1:19" s="79" customFormat="1" ht="21.75" customHeight="1">
      <c r="A50" s="476"/>
      <c r="B50" s="90"/>
      <c r="C50" s="256"/>
      <c r="D50" s="91"/>
      <c r="E50" s="92"/>
      <c r="F50" s="93"/>
      <c r="G50" s="303" t="s">
        <v>3</v>
      </c>
      <c r="H50" s="93"/>
      <c r="I50" s="94"/>
      <c r="J50" s="93"/>
      <c r="K50" s="254"/>
      <c r="L50" s="95"/>
      <c r="M50" s="591"/>
      <c r="N50" s="591"/>
      <c r="O50" s="591"/>
      <c r="P50" s="93"/>
      <c r="Q50" s="255"/>
      <c r="R50" s="129"/>
    </row>
    <row r="51" spans="1:19" ht="17.25" customHeight="1">
      <c r="A51" s="477"/>
      <c r="B51" s="303"/>
      <c r="C51" s="305"/>
      <c r="D51" s="560"/>
      <c r="E51" s="560"/>
      <c r="F51" s="93"/>
      <c r="G51" s="254"/>
      <c r="H51" s="93"/>
      <c r="I51" s="94"/>
      <c r="J51" s="93"/>
      <c r="K51" s="254"/>
      <c r="L51" s="95"/>
      <c r="M51" s="592"/>
      <c r="N51" s="592"/>
      <c r="O51" s="592"/>
      <c r="P51" s="93"/>
      <c r="Q51" s="255"/>
      <c r="R51" s="96"/>
    </row>
    <row r="52" spans="1:19" ht="13.5" customHeight="1">
      <c r="A52" s="139" t="s">
        <v>539</v>
      </c>
      <c r="B52" s="305"/>
      <c r="C52" s="229"/>
      <c r="D52" s="350" t="s">
        <v>525</v>
      </c>
      <c r="E52" s="346"/>
      <c r="F52" s="97"/>
      <c r="H52" s="76"/>
      <c r="J52" s="76"/>
      <c r="M52" s="591" t="s">
        <v>483</v>
      </c>
      <c r="N52" s="591"/>
      <c r="O52" s="591"/>
      <c r="P52" s="97"/>
      <c r="R52" s="96"/>
    </row>
    <row r="53" spans="1:19" ht="15.75" customHeight="1">
      <c r="A53" s="305"/>
      <c r="B53" s="231"/>
      <c r="C53" s="305"/>
      <c r="D53" s="231"/>
      <c r="E53" s="229"/>
      <c r="H53" s="76"/>
      <c r="J53" s="77"/>
      <c r="L53" s="77"/>
      <c r="M53" s="257"/>
      <c r="N53" s="257"/>
      <c r="O53" s="257"/>
      <c r="P53" s="99"/>
      <c r="R53" s="96"/>
    </row>
    <row r="54" spans="1:19" ht="29.25" customHeight="1">
      <c r="A54" s="305"/>
      <c r="B54" s="231" t="s">
        <v>475</v>
      </c>
      <c r="C54" s="306"/>
      <c r="D54" s="230"/>
      <c r="E54" s="230"/>
      <c r="F54" s="259"/>
      <c r="I54" s="72"/>
      <c r="M54" s="260"/>
      <c r="N54" s="260"/>
      <c r="O54" s="260"/>
      <c r="P54" s="261"/>
      <c r="R54" s="96"/>
    </row>
    <row r="55" spans="1:19">
      <c r="A55" s="305"/>
      <c r="B55" s="231"/>
      <c r="C55" s="306"/>
      <c r="D55" s="230"/>
      <c r="E55" s="230"/>
      <c r="F55" s="259"/>
      <c r="M55" s="99"/>
      <c r="N55" s="99"/>
      <c r="O55" s="99"/>
      <c r="P55" s="99"/>
      <c r="R55" s="98">
        <f>R50-85736322.07</f>
        <v>-85736322.069999993</v>
      </c>
      <c r="S55" s="98">
        <f>S50-85736322.07</f>
        <v>-85736322.069999993</v>
      </c>
    </row>
    <row r="56" spans="1:19" ht="26.25" customHeight="1"/>
    <row r="57" spans="1:19" ht="24.75" customHeight="1">
      <c r="B57" s="100"/>
    </row>
    <row r="58" spans="1:19" ht="30.75" customHeight="1">
      <c r="C58" s="101"/>
      <c r="D58" s="102"/>
      <c r="E58" s="103"/>
      <c r="F58" s="104"/>
      <c r="G58" s="258"/>
      <c r="H58" s="104"/>
      <c r="J58" s="104"/>
      <c r="K58" s="258"/>
      <c r="L58" s="104"/>
    </row>
    <row r="59" spans="1:19">
      <c r="C59" s="101"/>
      <c r="D59" s="102"/>
      <c r="E59" s="103"/>
      <c r="F59" s="104"/>
      <c r="G59" s="258"/>
      <c r="H59" s="104"/>
      <c r="J59" s="104"/>
      <c r="K59" s="258"/>
      <c r="L59" s="104"/>
    </row>
    <row r="60" spans="1:19">
      <c r="B60" s="593"/>
      <c r="C60" s="593"/>
      <c r="D60" s="593"/>
      <c r="E60" s="593"/>
      <c r="F60" s="104"/>
      <c r="G60" s="258"/>
      <c r="H60" s="104"/>
      <c r="I60" s="104"/>
      <c r="J60" s="104"/>
      <c r="K60" s="258"/>
      <c r="L60" s="104"/>
      <c r="M60" s="104"/>
    </row>
    <row r="61" spans="1:19">
      <c r="B61" s="593"/>
      <c r="C61" s="593"/>
      <c r="D61" s="593"/>
      <c r="E61" s="593"/>
      <c r="F61" s="104"/>
      <c r="G61" s="258"/>
      <c r="H61" s="104"/>
      <c r="I61" s="104"/>
      <c r="J61" s="104"/>
      <c r="K61" s="258"/>
      <c r="L61" s="104"/>
      <c r="M61" s="104"/>
    </row>
    <row r="62" spans="1:19">
      <c r="B62" s="593"/>
      <c r="C62" s="593"/>
      <c r="D62" s="593"/>
      <c r="E62" s="593"/>
      <c r="K62" s="258"/>
      <c r="L62" s="104"/>
      <c r="M62" s="104"/>
    </row>
    <row r="63" spans="1:19">
      <c r="K63" s="258"/>
      <c r="L63" s="104"/>
      <c r="M63" s="104"/>
    </row>
  </sheetData>
  <mergeCells count="33">
    <mergeCell ref="A8:Q8"/>
    <mergeCell ref="A9:Q9"/>
    <mergeCell ref="A12:C12"/>
    <mergeCell ref="D12:D14"/>
    <mergeCell ref="E12:E13"/>
    <mergeCell ref="F12:F14"/>
    <mergeCell ref="G12:G13"/>
    <mergeCell ref="H12:H14"/>
    <mergeCell ref="I12:I13"/>
    <mergeCell ref="J12:J14"/>
    <mergeCell ref="A48:C48"/>
    <mergeCell ref="Q12:Q13"/>
    <mergeCell ref="A14:C14"/>
    <mergeCell ref="A15:C15"/>
    <mergeCell ref="A16:C16"/>
    <mergeCell ref="A37:C37"/>
    <mergeCell ref="A42:C42"/>
    <mergeCell ref="K12:K13"/>
    <mergeCell ref="L12:L14"/>
    <mergeCell ref="M12:M13"/>
    <mergeCell ref="N12:N14"/>
    <mergeCell ref="O12:O13"/>
    <mergeCell ref="P12:P14"/>
    <mergeCell ref="A43:C43"/>
    <mergeCell ref="A44:C44"/>
    <mergeCell ref="A45:C45"/>
    <mergeCell ref="A46:C46"/>
    <mergeCell ref="A47:C47"/>
    <mergeCell ref="M50:O50"/>
    <mergeCell ref="D51:E51"/>
    <mergeCell ref="M51:O51"/>
    <mergeCell ref="M52:O52"/>
    <mergeCell ref="B60:E62"/>
  </mergeCells>
  <printOptions horizontalCentered="1"/>
  <pageMargins left="0.2" right="0.39370078740157499" top="0.2" bottom="0.196850393700787" header="0.21" footer="0.2"/>
  <pageSetup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</sheetPr>
  <dimension ref="A1:Q35"/>
  <sheetViews>
    <sheetView view="pageBreakPreview" topLeftCell="A12" zoomScaleSheetLayoutView="100" workbookViewId="0">
      <selection activeCell="C22" sqref="C22"/>
    </sheetView>
  </sheetViews>
  <sheetFormatPr defaultRowHeight="12.75"/>
  <cols>
    <col min="1" max="1" width="18.85546875" style="159" customWidth="1"/>
    <col min="2" max="2" width="13.28515625" style="159" customWidth="1"/>
    <col min="3" max="3" width="10.140625" style="159" customWidth="1"/>
    <col min="4" max="4" width="5.140625" style="159" customWidth="1"/>
    <col min="5" max="5" width="14.7109375" style="159" customWidth="1"/>
    <col min="6" max="6" width="4.85546875" style="159" customWidth="1"/>
    <col min="7" max="7" width="15.7109375" style="159" bestFit="1" customWidth="1"/>
    <col min="8" max="8" width="5" style="159" customWidth="1"/>
    <col min="9" max="9" width="16.140625" style="159" customWidth="1"/>
    <col min="10" max="10" width="4.85546875" style="159" customWidth="1"/>
    <col min="11" max="11" width="12.140625" style="159" customWidth="1"/>
    <col min="12" max="12" width="4.140625" style="159" customWidth="1"/>
    <col min="13" max="13" width="13.140625" style="159" customWidth="1"/>
    <col min="14" max="14" width="11.140625" style="160" bestFit="1" customWidth="1"/>
    <col min="15" max="15" width="14.85546875" style="160" hidden="1" customWidth="1"/>
    <col min="16" max="16384" width="9.140625" style="160"/>
  </cols>
  <sheetData>
    <row r="1" spans="1:13">
      <c r="A1" s="1" t="s">
        <v>482</v>
      </c>
      <c r="B1" s="105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1" t="s">
        <v>425</v>
      </c>
      <c r="B2" s="105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" t="s">
        <v>426</v>
      </c>
      <c r="B3" s="105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" t="s">
        <v>427</v>
      </c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 t="s">
        <v>428</v>
      </c>
      <c r="B5" s="10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" t="s">
        <v>429</v>
      </c>
      <c r="B6" s="105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620" t="s">
        <v>37</v>
      </c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</row>
    <row r="8" spans="1:13">
      <c r="A8" s="620" t="s">
        <v>527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</row>
    <row r="9" spans="1:13">
      <c r="A9" s="26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17.25" customHeight="1">
      <c r="A10" s="621" t="s">
        <v>11</v>
      </c>
      <c r="B10" s="621"/>
      <c r="C10" s="621"/>
      <c r="D10" s="618" t="s">
        <v>0</v>
      </c>
      <c r="E10" s="617" t="s">
        <v>38</v>
      </c>
      <c r="F10" s="618" t="s">
        <v>0</v>
      </c>
      <c r="G10" s="617" t="s">
        <v>14</v>
      </c>
      <c r="H10" s="618" t="s">
        <v>39</v>
      </c>
      <c r="I10" s="617" t="s">
        <v>16</v>
      </c>
      <c r="J10" s="618" t="s">
        <v>0</v>
      </c>
      <c r="K10" s="617" t="s">
        <v>40</v>
      </c>
      <c r="L10" s="618" t="s">
        <v>0</v>
      </c>
      <c r="M10" s="617" t="s">
        <v>41</v>
      </c>
    </row>
    <row r="11" spans="1:13" ht="82.5" customHeight="1">
      <c r="A11" s="352" t="s">
        <v>19</v>
      </c>
      <c r="B11" s="352" t="s">
        <v>353</v>
      </c>
      <c r="C11" s="352" t="s">
        <v>20</v>
      </c>
      <c r="D11" s="618"/>
      <c r="E11" s="617"/>
      <c r="F11" s="618"/>
      <c r="G11" s="617"/>
      <c r="H11" s="618"/>
      <c r="I11" s="617"/>
      <c r="J11" s="618"/>
      <c r="K11" s="617"/>
      <c r="L11" s="618"/>
      <c r="M11" s="617"/>
    </row>
    <row r="12" spans="1:13" ht="12" customHeight="1">
      <c r="A12" s="263"/>
      <c r="B12" s="619">
        <v>1</v>
      </c>
      <c r="C12" s="619"/>
      <c r="D12" s="618"/>
      <c r="E12" s="352">
        <v>2</v>
      </c>
      <c r="F12" s="618"/>
      <c r="G12" s="352">
        <v>3</v>
      </c>
      <c r="H12" s="618"/>
      <c r="I12" s="352">
        <v>4</v>
      </c>
      <c r="J12" s="618"/>
      <c r="K12" s="352">
        <v>5</v>
      </c>
      <c r="L12" s="618"/>
      <c r="M12" s="352">
        <v>6</v>
      </c>
    </row>
    <row r="13" spans="1:13" s="108" customFormat="1" ht="16.5" customHeight="1">
      <c r="A13" s="614" t="s">
        <v>363</v>
      </c>
      <c r="B13" s="614"/>
      <c r="C13" s="614"/>
      <c r="D13" s="209">
        <v>678</v>
      </c>
      <c r="E13" s="264"/>
      <c r="F13" s="265">
        <v>689</v>
      </c>
      <c r="G13" s="264"/>
      <c r="H13" s="265">
        <v>700</v>
      </c>
      <c r="I13" s="264"/>
      <c r="J13" s="265">
        <v>711</v>
      </c>
      <c r="K13" s="266"/>
      <c r="L13" s="265">
        <v>722</v>
      </c>
      <c r="M13" s="267"/>
    </row>
    <row r="14" spans="1:13" s="108" customFormat="1" ht="18" customHeight="1">
      <c r="A14" s="616" t="s">
        <v>364</v>
      </c>
      <c r="B14" s="616"/>
      <c r="C14" s="616"/>
      <c r="D14" s="209">
        <v>679</v>
      </c>
      <c r="E14" s="268"/>
      <c r="F14" s="265">
        <v>690</v>
      </c>
      <c r="G14" s="268"/>
      <c r="H14" s="265">
        <v>701</v>
      </c>
      <c r="I14" s="268"/>
      <c r="J14" s="265">
        <v>712</v>
      </c>
      <c r="K14" s="266"/>
      <c r="L14" s="265">
        <v>723</v>
      </c>
      <c r="M14" s="267"/>
    </row>
    <row r="15" spans="1:13" ht="41.25" customHeight="1">
      <c r="A15" s="616" t="s">
        <v>365</v>
      </c>
      <c r="B15" s="616"/>
      <c r="C15" s="616"/>
      <c r="D15" s="208">
        <v>680</v>
      </c>
      <c r="E15" s="268"/>
      <c r="F15" s="353">
        <v>691</v>
      </c>
      <c r="G15" s="268"/>
      <c r="H15" s="353">
        <v>702</v>
      </c>
      <c r="I15" s="268"/>
      <c r="J15" s="353">
        <v>713</v>
      </c>
      <c r="K15" s="266"/>
      <c r="L15" s="353">
        <v>724</v>
      </c>
      <c r="M15" s="266"/>
    </row>
    <row r="16" spans="1:13" s="108" customFormat="1" ht="18" customHeight="1">
      <c r="A16" s="616" t="s">
        <v>366</v>
      </c>
      <c r="B16" s="616"/>
      <c r="C16" s="616"/>
      <c r="D16" s="209">
        <v>681</v>
      </c>
      <c r="E16" s="269"/>
      <c r="F16" s="263">
        <v>692</v>
      </c>
      <c r="G16" s="269"/>
      <c r="H16" s="263">
        <v>703</v>
      </c>
      <c r="I16" s="269"/>
      <c r="J16" s="263">
        <v>714</v>
      </c>
      <c r="K16" s="270"/>
      <c r="L16" s="263">
        <v>725</v>
      </c>
      <c r="M16" s="270"/>
    </row>
    <row r="17" spans="1:17" ht="16.5" customHeight="1">
      <c r="A17" s="616" t="s">
        <v>367</v>
      </c>
      <c r="B17" s="616"/>
      <c r="C17" s="616"/>
      <c r="D17" s="208">
        <v>682</v>
      </c>
      <c r="E17" s="264"/>
      <c r="F17" s="353">
        <v>693</v>
      </c>
      <c r="G17" s="264"/>
      <c r="H17" s="353">
        <v>704</v>
      </c>
      <c r="I17" s="264"/>
      <c r="J17" s="353">
        <v>715</v>
      </c>
      <c r="K17" s="266"/>
      <c r="L17" s="353">
        <v>726</v>
      </c>
      <c r="M17" s="267"/>
    </row>
    <row r="18" spans="1:17" ht="18" customHeight="1">
      <c r="A18" s="614" t="s">
        <v>373</v>
      </c>
      <c r="B18" s="614"/>
      <c r="C18" s="614"/>
      <c r="D18" s="209">
        <v>683</v>
      </c>
      <c r="E18" s="269"/>
      <c r="F18" s="263">
        <v>694</v>
      </c>
      <c r="G18" s="271" t="s">
        <v>22</v>
      </c>
      <c r="H18" s="263">
        <v>705</v>
      </c>
      <c r="I18" s="271" t="s">
        <v>22</v>
      </c>
      <c r="J18" s="263">
        <v>716</v>
      </c>
      <c r="K18" s="272" t="s">
        <v>22</v>
      </c>
      <c r="L18" s="263">
        <v>727</v>
      </c>
      <c r="M18" s="272" t="s">
        <v>22</v>
      </c>
    </row>
    <row r="19" spans="1:17" ht="17.25" customHeight="1">
      <c r="A19" s="616" t="s">
        <v>368</v>
      </c>
      <c r="B19" s="616"/>
      <c r="C19" s="616"/>
      <c r="D19" s="209">
        <v>684</v>
      </c>
      <c r="E19" s="269"/>
      <c r="F19" s="263">
        <v>695</v>
      </c>
      <c r="G19" s="271" t="s">
        <v>22</v>
      </c>
      <c r="H19" s="263">
        <v>706</v>
      </c>
      <c r="I19" s="271" t="s">
        <v>22</v>
      </c>
      <c r="J19" s="263">
        <v>717</v>
      </c>
      <c r="K19" s="272" t="s">
        <v>22</v>
      </c>
      <c r="L19" s="263">
        <v>728</v>
      </c>
      <c r="M19" s="272" t="s">
        <v>22</v>
      </c>
    </row>
    <row r="20" spans="1:17" ht="16.5" customHeight="1">
      <c r="A20" s="616" t="s">
        <v>369</v>
      </c>
      <c r="B20" s="616"/>
      <c r="C20" s="616"/>
      <c r="D20" s="209">
        <v>685</v>
      </c>
      <c r="E20" s="269" t="s">
        <v>22</v>
      </c>
      <c r="F20" s="263">
        <v>696</v>
      </c>
      <c r="G20" s="271" t="s">
        <v>22</v>
      </c>
      <c r="H20" s="263">
        <v>707</v>
      </c>
      <c r="I20" s="271" t="s">
        <v>22</v>
      </c>
      <c r="J20" s="263">
        <v>718</v>
      </c>
      <c r="K20" s="272" t="s">
        <v>22</v>
      </c>
      <c r="L20" s="263">
        <v>729</v>
      </c>
      <c r="M20" s="272" t="s">
        <v>22</v>
      </c>
    </row>
    <row r="21" spans="1:17" s="108" customFormat="1" ht="18.75" customHeight="1">
      <c r="A21" s="612" t="s">
        <v>370</v>
      </c>
      <c r="B21" s="612"/>
      <c r="C21" s="612"/>
      <c r="D21" s="302">
        <v>686</v>
      </c>
      <c r="E21" s="106">
        <f>SUM(E22)</f>
        <v>0</v>
      </c>
      <c r="F21" s="106">
        <f>SUM(F22)</f>
        <v>0</v>
      </c>
      <c r="G21" s="106">
        <f>SUM(G22)</f>
        <v>0</v>
      </c>
      <c r="H21" s="106">
        <f>SUM(H22)</f>
        <v>0</v>
      </c>
      <c r="I21" s="106">
        <f>SUM(I22)</f>
        <v>0</v>
      </c>
      <c r="J21" s="302">
        <v>719</v>
      </c>
      <c r="K21" s="107" t="s">
        <v>22</v>
      </c>
      <c r="L21" s="302">
        <v>730</v>
      </c>
      <c r="M21" s="478">
        <f>+M22</f>
        <v>0</v>
      </c>
    </row>
    <row r="22" spans="1:17">
      <c r="A22" s="273"/>
      <c r="B22" s="274"/>
      <c r="C22" s="274"/>
      <c r="D22" s="275"/>
      <c r="E22" s="276"/>
      <c r="F22" s="275"/>
      <c r="G22" s="276"/>
      <c r="H22" s="275"/>
      <c r="I22" s="276"/>
      <c r="J22" s="275"/>
      <c r="K22" s="276"/>
      <c r="L22" s="275"/>
      <c r="M22" s="277"/>
    </row>
    <row r="23" spans="1:17" s="108" customFormat="1" ht="18.75" customHeight="1">
      <c r="A23" s="613" t="s">
        <v>371</v>
      </c>
      <c r="B23" s="613"/>
      <c r="C23" s="613"/>
      <c r="D23" s="278">
        <v>687</v>
      </c>
      <c r="E23" s="279">
        <v>0</v>
      </c>
      <c r="F23" s="278">
        <v>698</v>
      </c>
      <c r="G23" s="279">
        <v>0</v>
      </c>
      <c r="H23" s="278">
        <v>709</v>
      </c>
      <c r="I23" s="279">
        <v>0</v>
      </c>
      <c r="J23" s="278">
        <v>720</v>
      </c>
      <c r="K23" s="279"/>
      <c r="L23" s="278">
        <v>731</v>
      </c>
      <c r="M23" s="279">
        <v>0</v>
      </c>
    </row>
    <row r="24" spans="1:17" ht="18.75" customHeight="1">
      <c r="A24" s="614" t="s">
        <v>372</v>
      </c>
      <c r="B24" s="614"/>
      <c r="C24" s="614"/>
      <c r="D24" s="353">
        <v>688</v>
      </c>
      <c r="E24" s="280">
        <f>+E21</f>
        <v>0</v>
      </c>
      <c r="F24" s="353">
        <v>699</v>
      </c>
      <c r="G24" s="280">
        <f>+G21</f>
        <v>0</v>
      </c>
      <c r="H24" s="353">
        <v>710</v>
      </c>
      <c r="I24" s="280">
        <f>+I21</f>
        <v>0</v>
      </c>
      <c r="J24" s="353">
        <v>721</v>
      </c>
      <c r="K24" s="266"/>
      <c r="L24" s="353">
        <v>732</v>
      </c>
      <c r="M24" s="479">
        <f>+M22</f>
        <v>0</v>
      </c>
    </row>
    <row r="26" spans="1:17" ht="12" customHeight="1">
      <c r="A26" s="281"/>
      <c r="B26" s="282"/>
      <c r="C26" s="283"/>
      <c r="D26" s="283"/>
      <c r="E26" s="350" t="s">
        <v>525</v>
      </c>
      <c r="F26" s="283"/>
      <c r="G26" s="283"/>
      <c r="H26" s="138" t="s">
        <v>3</v>
      </c>
      <c r="I26" s="591" t="s">
        <v>483</v>
      </c>
      <c r="J26" s="591"/>
      <c r="K26" s="591"/>
      <c r="L26" s="284"/>
      <c r="M26" s="284"/>
    </row>
    <row r="27" spans="1:17" ht="12" customHeight="1">
      <c r="A27" s="160"/>
      <c r="B27" s="148"/>
      <c r="C27" s="52"/>
      <c r="F27" s="97"/>
      <c r="G27" s="76"/>
      <c r="H27" s="76"/>
      <c r="L27" s="78"/>
      <c r="P27" s="97"/>
      <c r="Q27" s="232"/>
    </row>
    <row r="28" spans="1:17" ht="12" customHeight="1">
      <c r="A28" s="119" t="s">
        <v>540</v>
      </c>
      <c r="B28" s="36"/>
      <c r="C28" s="148"/>
      <c r="D28" s="231"/>
      <c r="E28" s="229"/>
      <c r="F28" s="75"/>
      <c r="G28" s="76"/>
      <c r="H28" s="76"/>
      <c r="I28" s="77"/>
      <c r="J28" s="77"/>
      <c r="K28" s="76"/>
      <c r="L28" s="77"/>
      <c r="M28" s="257"/>
      <c r="N28" s="257"/>
      <c r="O28" s="257"/>
      <c r="P28" s="99"/>
      <c r="Q28" s="232"/>
    </row>
    <row r="29" spans="1:17" ht="27" customHeight="1">
      <c r="A29" s="148"/>
      <c r="B29" s="36" t="s">
        <v>475</v>
      </c>
      <c r="C29" s="230"/>
      <c r="D29" s="230"/>
      <c r="E29" s="259"/>
      <c r="F29" s="285"/>
      <c r="G29" s="76"/>
      <c r="H29" s="75"/>
      <c r="I29" s="288"/>
      <c r="J29" s="289"/>
      <c r="K29" s="290"/>
      <c r="L29" s="78"/>
      <c r="M29" s="147"/>
      <c r="N29" s="147"/>
      <c r="O29" s="147"/>
      <c r="P29" s="287"/>
      <c r="Q29" s="232"/>
    </row>
    <row r="30" spans="1:17">
      <c r="A30" s="148"/>
      <c r="B30" s="36"/>
      <c r="C30" s="227"/>
      <c r="D30" s="230"/>
      <c r="E30" s="230"/>
      <c r="F30" s="259"/>
      <c r="G30" s="76"/>
      <c r="H30" s="75"/>
      <c r="I30" s="77"/>
      <c r="J30" s="75"/>
      <c r="K30" s="76"/>
      <c r="L30" s="78"/>
      <c r="M30" s="287"/>
      <c r="N30" s="287"/>
      <c r="O30" s="287"/>
      <c r="P30" s="287"/>
      <c r="Q30" s="232"/>
    </row>
    <row r="31" spans="1:17">
      <c r="A31" s="72"/>
      <c r="B31" s="80"/>
      <c r="C31" s="73"/>
      <c r="D31" s="72"/>
      <c r="E31" s="286"/>
      <c r="F31" s="259"/>
      <c r="G31" s="76"/>
      <c r="H31" s="75"/>
      <c r="I31" s="77"/>
      <c r="J31" s="75"/>
      <c r="K31" s="76"/>
      <c r="L31" s="78"/>
      <c r="M31" s="77"/>
      <c r="N31" s="75"/>
      <c r="O31" s="232"/>
      <c r="P31" s="75"/>
      <c r="Q31" s="232"/>
    </row>
    <row r="33" spans="2:5">
      <c r="B33" s="615"/>
      <c r="C33" s="615"/>
      <c r="D33" s="615"/>
      <c r="E33" s="615"/>
    </row>
    <row r="34" spans="2:5">
      <c r="B34" s="615"/>
      <c r="C34" s="615"/>
      <c r="D34" s="615"/>
      <c r="E34" s="615"/>
    </row>
    <row r="35" spans="2:5">
      <c r="B35" s="615"/>
      <c r="C35" s="615"/>
      <c r="D35" s="615"/>
      <c r="E35" s="615"/>
    </row>
  </sheetData>
  <mergeCells count="27">
    <mergeCell ref="A7:M7"/>
    <mergeCell ref="A8:M8"/>
    <mergeCell ref="A10:C10"/>
    <mergeCell ref="D10:D12"/>
    <mergeCell ref="E10:E11"/>
    <mergeCell ref="F10:F12"/>
    <mergeCell ref="G10:G11"/>
    <mergeCell ref="H10:H12"/>
    <mergeCell ref="I10:I11"/>
    <mergeCell ref="J10:J12"/>
    <mergeCell ref="A20:C20"/>
    <mergeCell ref="K10:K11"/>
    <mergeCell ref="L10:L12"/>
    <mergeCell ref="M10:M11"/>
    <mergeCell ref="B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3:C23"/>
    <mergeCell ref="A24:C24"/>
    <mergeCell ref="I26:K26"/>
    <mergeCell ref="B33:E35"/>
  </mergeCells>
  <printOptions horizontalCentered="1" verticalCentered="1"/>
  <pageMargins left="0.39370078740157499" right="0.39370078740157499" top="0.24" bottom="0.22" header="0.24" footer="0.19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</sheetPr>
  <dimension ref="B1:Q39"/>
  <sheetViews>
    <sheetView workbookViewId="0">
      <selection activeCell="C8" sqref="C8:O8"/>
    </sheetView>
  </sheetViews>
  <sheetFormatPr defaultRowHeight="12.75"/>
  <cols>
    <col min="1" max="1" width="1.85546875" style="2" customWidth="1"/>
    <col min="2" max="2" width="4.7109375" style="2" customWidth="1"/>
    <col min="3" max="3" width="18.85546875" style="12" customWidth="1"/>
    <col min="4" max="4" width="13.28515625" style="12" customWidth="1"/>
    <col min="5" max="5" width="10.140625" style="12" customWidth="1"/>
    <col min="6" max="6" width="5.140625" style="12" customWidth="1"/>
    <col min="7" max="7" width="14.7109375" style="12" customWidth="1"/>
    <col min="8" max="8" width="4.85546875" style="12" customWidth="1"/>
    <col min="9" max="9" width="15.7109375" style="12" bestFit="1" customWidth="1"/>
    <col min="10" max="10" width="5" style="12" customWidth="1"/>
    <col min="11" max="11" width="16.140625" style="12" customWidth="1"/>
    <col min="12" max="12" width="4.85546875" style="12" customWidth="1"/>
    <col min="13" max="13" width="12.140625" style="12" customWidth="1"/>
    <col min="14" max="14" width="4.140625" style="12" customWidth="1"/>
    <col min="15" max="15" width="11.140625" style="12" customWidth="1"/>
    <col min="16" max="16" width="11.140625" style="2" bestFit="1" customWidth="1"/>
    <col min="17" max="17" width="14.85546875" style="2" hidden="1" customWidth="1"/>
    <col min="18" max="16384" width="9.140625" style="2"/>
  </cols>
  <sheetData>
    <row r="1" spans="2:15">
      <c r="B1" s="1" t="s">
        <v>482</v>
      </c>
      <c r="C1" s="2"/>
      <c r="D1" s="480"/>
    </row>
    <row r="2" spans="2:15">
      <c r="B2" s="1" t="s">
        <v>425</v>
      </c>
      <c r="C2" s="2"/>
      <c r="D2" s="480"/>
    </row>
    <row r="3" spans="2:15">
      <c r="B3" s="1" t="s">
        <v>426</v>
      </c>
      <c r="C3" s="2"/>
      <c r="D3" s="480"/>
    </row>
    <row r="4" spans="2:15">
      <c r="B4" s="1" t="s">
        <v>427</v>
      </c>
      <c r="C4" s="2"/>
      <c r="D4" s="480"/>
    </row>
    <row r="5" spans="2:15">
      <c r="B5" s="1" t="s">
        <v>428</v>
      </c>
      <c r="C5" s="2"/>
      <c r="D5" s="480"/>
    </row>
    <row r="6" spans="2:15">
      <c r="B6" s="1" t="s">
        <v>429</v>
      </c>
      <c r="C6" s="2"/>
      <c r="D6" s="480"/>
    </row>
    <row r="7" spans="2:15">
      <c r="C7" s="620" t="s">
        <v>454</v>
      </c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</row>
    <row r="8" spans="2:15">
      <c r="C8" s="620" t="s">
        <v>527</v>
      </c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</row>
    <row r="9" spans="2:15">
      <c r="C9" s="262"/>
    </row>
    <row r="10" spans="2:15" ht="17.25" customHeight="1">
      <c r="B10" s="637" t="s">
        <v>4</v>
      </c>
      <c r="C10" s="621" t="s">
        <v>11</v>
      </c>
      <c r="D10" s="621"/>
      <c r="E10" s="621"/>
      <c r="F10" s="618" t="s">
        <v>0</v>
      </c>
      <c r="G10" s="617" t="s">
        <v>38</v>
      </c>
      <c r="H10" s="618" t="s">
        <v>0</v>
      </c>
      <c r="I10" s="617" t="s">
        <v>14</v>
      </c>
      <c r="J10" s="618" t="s">
        <v>39</v>
      </c>
      <c r="K10" s="617" t="s">
        <v>16</v>
      </c>
      <c r="L10" s="618" t="s">
        <v>0</v>
      </c>
      <c r="M10" s="617" t="s">
        <v>455</v>
      </c>
      <c r="N10" s="618" t="s">
        <v>0</v>
      </c>
      <c r="O10" s="617" t="s">
        <v>18</v>
      </c>
    </row>
    <row r="11" spans="2:15" ht="82.5" customHeight="1">
      <c r="B11" s="638"/>
      <c r="C11" s="352" t="s">
        <v>19</v>
      </c>
      <c r="D11" s="352" t="s">
        <v>353</v>
      </c>
      <c r="E11" s="352" t="s">
        <v>20</v>
      </c>
      <c r="F11" s="618"/>
      <c r="G11" s="617"/>
      <c r="H11" s="618"/>
      <c r="I11" s="617"/>
      <c r="J11" s="618"/>
      <c r="K11" s="617"/>
      <c r="L11" s="618"/>
      <c r="M11" s="617"/>
      <c r="N11" s="618"/>
      <c r="O11" s="617"/>
    </row>
    <row r="12" spans="2:15" ht="12" customHeight="1">
      <c r="B12" s="223">
        <v>1</v>
      </c>
      <c r="C12" s="634">
        <v>2</v>
      </c>
      <c r="D12" s="635"/>
      <c r="E12" s="636"/>
      <c r="F12" s="618"/>
      <c r="G12" s="352">
        <v>3</v>
      </c>
      <c r="H12" s="618"/>
      <c r="I12" s="352">
        <v>4</v>
      </c>
      <c r="J12" s="618"/>
      <c r="K12" s="352">
        <v>5</v>
      </c>
      <c r="L12" s="618"/>
      <c r="M12" s="352">
        <v>6</v>
      </c>
      <c r="N12" s="618"/>
      <c r="O12" s="352">
        <v>7</v>
      </c>
    </row>
    <row r="13" spans="2:15" ht="16.5" customHeight="1">
      <c r="B13" s="481" t="s">
        <v>1</v>
      </c>
      <c r="C13" s="632" t="s">
        <v>456</v>
      </c>
      <c r="D13" s="632"/>
      <c r="E13" s="632"/>
      <c r="F13" s="265">
        <v>733</v>
      </c>
      <c r="G13" s="264"/>
      <c r="H13" s="265">
        <v>750</v>
      </c>
      <c r="I13" s="264"/>
      <c r="J13" s="265">
        <v>767</v>
      </c>
      <c r="K13" s="264"/>
      <c r="L13" s="265">
        <v>784</v>
      </c>
      <c r="M13" s="266"/>
      <c r="N13" s="265">
        <v>801</v>
      </c>
      <c r="O13" s="267"/>
    </row>
    <row r="14" spans="2:15" ht="18" customHeight="1">
      <c r="B14" s="222">
        <v>1</v>
      </c>
      <c r="C14" s="616" t="s">
        <v>457</v>
      </c>
      <c r="D14" s="616"/>
      <c r="E14" s="616"/>
      <c r="F14" s="265">
        <v>734</v>
      </c>
      <c r="G14" s="268"/>
      <c r="H14" s="265">
        <v>751</v>
      </c>
      <c r="I14" s="268"/>
      <c r="J14" s="265">
        <v>768</v>
      </c>
      <c r="K14" s="268"/>
      <c r="L14" s="265">
        <v>785</v>
      </c>
      <c r="M14" s="266"/>
      <c r="N14" s="265">
        <v>802</v>
      </c>
      <c r="O14" s="267"/>
    </row>
    <row r="15" spans="2:15">
      <c r="B15" s="222">
        <v>2</v>
      </c>
      <c r="C15" s="616" t="s">
        <v>458</v>
      </c>
      <c r="D15" s="616"/>
      <c r="E15" s="616"/>
      <c r="F15" s="353">
        <v>735</v>
      </c>
      <c r="G15" s="268"/>
      <c r="H15" s="265">
        <v>752</v>
      </c>
      <c r="I15" s="268"/>
      <c r="J15" s="265">
        <v>769</v>
      </c>
      <c r="K15" s="268"/>
      <c r="L15" s="265">
        <v>786</v>
      </c>
      <c r="M15" s="266"/>
      <c r="N15" s="265">
        <v>803</v>
      </c>
      <c r="O15" s="266"/>
    </row>
    <row r="16" spans="2:15">
      <c r="B16" s="222">
        <v>3</v>
      </c>
      <c r="C16" s="616" t="s">
        <v>459</v>
      </c>
      <c r="D16" s="616"/>
      <c r="E16" s="616"/>
      <c r="F16" s="265">
        <v>736</v>
      </c>
      <c r="G16" s="269"/>
      <c r="H16" s="265">
        <v>753</v>
      </c>
      <c r="I16" s="269"/>
      <c r="J16" s="265">
        <v>770</v>
      </c>
      <c r="K16" s="269"/>
      <c r="L16" s="265">
        <v>787</v>
      </c>
      <c r="M16" s="270"/>
      <c r="N16" s="265">
        <v>804</v>
      </c>
      <c r="O16" s="270"/>
    </row>
    <row r="17" spans="2:15">
      <c r="B17" s="222">
        <v>4</v>
      </c>
      <c r="C17" s="616" t="s">
        <v>460</v>
      </c>
      <c r="D17" s="616"/>
      <c r="E17" s="616"/>
      <c r="F17" s="353">
        <v>737</v>
      </c>
      <c r="G17" s="264"/>
      <c r="H17" s="265">
        <v>754</v>
      </c>
      <c r="I17" s="264"/>
      <c r="J17" s="265">
        <v>771</v>
      </c>
      <c r="K17" s="264"/>
      <c r="L17" s="265">
        <v>788</v>
      </c>
      <c r="M17" s="266"/>
      <c r="N17" s="265">
        <v>805</v>
      </c>
      <c r="O17" s="267"/>
    </row>
    <row r="18" spans="2:15" ht="12.75" customHeight="1">
      <c r="B18" s="222">
        <v>5</v>
      </c>
      <c r="C18" s="616" t="s">
        <v>461</v>
      </c>
      <c r="D18" s="616"/>
      <c r="E18" s="616"/>
      <c r="F18" s="265">
        <v>738</v>
      </c>
      <c r="G18" s="269"/>
      <c r="H18" s="265">
        <v>755</v>
      </c>
      <c r="I18" s="271"/>
      <c r="J18" s="265">
        <v>772</v>
      </c>
      <c r="K18" s="271"/>
      <c r="L18" s="265">
        <v>789</v>
      </c>
      <c r="M18" s="272"/>
      <c r="N18" s="265">
        <v>806</v>
      </c>
      <c r="O18" s="272"/>
    </row>
    <row r="19" spans="2:15" ht="18.75" customHeight="1">
      <c r="B19" s="307">
        <v>6</v>
      </c>
      <c r="C19" s="616" t="s">
        <v>42</v>
      </c>
      <c r="D19" s="616"/>
      <c r="E19" s="616"/>
      <c r="F19" s="265">
        <v>739</v>
      </c>
      <c r="G19" s="269"/>
      <c r="H19" s="265">
        <v>756</v>
      </c>
      <c r="I19" s="271"/>
      <c r="J19" s="265">
        <v>773</v>
      </c>
      <c r="K19" s="271"/>
      <c r="L19" s="265">
        <v>790</v>
      </c>
      <c r="M19" s="272"/>
      <c r="N19" s="265">
        <v>807</v>
      </c>
      <c r="O19" s="272"/>
    </row>
    <row r="20" spans="2:15" ht="25.5" customHeight="1">
      <c r="B20" s="307">
        <v>7</v>
      </c>
      <c r="C20" s="629" t="s">
        <v>462</v>
      </c>
      <c r="D20" s="630"/>
      <c r="E20" s="631"/>
      <c r="F20" s="265">
        <v>740</v>
      </c>
      <c r="G20" s="269"/>
      <c r="H20" s="265">
        <v>757</v>
      </c>
      <c r="I20" s="271"/>
      <c r="J20" s="265">
        <v>774</v>
      </c>
      <c r="K20" s="271"/>
      <c r="L20" s="265">
        <v>791</v>
      </c>
      <c r="M20" s="272"/>
      <c r="N20" s="265">
        <v>808</v>
      </c>
      <c r="O20" s="272"/>
    </row>
    <row r="21" spans="2:15" ht="18.75" customHeight="1">
      <c r="B21" s="481" t="s">
        <v>2</v>
      </c>
      <c r="C21" s="632" t="s">
        <v>463</v>
      </c>
      <c r="D21" s="632"/>
      <c r="E21" s="632"/>
      <c r="F21" s="265">
        <v>741</v>
      </c>
      <c r="G21" s="482"/>
      <c r="H21" s="265">
        <v>758</v>
      </c>
      <c r="I21" s="483"/>
      <c r="J21" s="265">
        <v>775</v>
      </c>
      <c r="K21" s="483"/>
      <c r="L21" s="265">
        <v>792</v>
      </c>
      <c r="M21" s="484"/>
      <c r="N21" s="265">
        <v>809</v>
      </c>
      <c r="O21" s="484"/>
    </row>
    <row r="22" spans="2:15" ht="18.75" customHeight="1">
      <c r="B22" s="222">
        <v>1</v>
      </c>
      <c r="C22" s="633" t="s">
        <v>457</v>
      </c>
      <c r="D22" s="633"/>
      <c r="E22" s="633"/>
      <c r="F22" s="265">
        <v>742</v>
      </c>
      <c r="G22" s="482"/>
      <c r="H22" s="265">
        <v>759</v>
      </c>
      <c r="I22" s="483"/>
      <c r="J22" s="265">
        <v>776</v>
      </c>
      <c r="K22" s="483"/>
      <c r="L22" s="265">
        <v>793</v>
      </c>
      <c r="M22" s="484"/>
      <c r="N22" s="265">
        <v>810</v>
      </c>
      <c r="O22" s="484"/>
    </row>
    <row r="23" spans="2:15" ht="18.75" customHeight="1">
      <c r="B23" s="222">
        <v>2</v>
      </c>
      <c r="C23" s="633" t="s">
        <v>458</v>
      </c>
      <c r="D23" s="633"/>
      <c r="E23" s="633"/>
      <c r="F23" s="265">
        <v>743</v>
      </c>
      <c r="G23" s="482"/>
      <c r="H23" s="265">
        <v>760</v>
      </c>
      <c r="I23" s="483"/>
      <c r="J23" s="265">
        <v>777</v>
      </c>
      <c r="K23" s="483"/>
      <c r="L23" s="265">
        <v>794</v>
      </c>
      <c r="M23" s="484"/>
      <c r="N23" s="265">
        <v>811</v>
      </c>
      <c r="O23" s="484"/>
    </row>
    <row r="24" spans="2:15" s="485" customFormat="1" ht="34.5" customHeight="1">
      <c r="B24" s="222">
        <v>3</v>
      </c>
      <c r="C24" s="633" t="s">
        <v>459</v>
      </c>
      <c r="D24" s="633"/>
      <c r="E24" s="633"/>
      <c r="F24" s="265">
        <v>744</v>
      </c>
      <c r="G24" s="482"/>
      <c r="H24" s="265">
        <v>761</v>
      </c>
      <c r="I24" s="483"/>
      <c r="J24" s="265">
        <v>778</v>
      </c>
      <c r="K24" s="483"/>
      <c r="L24" s="265">
        <v>795</v>
      </c>
      <c r="M24" s="484"/>
      <c r="N24" s="265">
        <v>812</v>
      </c>
      <c r="O24" s="484"/>
    </row>
    <row r="25" spans="2:15" ht="18.75" customHeight="1">
      <c r="B25" s="222">
        <v>4</v>
      </c>
      <c r="C25" s="633" t="s">
        <v>460</v>
      </c>
      <c r="D25" s="633"/>
      <c r="E25" s="633"/>
      <c r="F25" s="265">
        <v>745</v>
      </c>
      <c r="G25" s="482"/>
      <c r="H25" s="265">
        <v>762</v>
      </c>
      <c r="I25" s="483"/>
      <c r="J25" s="265">
        <v>779</v>
      </c>
      <c r="K25" s="483"/>
      <c r="L25" s="265">
        <v>796</v>
      </c>
      <c r="M25" s="484"/>
      <c r="N25" s="265">
        <v>813</v>
      </c>
      <c r="O25" s="484"/>
    </row>
    <row r="26" spans="2:15" ht="27.75" customHeight="1">
      <c r="B26" s="222">
        <v>5</v>
      </c>
      <c r="C26" s="622" t="s">
        <v>461</v>
      </c>
      <c r="D26" s="622"/>
      <c r="E26" s="622"/>
      <c r="F26" s="291">
        <v>746</v>
      </c>
      <c r="G26" s="482"/>
      <c r="H26" s="291">
        <v>763</v>
      </c>
      <c r="I26" s="483"/>
      <c r="J26" s="291">
        <v>780</v>
      </c>
      <c r="K26" s="483"/>
      <c r="L26" s="291">
        <v>797</v>
      </c>
      <c r="M26" s="484"/>
      <c r="N26" s="291">
        <v>814</v>
      </c>
      <c r="O26" s="484"/>
    </row>
    <row r="27" spans="2:15" s="491" customFormat="1" ht="22.5">
      <c r="B27" s="222">
        <v>6</v>
      </c>
      <c r="C27" s="486" t="s">
        <v>464</v>
      </c>
      <c r="D27" s="487" t="s">
        <v>385</v>
      </c>
      <c r="E27" s="487" t="s">
        <v>465</v>
      </c>
      <c r="F27" s="292"/>
      <c r="G27" s="487">
        <v>0</v>
      </c>
      <c r="H27" s="292"/>
      <c r="I27" s="488">
        <v>245736.02</v>
      </c>
      <c r="J27" s="292"/>
      <c r="K27" s="488">
        <v>187729.05</v>
      </c>
      <c r="L27" s="292"/>
      <c r="M27" s="487">
        <v>2.0579999999999999E-3</v>
      </c>
      <c r="N27" s="489"/>
      <c r="O27" s="490">
        <v>10.291212</v>
      </c>
    </row>
    <row r="28" spans="2:15" ht="18.75" customHeight="1">
      <c r="B28" s="222">
        <v>7</v>
      </c>
      <c r="C28" s="623" t="s">
        <v>42</v>
      </c>
      <c r="D28" s="623"/>
      <c r="E28" s="623"/>
      <c r="F28" s="293">
        <v>747</v>
      </c>
      <c r="G28" s="492"/>
      <c r="H28" s="293">
        <v>764</v>
      </c>
      <c r="I28" s="493"/>
      <c r="J28" s="293">
        <v>781</v>
      </c>
      <c r="K28" s="493"/>
      <c r="L28" s="293">
        <v>798</v>
      </c>
      <c r="M28" s="494"/>
      <c r="N28" s="293">
        <v>815</v>
      </c>
      <c r="O28" s="494"/>
    </row>
    <row r="29" spans="2:15">
      <c r="B29" s="222">
        <v>8</v>
      </c>
      <c r="C29" s="624" t="s">
        <v>466</v>
      </c>
      <c r="D29" s="625"/>
      <c r="E29" s="626"/>
      <c r="F29" s="265">
        <v>748</v>
      </c>
      <c r="G29" s="495"/>
      <c r="H29" s="265">
        <v>765</v>
      </c>
      <c r="I29" s="495"/>
      <c r="J29" s="265">
        <v>782</v>
      </c>
      <c r="K29" s="495"/>
      <c r="L29" s="265">
        <v>799</v>
      </c>
      <c r="M29" s="495"/>
      <c r="N29" s="265">
        <v>816</v>
      </c>
      <c r="O29" s="496"/>
    </row>
    <row r="30" spans="2:15" ht="12" customHeight="1">
      <c r="B30" s="481" t="s">
        <v>8</v>
      </c>
      <c r="C30" s="627" t="s">
        <v>467</v>
      </c>
      <c r="D30" s="627"/>
      <c r="E30" s="627"/>
      <c r="F30" s="265">
        <v>749</v>
      </c>
      <c r="G30" s="497">
        <f>+G27</f>
        <v>0</v>
      </c>
      <c r="H30" s="265">
        <v>766</v>
      </c>
      <c r="I30" s="497">
        <f>+I27</f>
        <v>245736.02</v>
      </c>
      <c r="J30" s="265">
        <v>783</v>
      </c>
      <c r="K30" s="497">
        <f>+K27</f>
        <v>187729.05</v>
      </c>
      <c r="L30" s="265">
        <v>800</v>
      </c>
      <c r="M30" s="498"/>
      <c r="N30" s="265">
        <v>817</v>
      </c>
      <c r="O30" s="497">
        <f>+O27</f>
        <v>10.291212</v>
      </c>
    </row>
    <row r="31" spans="2:15" ht="12.75" customHeight="1">
      <c r="C31" s="283"/>
      <c r="D31" s="283"/>
      <c r="E31" s="283"/>
      <c r="F31" s="283"/>
      <c r="G31" s="283"/>
      <c r="H31" s="283"/>
      <c r="I31" s="283"/>
      <c r="J31" s="2"/>
      <c r="K31" s="283"/>
      <c r="L31" s="284"/>
      <c r="M31" s="294"/>
      <c r="N31" s="294"/>
      <c r="O31" s="294"/>
    </row>
    <row r="32" spans="2:15" ht="12.75" customHeight="1">
      <c r="C32" s="149" t="s">
        <v>541</v>
      </c>
      <c r="D32" s="283"/>
      <c r="E32" s="283"/>
      <c r="F32" s="283"/>
      <c r="G32" s="305" t="s">
        <v>525</v>
      </c>
      <c r="H32" s="283"/>
      <c r="I32" s="283"/>
      <c r="J32" s="149" t="s">
        <v>3</v>
      </c>
      <c r="K32" s="283"/>
      <c r="L32" s="284"/>
      <c r="M32" s="560" t="s">
        <v>483</v>
      </c>
      <c r="N32" s="560"/>
      <c r="O32" s="560"/>
    </row>
    <row r="33" spans="4:15" ht="27" customHeight="1">
      <c r="D33" s="283"/>
      <c r="E33" s="499"/>
      <c r="F33" s="283"/>
      <c r="G33" s="149" t="s">
        <v>47</v>
      </c>
      <c r="H33" s="283"/>
      <c r="I33" s="283"/>
      <c r="J33" s="283"/>
      <c r="K33" s="283"/>
      <c r="L33" s="284"/>
      <c r="M33" s="283" t="s">
        <v>384</v>
      </c>
      <c r="N33" s="283"/>
      <c r="O33" s="283"/>
    </row>
    <row r="34" spans="4:15">
      <c r="G34" s="283"/>
      <c r="H34" s="283"/>
      <c r="I34" s="283"/>
      <c r="J34" s="283"/>
      <c r="K34" s="283"/>
      <c r="L34" s="284"/>
      <c r="M34" s="284"/>
      <c r="N34" s="284"/>
      <c r="O34" s="284"/>
    </row>
    <row r="37" spans="4:15">
      <c r="D37" s="628"/>
      <c r="E37" s="628"/>
      <c r="F37" s="628"/>
      <c r="G37" s="628"/>
    </row>
    <row r="38" spans="4:15">
      <c r="D38" s="628"/>
      <c r="E38" s="628"/>
      <c r="F38" s="628"/>
      <c r="G38" s="628"/>
    </row>
    <row r="39" spans="4:15">
      <c r="D39" s="628"/>
      <c r="E39" s="628"/>
      <c r="F39" s="628"/>
      <c r="G39" s="628"/>
    </row>
  </sheetData>
  <mergeCells count="34">
    <mergeCell ref="C7:O7"/>
    <mergeCell ref="C8:O8"/>
    <mergeCell ref="B10:B11"/>
    <mergeCell ref="C10:E10"/>
    <mergeCell ref="F10:F12"/>
    <mergeCell ref="G10:G11"/>
    <mergeCell ref="H10:H12"/>
    <mergeCell ref="I10:I11"/>
    <mergeCell ref="J10:J12"/>
    <mergeCell ref="K10:K11"/>
    <mergeCell ref="C19:E19"/>
    <mergeCell ref="L10:L12"/>
    <mergeCell ref="M10:M11"/>
    <mergeCell ref="N10:N12"/>
    <mergeCell ref="O10:O11"/>
    <mergeCell ref="C12:E12"/>
    <mergeCell ref="C13:E13"/>
    <mergeCell ref="C14:E14"/>
    <mergeCell ref="C15:E15"/>
    <mergeCell ref="C16:E16"/>
    <mergeCell ref="C17:E17"/>
    <mergeCell ref="C18:E18"/>
    <mergeCell ref="D37:G39"/>
    <mergeCell ref="C20:E20"/>
    <mergeCell ref="C21:E21"/>
    <mergeCell ref="C22:E22"/>
    <mergeCell ref="C23:E23"/>
    <mergeCell ref="C24:E24"/>
    <mergeCell ref="C25:E25"/>
    <mergeCell ref="C26:E26"/>
    <mergeCell ref="C28:E28"/>
    <mergeCell ref="C29:E29"/>
    <mergeCell ref="C30:E30"/>
    <mergeCell ref="M32:O32"/>
  </mergeCells>
  <pageMargins left="0.73" right="0.49" top="0.23" bottom="0.3" header="0.24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'2'!OLE_LINK9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CUPIC</dc:creator>
  <cp:lastModifiedBy>XP</cp:lastModifiedBy>
  <cp:lastPrinted>2017-10-31T08:41:29Z</cp:lastPrinted>
  <dcterms:created xsi:type="dcterms:W3CDTF">2009-07-19T11:34:13Z</dcterms:created>
  <dcterms:modified xsi:type="dcterms:W3CDTF">2018-08-06T09:53:06Z</dcterms:modified>
</cp:coreProperties>
</file>