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lica.mizdrak\Desktop\IZVJEŠTAJI REGULATIVA MILICA\2024\Jun\Objava u novinama\"/>
    </mc:Choice>
  </mc:AlternateContent>
  <xr:revisionPtr revIDLastSave="0" documentId="13_ncr:1_{4BCC8B3E-0B33-4DE7-876E-3B92C4EA31F2}" xr6:coauthVersionLast="47" xr6:coauthVersionMax="47" xr10:uidLastSave="{00000000-0000-0000-0000-000000000000}"/>
  <bookViews>
    <workbookView xWindow="-120" yWindow="-120" windowWidth="29040" windowHeight="15840" tabRatio="523" firstSheet="2" activeTab="2" xr2:uid="{00000000-000D-0000-FFFF-FFFF00000000}"/>
  </bookViews>
  <sheets>
    <sheet name="BU 2017" sheetId="68" state="hidden" r:id="rId1"/>
    <sheet name="BU 2016" sheetId="72" state="hidden" r:id="rId2"/>
    <sheet name="BS" sheetId="40" r:id="rId3"/>
    <sheet name="BU" sheetId="50" r:id="rId4"/>
    <sheet name="NT" sheetId="82" r:id="rId5"/>
    <sheet name="31.12.2016" sheetId="7" state="hidden" r:id="rId6"/>
    <sheet name="Sheet1" sheetId="67" state="hidden" r:id="rId7"/>
  </sheets>
  <externalReferences>
    <externalReference r:id="rId8"/>
    <externalReference r:id="rId9"/>
  </externalReferences>
  <definedNames>
    <definedName name="_xlnm._FilterDatabase" localSheetId="5" hidden="1">'31.12.2016'!$A$5:$AM$3243</definedName>
    <definedName name="_xlnm._FilterDatabase" localSheetId="0" hidden="1">'BU 2017'!$A$8:$WVO$964</definedName>
    <definedName name="ana_depoziti">Sheet1!$A$1:$M$328</definedName>
    <definedName name="AS2DocOpenMode" hidden="1">"AS2DocumentEdit"</definedName>
    <definedName name="Baza_2016">'31.12.2016'!$A$5:$P$3243</definedName>
    <definedName name="baza_311217">#REF!</definedName>
    <definedName name="baza2017" localSheetId="3">#REF!</definedName>
    <definedName name="baza2017">#REF!</definedName>
    <definedName name="bazdep">[1]bazadepozita!$A$1:$K$326</definedName>
    <definedName name="naknade">#REF!</definedName>
    <definedName name="OLE_LINK4" localSheetId="4">NT!#REF!</definedName>
    <definedName name="PROVJERA">#REF!</definedName>
    <definedName name="rizik_2017">#REF!</definedName>
    <definedName name="TextRefCopy1">#REF!</definedName>
    <definedName name="TextRefCopy10">#REF!</definedName>
    <definedName name="TextRefCopy100">#REF!</definedName>
    <definedName name="TextRefCopy101">#REF!</definedName>
    <definedName name="TextRefCopy102">#REF!</definedName>
    <definedName name="TextRefCopy103">#REF!</definedName>
    <definedName name="TextRefCopy104">#REF!</definedName>
    <definedName name="TextRefCopy105">#REF!</definedName>
    <definedName name="TextRefCopy106">#REF!</definedName>
    <definedName name="TextRefCopy107">#REF!</definedName>
    <definedName name="TextRefCopy108">#REF!</definedName>
    <definedName name="TextRefCopy109">#REF!</definedName>
    <definedName name="TextRefCopy11">#REF!</definedName>
    <definedName name="TextRefCopy110">#REF!</definedName>
    <definedName name="TextRefCopy111">#REF!</definedName>
    <definedName name="TextRefCopy112">#REF!</definedName>
    <definedName name="TextRefCopy113">#REF!</definedName>
    <definedName name="TextRefCopy114">#REF!</definedName>
    <definedName name="TextRefCopy115">#REF!</definedName>
    <definedName name="TextRefCopy116">#REF!</definedName>
    <definedName name="TextRefCopy117">#REF!</definedName>
    <definedName name="TextRefCopy118">#REF!</definedName>
    <definedName name="TextRefCopy119">#REF!</definedName>
    <definedName name="TextRefCopy12">#REF!</definedName>
    <definedName name="TextRefCopy120">#REF!</definedName>
    <definedName name="TextRefCopy121">#REF!</definedName>
    <definedName name="TextRefCopy122">#REF!</definedName>
    <definedName name="TextRefCopy123">#REF!</definedName>
    <definedName name="TextRefCopy124">#REF!</definedName>
    <definedName name="TextRefCopy125">#REF!</definedName>
    <definedName name="TextRefCopy126">#REF!</definedName>
    <definedName name="TextRefCopy127">#REF!</definedName>
    <definedName name="TextRefCopy128">#REF!</definedName>
    <definedName name="TextRefCopy129">#REF!</definedName>
    <definedName name="TextRefCopy13">#REF!</definedName>
    <definedName name="TextRefCopy130">#REF!</definedName>
    <definedName name="TextRefCopy131">#REF!</definedName>
    <definedName name="TextRefCopy132">#REF!</definedName>
    <definedName name="TextRefCopy133">#REF!</definedName>
    <definedName name="TextRefCopy134">#REF!</definedName>
    <definedName name="TextRefCopy135">#REF!</definedName>
    <definedName name="TextRefCopy136">#REF!</definedName>
    <definedName name="TextRefCopy137">#REF!</definedName>
    <definedName name="TextRefCopy138">#REF!</definedName>
    <definedName name="TextRefCopy139">#REF!</definedName>
    <definedName name="TextRefCopy14">#REF!</definedName>
    <definedName name="TextRefCopy140">#REF!</definedName>
    <definedName name="TextRefCopy141">#REF!</definedName>
    <definedName name="TextRefCopy142">#REF!</definedName>
    <definedName name="TextRefCopy143">#REF!</definedName>
    <definedName name="TextRefCopy144">#REF!</definedName>
    <definedName name="TextRefCopy145">#REF!</definedName>
    <definedName name="TextRefCopy146">#REF!</definedName>
    <definedName name="TextRefCopy147">#REF!</definedName>
    <definedName name="TextRefCopy148">#REF!</definedName>
    <definedName name="TextRefCopy149">#REF!</definedName>
    <definedName name="TextRefCopy15">#REF!</definedName>
    <definedName name="TextRefCopy150">#REF!</definedName>
    <definedName name="TextRefCopy151">#REF!</definedName>
    <definedName name="TextRefCopy152">#REF!</definedName>
    <definedName name="TextRefCopy153">#REF!</definedName>
    <definedName name="TextRefCopy154">#REF!</definedName>
    <definedName name="TextRefCopy155">#REF!</definedName>
    <definedName name="TextRefCopy156">#REF!</definedName>
    <definedName name="TextRefCopy157">#REF!</definedName>
    <definedName name="TextRefCopy158">#REF!</definedName>
    <definedName name="TextRefCopy159">#REF!</definedName>
    <definedName name="TextRefCopy16">#REF!</definedName>
    <definedName name="TextRefCopy160">#REF!</definedName>
    <definedName name="TextRefCopy161">#REF!</definedName>
    <definedName name="TextRefCopy162">#REF!</definedName>
    <definedName name="TextRefCopy163">#REF!</definedName>
    <definedName name="TextRefCopy164">#REF!</definedName>
    <definedName name="TextRefCopy165">#REF!</definedName>
    <definedName name="TextRefCopy166">#REF!</definedName>
    <definedName name="TextRefCopy167">#REF!</definedName>
    <definedName name="TextRefCopy168">#REF!</definedName>
    <definedName name="TextRefCopy169">#REF!</definedName>
    <definedName name="TextRefCopy17">#REF!</definedName>
    <definedName name="TextRefCopy170">#REF!</definedName>
    <definedName name="TextRefCopy171">#REF!</definedName>
    <definedName name="TextRefCopy172">#REF!</definedName>
    <definedName name="TextRefCopy173">#REF!</definedName>
    <definedName name="TextRefCopy174">#REF!</definedName>
    <definedName name="TextRefCopy175">#REF!</definedName>
    <definedName name="TextRefCopy176">#REF!</definedName>
    <definedName name="TextRefCopy177">#REF!</definedName>
    <definedName name="TextRefCopy178">#REF!</definedName>
    <definedName name="TextRefCopy179">#REF!</definedName>
    <definedName name="TextRefCopy18">#REF!</definedName>
    <definedName name="TextRefCopy180">#REF!</definedName>
    <definedName name="TextRefCopy181">#REF!</definedName>
    <definedName name="TextRefCopy182">#REF!</definedName>
    <definedName name="TextRefCopy183">#REF!</definedName>
    <definedName name="TextRefCopy184">#REF!</definedName>
    <definedName name="TextRefCopy185">#REF!</definedName>
    <definedName name="TextRefCopy186">#REF!</definedName>
    <definedName name="TextRefCopy187">#REF!</definedName>
    <definedName name="TextRefCopy188">#REF!</definedName>
    <definedName name="TextRefCopy189">#REF!</definedName>
    <definedName name="TextRefCopy19">#REF!</definedName>
    <definedName name="TextRefCopy190">#REF!</definedName>
    <definedName name="TextRefCopy191">#REF!</definedName>
    <definedName name="TextRefCopy192">#REF!</definedName>
    <definedName name="TextRefCopy193">#REF!</definedName>
    <definedName name="TextRefCopy194">#REF!</definedName>
    <definedName name="TextRefCopy195">#REF!</definedName>
    <definedName name="TextRefCopy196">#REF!</definedName>
    <definedName name="TextRefCopy197">#REF!</definedName>
    <definedName name="TextRefCopy198">#REF!</definedName>
    <definedName name="TextRefCopy199">#REF!</definedName>
    <definedName name="TextRefCopy2">#REF!</definedName>
    <definedName name="TextRefCopy20">#REF!</definedName>
    <definedName name="TextRefCopy200">#REF!</definedName>
    <definedName name="TextRefCopy201">#REF!</definedName>
    <definedName name="TextRefCopy202">#REF!</definedName>
    <definedName name="TextRefCopy203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#REF!</definedName>
    <definedName name="TextRefCopy27">#REF!</definedName>
    <definedName name="TextRefCopy28">#REF!</definedName>
    <definedName name="TextRefCopy29">#REF!</definedName>
    <definedName name="TextRefCopy3">#REF!</definedName>
    <definedName name="TextRefCopy30">#REF!</definedName>
    <definedName name="TextRefCopy31">#REF!</definedName>
    <definedName name="TextRefCopy32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7">#REF!</definedName>
    <definedName name="TextRefCopy38">#REF!</definedName>
    <definedName name="TextRefCopy39">#REF!</definedName>
    <definedName name="TextRefCopy4">#REF!</definedName>
    <definedName name="TextRefCopy40">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#REF!</definedName>
    <definedName name="TextRefCopy47">#REF!</definedName>
    <definedName name="TextRefCopy48">#REF!</definedName>
    <definedName name="TextRefCopy49">#REF!</definedName>
    <definedName name="TextRefCopy5">#REF!</definedName>
    <definedName name="TextRefCopy50">#REF!</definedName>
    <definedName name="TextRefCopy51">#REF!</definedName>
    <definedName name="TextRefCopy52">#REF!</definedName>
    <definedName name="TextRefCopy53">#REF!</definedName>
    <definedName name="TextRefCopy54">#REF!</definedName>
    <definedName name="TextRefCopy55">#REF!</definedName>
    <definedName name="TextRefCopy56">#REF!</definedName>
    <definedName name="TextRefCopy57">#REF!</definedName>
    <definedName name="TextRefCopy58">#REF!</definedName>
    <definedName name="TextRefCopy59">#REF!</definedName>
    <definedName name="TextRefCopy6">#REF!</definedName>
    <definedName name="TextRefCopy60">#REF!</definedName>
    <definedName name="TextRefCopy61">#REF!</definedName>
    <definedName name="TextRefCopy62">#REF!</definedName>
    <definedName name="TextRefCopy63">#REF!</definedName>
    <definedName name="TextRefCopy64">#REF!</definedName>
    <definedName name="TextRefCopy65">#REF!</definedName>
    <definedName name="TextRefCopy66">#REF!</definedName>
    <definedName name="TextRefCopy67">#REF!</definedName>
    <definedName name="TextRefCopy68">#REF!</definedName>
    <definedName name="TextRefCopy69">#REF!</definedName>
    <definedName name="TextRefCopy7">#REF!</definedName>
    <definedName name="TextRefCopy70">#REF!</definedName>
    <definedName name="TextRefCopy71">#REF!</definedName>
    <definedName name="TextRefCopy72">#REF!</definedName>
    <definedName name="TextRefCopy73">#REF!</definedName>
    <definedName name="TextRefCopy74">#REF!</definedName>
    <definedName name="TextRefCopy75">#REF!</definedName>
    <definedName name="TextRefCopy76">#REF!</definedName>
    <definedName name="TextRefCopy77">#REF!</definedName>
    <definedName name="TextRefCopy78">#REF!</definedName>
    <definedName name="TextRefCopy79">#REF!</definedName>
    <definedName name="TextRefCopy8">#REF!</definedName>
    <definedName name="TextRefCopy80">#REF!</definedName>
    <definedName name="TextRefCopy81">#REF!</definedName>
    <definedName name="TextRefCopy82">#REF!</definedName>
    <definedName name="TextRefCopy83">#REF!</definedName>
    <definedName name="TextRefCopy84">#REF!</definedName>
    <definedName name="TextRefCopy85">#REF!</definedName>
    <definedName name="TextRefCopy86">#REF!</definedName>
    <definedName name="TextRefCopy87">#REF!</definedName>
    <definedName name="TextRefCopy88">#REF!</definedName>
    <definedName name="TextRefCopy89">#REF!</definedName>
    <definedName name="TextRefCopy9">#REF!</definedName>
    <definedName name="TextRefCopy90">#REF!</definedName>
    <definedName name="TextRefCopy91">#REF!</definedName>
    <definedName name="TextRefCopy92">#REF!</definedName>
    <definedName name="TextRefCopy93">#REF!</definedName>
    <definedName name="TextRefCopy94">#REF!</definedName>
    <definedName name="TextRefCopy95">#REF!</definedName>
    <definedName name="TextRefCopy96">#REF!</definedName>
    <definedName name="TextRefCopy97">#REF!</definedName>
    <definedName name="TextRefCopy98">#REF!</definedName>
    <definedName name="TextRefCopy99">#REF!</definedName>
    <definedName name="TextRefCopyRangeCount" hidden="1">203</definedName>
    <definedName name="ZAKLJUČNI_2018_BAZA">#REF!</definedName>
    <definedName name="Zaključni_list_2017">#REF!</definedName>
    <definedName name="zbir">'[2]IFRS 7 hlrs'!$B$252</definedName>
    <definedName name="ZL_2017_DEPOZITI_RASPORED">#REF!</definedName>
    <definedName name="zl_311218_090219">#REF!</definedName>
    <definedName name="zl_TIJANA">#REF!</definedName>
    <definedName name="ZL311217_160118">#REF!</definedName>
    <definedName name="zlist_311218_KONAČAN_140219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6" i="82" l="1"/>
  <c r="B21" i="82" l="1"/>
  <c r="C24" i="40" l="1"/>
  <c r="E11" i="50" l="1"/>
  <c r="C15" i="40" l="1"/>
  <c r="D28" i="82" l="1"/>
  <c r="D23" i="82"/>
  <c r="D14" i="82"/>
  <c r="D30" i="82" l="1"/>
  <c r="D34" i="82" s="1"/>
  <c r="E14" i="50"/>
  <c r="E9" i="50"/>
  <c r="B28" i="82"/>
  <c r="B23" i="82"/>
  <c r="B14" i="82"/>
  <c r="E15" i="40"/>
  <c r="B30" i="82" l="1"/>
  <c r="E21" i="50"/>
  <c r="E25" i="50" s="1"/>
  <c r="E29" i="50" s="1"/>
  <c r="E34" i="50" s="1"/>
  <c r="E24" i="40"/>
  <c r="C35" i="40" l="1"/>
  <c r="E43" i="40" l="1"/>
  <c r="E35" i="40"/>
  <c r="E45" i="40" l="1"/>
  <c r="E49" i="40" l="1"/>
  <c r="I3255" i="7"/>
  <c r="J3249" i="7"/>
  <c r="F3248" i="7"/>
  <c r="F3247" i="7"/>
  <c r="F3249" i="7" s="1"/>
  <c r="F3246" i="7"/>
  <c r="J3245" i="7"/>
  <c r="U3243" i="7"/>
  <c r="K3243" i="7"/>
  <c r="U3242" i="7"/>
  <c r="K3242" i="7"/>
  <c r="U3241" i="7"/>
  <c r="K3241" i="7"/>
  <c r="U3240" i="7"/>
  <c r="K3240" i="7"/>
  <c r="U3239" i="7"/>
  <c r="K3239" i="7"/>
  <c r="U3238" i="7"/>
  <c r="K3238" i="7"/>
  <c r="U3237" i="7"/>
  <c r="K3237" i="7"/>
  <c r="U3236" i="7"/>
  <c r="K3236" i="7"/>
  <c r="U3235" i="7"/>
  <c r="K3235" i="7"/>
  <c r="U3234" i="7"/>
  <c r="K3234" i="7"/>
  <c r="U3233" i="7"/>
  <c r="K3233" i="7"/>
  <c r="U3232" i="7"/>
  <c r="K3232" i="7"/>
  <c r="U3231" i="7"/>
  <c r="K3231" i="7"/>
  <c r="U3230" i="7"/>
  <c r="K3230" i="7"/>
  <c r="U3229" i="7"/>
  <c r="K3229" i="7"/>
  <c r="U3228" i="7"/>
  <c r="K3228" i="7"/>
  <c r="U3227" i="7"/>
  <c r="K3227" i="7"/>
  <c r="U3226" i="7"/>
  <c r="K3226" i="7"/>
  <c r="U3225" i="7"/>
  <c r="K3225" i="7"/>
  <c r="U3224" i="7"/>
  <c r="K3224" i="7"/>
  <c r="U3223" i="7"/>
  <c r="K3223" i="7"/>
  <c r="U3222" i="7"/>
  <c r="K3222" i="7"/>
  <c r="U3221" i="7"/>
  <c r="K3221" i="7"/>
  <c r="U3220" i="7"/>
  <c r="K3220" i="7"/>
  <c r="U3219" i="7"/>
  <c r="K3219" i="7"/>
  <c r="U3218" i="7"/>
  <c r="K3218" i="7"/>
  <c r="U3217" i="7"/>
  <c r="K3217" i="7"/>
  <c r="U3216" i="7"/>
  <c r="K3216" i="7"/>
  <c r="U3215" i="7"/>
  <c r="K3215" i="7"/>
  <c r="U3214" i="7"/>
  <c r="K3214" i="7"/>
  <c r="U3213" i="7"/>
  <c r="K3213" i="7"/>
  <c r="U3212" i="7"/>
  <c r="K3212" i="7"/>
  <c r="U3211" i="7"/>
  <c r="K3211" i="7"/>
  <c r="U3210" i="7"/>
  <c r="K3210" i="7"/>
  <c r="U3209" i="7"/>
  <c r="K3209" i="7"/>
  <c r="U3208" i="7"/>
  <c r="K3208" i="7"/>
  <c r="U3207" i="7"/>
  <c r="K3207" i="7"/>
  <c r="U3206" i="7"/>
  <c r="K3206" i="7"/>
  <c r="U3205" i="7"/>
  <c r="K3205" i="7"/>
  <c r="U3204" i="7"/>
  <c r="K3204" i="7"/>
  <c r="U3203" i="7"/>
  <c r="K3203" i="7"/>
  <c r="U3202" i="7"/>
  <c r="K3202" i="7"/>
  <c r="U3201" i="7"/>
  <c r="K3201" i="7"/>
  <c r="U3200" i="7"/>
  <c r="K3200" i="7"/>
  <c r="U3199" i="7"/>
  <c r="K3199" i="7"/>
  <c r="U3198" i="7"/>
  <c r="K3198" i="7"/>
  <c r="U3197" i="7"/>
  <c r="K3197" i="7"/>
  <c r="U3196" i="7"/>
  <c r="K3196" i="7"/>
  <c r="U3195" i="7"/>
  <c r="K3195" i="7"/>
  <c r="U3194" i="7"/>
  <c r="K3194" i="7"/>
  <c r="U3193" i="7"/>
  <c r="K3193" i="7"/>
  <c r="U3192" i="7"/>
  <c r="K3192" i="7"/>
  <c r="U3191" i="7"/>
  <c r="K3191" i="7"/>
  <c r="U3190" i="7"/>
  <c r="K3190" i="7"/>
  <c r="U3189" i="7"/>
  <c r="K3189" i="7"/>
  <c r="U3188" i="7"/>
  <c r="K3188" i="7"/>
  <c r="U3187" i="7"/>
  <c r="K3187" i="7"/>
  <c r="U3186" i="7"/>
  <c r="K3186" i="7"/>
  <c r="U3185" i="7"/>
  <c r="K3185" i="7"/>
  <c r="U3184" i="7"/>
  <c r="K3184" i="7"/>
  <c r="U3183" i="7"/>
  <c r="K3183" i="7"/>
  <c r="U3182" i="7"/>
  <c r="K3182" i="7"/>
  <c r="U3181" i="7"/>
  <c r="K3181" i="7"/>
  <c r="U3180" i="7"/>
  <c r="K3180" i="7"/>
  <c r="U3179" i="7"/>
  <c r="K3179" i="7"/>
  <c r="U3178" i="7"/>
  <c r="K3178" i="7"/>
  <c r="U3177" i="7"/>
  <c r="K3177" i="7"/>
  <c r="U3176" i="7"/>
  <c r="K3176" i="7"/>
  <c r="U3175" i="7"/>
  <c r="K3175" i="7"/>
  <c r="U3174" i="7"/>
  <c r="K3174" i="7"/>
  <c r="U3173" i="7"/>
  <c r="K3173" i="7"/>
  <c r="U3172" i="7"/>
  <c r="K3172" i="7"/>
  <c r="U3171" i="7"/>
  <c r="K3171" i="7"/>
  <c r="U3170" i="7"/>
  <c r="K3170" i="7"/>
  <c r="U3169" i="7"/>
  <c r="K3169" i="7"/>
  <c r="U3168" i="7"/>
  <c r="K3168" i="7"/>
  <c r="U3167" i="7"/>
  <c r="K3167" i="7"/>
  <c r="U3166" i="7"/>
  <c r="K3166" i="7"/>
  <c r="U3165" i="7"/>
  <c r="K3165" i="7"/>
  <c r="U3164" i="7"/>
  <c r="K3164" i="7"/>
  <c r="U3163" i="7"/>
  <c r="K3163" i="7"/>
  <c r="U3162" i="7"/>
  <c r="K3162" i="7"/>
  <c r="U3161" i="7"/>
  <c r="K3161" i="7"/>
  <c r="U3160" i="7"/>
  <c r="K3160" i="7"/>
  <c r="U3159" i="7"/>
  <c r="K3159" i="7"/>
  <c r="U3158" i="7"/>
  <c r="K3158" i="7"/>
  <c r="U3157" i="7"/>
  <c r="K3157" i="7"/>
  <c r="U3156" i="7"/>
  <c r="K3156" i="7"/>
  <c r="U3155" i="7"/>
  <c r="K3155" i="7"/>
  <c r="U3154" i="7"/>
  <c r="K3154" i="7"/>
  <c r="U3153" i="7"/>
  <c r="K3153" i="7"/>
  <c r="U3152" i="7"/>
  <c r="K3152" i="7"/>
  <c r="U3151" i="7"/>
  <c r="K3151" i="7"/>
  <c r="U3150" i="7"/>
  <c r="K3150" i="7"/>
  <c r="U3149" i="7"/>
  <c r="K3149" i="7"/>
  <c r="U3148" i="7"/>
  <c r="K3148" i="7"/>
  <c r="U3147" i="7"/>
  <c r="K3147" i="7"/>
  <c r="U3146" i="7"/>
  <c r="K3146" i="7"/>
  <c r="U3145" i="7"/>
  <c r="K3145" i="7"/>
  <c r="U3144" i="7"/>
  <c r="K3144" i="7"/>
  <c r="U3143" i="7"/>
  <c r="K3143" i="7"/>
  <c r="U3142" i="7"/>
  <c r="K3142" i="7"/>
  <c r="U3141" i="7"/>
  <c r="K3141" i="7"/>
  <c r="U3140" i="7"/>
  <c r="K3140" i="7"/>
  <c r="U3139" i="7"/>
  <c r="K3139" i="7"/>
  <c r="U3138" i="7"/>
  <c r="K3138" i="7"/>
  <c r="U3137" i="7"/>
  <c r="K3137" i="7"/>
  <c r="U3136" i="7"/>
  <c r="K3136" i="7"/>
  <c r="U3135" i="7"/>
  <c r="K3135" i="7"/>
  <c r="U3134" i="7"/>
  <c r="K3134" i="7"/>
  <c r="U3133" i="7"/>
  <c r="K3133" i="7"/>
  <c r="U3132" i="7"/>
  <c r="K3132" i="7"/>
  <c r="U3131" i="7"/>
  <c r="K3131" i="7"/>
  <c r="U3130" i="7"/>
  <c r="K3130" i="7"/>
  <c r="U3129" i="7"/>
  <c r="K3129" i="7"/>
  <c r="U3128" i="7"/>
  <c r="K3128" i="7"/>
  <c r="U3127" i="7"/>
  <c r="K3127" i="7"/>
  <c r="U3126" i="7"/>
  <c r="K3126" i="7"/>
  <c r="U3125" i="7"/>
  <c r="K3125" i="7"/>
  <c r="U3124" i="7"/>
  <c r="K3124" i="7"/>
  <c r="U3123" i="7"/>
  <c r="K3123" i="7"/>
  <c r="U3122" i="7"/>
  <c r="K3122" i="7"/>
  <c r="U3121" i="7"/>
  <c r="K3121" i="7"/>
  <c r="U3120" i="7"/>
  <c r="K3120" i="7"/>
  <c r="U3119" i="7"/>
  <c r="K3119" i="7"/>
  <c r="U3118" i="7"/>
  <c r="K3118" i="7"/>
  <c r="U3117" i="7"/>
  <c r="K3117" i="7"/>
  <c r="U3116" i="7"/>
  <c r="K3116" i="7"/>
  <c r="U3115" i="7"/>
  <c r="K3115" i="7"/>
  <c r="U3114" i="7"/>
  <c r="K3114" i="7"/>
  <c r="U3113" i="7"/>
  <c r="K3113" i="7"/>
  <c r="U3112" i="7"/>
  <c r="K3112" i="7"/>
  <c r="U3111" i="7"/>
  <c r="K3111" i="7"/>
  <c r="U3110" i="7"/>
  <c r="K3110" i="7"/>
  <c r="U3109" i="7"/>
  <c r="K3109" i="7"/>
  <c r="U3108" i="7"/>
  <c r="K3108" i="7"/>
  <c r="U3107" i="7"/>
  <c r="K3107" i="7"/>
  <c r="U3106" i="7"/>
  <c r="K3106" i="7"/>
  <c r="U3105" i="7"/>
  <c r="K3105" i="7"/>
  <c r="U3104" i="7"/>
  <c r="K3104" i="7"/>
  <c r="U3103" i="7"/>
  <c r="K3103" i="7"/>
  <c r="U3102" i="7"/>
  <c r="K3102" i="7"/>
  <c r="U3101" i="7"/>
  <c r="K3101" i="7"/>
  <c r="U3100" i="7"/>
  <c r="K3100" i="7"/>
  <c r="U3099" i="7"/>
  <c r="K3099" i="7"/>
  <c r="U3098" i="7"/>
  <c r="K3098" i="7"/>
  <c r="U3097" i="7"/>
  <c r="K3097" i="7"/>
  <c r="U3096" i="7"/>
  <c r="K3096" i="7"/>
  <c r="U3095" i="7"/>
  <c r="K3095" i="7"/>
  <c r="U3094" i="7"/>
  <c r="K3094" i="7"/>
  <c r="U3093" i="7"/>
  <c r="K3093" i="7"/>
  <c r="U3092" i="7"/>
  <c r="K3092" i="7"/>
  <c r="U3091" i="7"/>
  <c r="K3091" i="7"/>
  <c r="U3090" i="7"/>
  <c r="K3090" i="7"/>
  <c r="U3089" i="7"/>
  <c r="K3089" i="7"/>
  <c r="U3088" i="7"/>
  <c r="K3088" i="7"/>
  <c r="U3087" i="7"/>
  <c r="K3087" i="7"/>
  <c r="U3086" i="7"/>
  <c r="K3086" i="7"/>
  <c r="U3085" i="7"/>
  <c r="K3085" i="7"/>
  <c r="U3084" i="7"/>
  <c r="K3084" i="7"/>
  <c r="U3083" i="7"/>
  <c r="K3083" i="7"/>
  <c r="U3082" i="7"/>
  <c r="K3082" i="7"/>
  <c r="U3081" i="7"/>
  <c r="K3081" i="7"/>
  <c r="U3080" i="7"/>
  <c r="K3080" i="7"/>
  <c r="U3079" i="7"/>
  <c r="K3079" i="7"/>
  <c r="U3078" i="7"/>
  <c r="K3078" i="7"/>
  <c r="U3077" i="7"/>
  <c r="K3077" i="7"/>
  <c r="U3076" i="7"/>
  <c r="K3076" i="7"/>
  <c r="U3075" i="7"/>
  <c r="K3075" i="7"/>
  <c r="U3074" i="7"/>
  <c r="K3074" i="7"/>
  <c r="U3073" i="7"/>
  <c r="K3073" i="7"/>
  <c r="U3072" i="7"/>
  <c r="K3072" i="7"/>
  <c r="U3071" i="7"/>
  <c r="K3071" i="7"/>
  <c r="U3070" i="7"/>
  <c r="K3070" i="7"/>
  <c r="U3069" i="7"/>
  <c r="K3069" i="7"/>
  <c r="U3068" i="7"/>
  <c r="K3068" i="7"/>
  <c r="U3067" i="7"/>
  <c r="K3067" i="7"/>
  <c r="U3066" i="7"/>
  <c r="K3066" i="7"/>
  <c r="U3065" i="7"/>
  <c r="K3065" i="7"/>
  <c r="U3064" i="7"/>
  <c r="K3064" i="7"/>
  <c r="U3063" i="7"/>
  <c r="K3063" i="7"/>
  <c r="U3062" i="7"/>
  <c r="K3062" i="7"/>
  <c r="U3061" i="7"/>
  <c r="K3061" i="7"/>
  <c r="U3060" i="7"/>
  <c r="K3060" i="7"/>
  <c r="U3059" i="7"/>
  <c r="K3059" i="7"/>
  <c r="U3058" i="7"/>
  <c r="K3058" i="7"/>
  <c r="U3057" i="7"/>
  <c r="K3057" i="7"/>
  <c r="U3056" i="7"/>
  <c r="K3056" i="7"/>
  <c r="U3055" i="7"/>
  <c r="K3055" i="7"/>
  <c r="U3054" i="7"/>
  <c r="K3054" i="7"/>
  <c r="U3053" i="7"/>
  <c r="K3053" i="7"/>
  <c r="U3052" i="7"/>
  <c r="K3052" i="7"/>
  <c r="U3051" i="7"/>
  <c r="K3051" i="7"/>
  <c r="U3050" i="7"/>
  <c r="K3050" i="7"/>
  <c r="U3049" i="7"/>
  <c r="K3049" i="7"/>
  <c r="U3048" i="7"/>
  <c r="K3048" i="7"/>
  <c r="U3047" i="7"/>
  <c r="K3047" i="7"/>
  <c r="U3046" i="7"/>
  <c r="K3046" i="7"/>
  <c r="U3045" i="7"/>
  <c r="K3045" i="7"/>
  <c r="U3044" i="7"/>
  <c r="K3044" i="7"/>
  <c r="U3043" i="7"/>
  <c r="K3043" i="7"/>
  <c r="U3042" i="7"/>
  <c r="K3042" i="7"/>
  <c r="U3041" i="7"/>
  <c r="K3041" i="7"/>
  <c r="U3040" i="7"/>
  <c r="K3040" i="7"/>
  <c r="U3039" i="7"/>
  <c r="K3039" i="7"/>
  <c r="U3038" i="7"/>
  <c r="K3038" i="7"/>
  <c r="U3037" i="7"/>
  <c r="K3037" i="7"/>
  <c r="U3036" i="7"/>
  <c r="K3036" i="7"/>
  <c r="U3035" i="7"/>
  <c r="K3035" i="7"/>
  <c r="U3034" i="7"/>
  <c r="K3034" i="7"/>
  <c r="U3033" i="7"/>
  <c r="K3033" i="7"/>
  <c r="U3032" i="7"/>
  <c r="K3032" i="7"/>
  <c r="U3031" i="7"/>
  <c r="K3031" i="7"/>
  <c r="U3030" i="7"/>
  <c r="K3030" i="7"/>
  <c r="U3029" i="7"/>
  <c r="K3029" i="7"/>
  <c r="U3028" i="7"/>
  <c r="K3028" i="7"/>
  <c r="U3027" i="7"/>
  <c r="K3027" i="7"/>
  <c r="U3026" i="7"/>
  <c r="K3026" i="7"/>
  <c r="U3025" i="7"/>
  <c r="K3025" i="7"/>
  <c r="U3024" i="7"/>
  <c r="K3024" i="7"/>
  <c r="U3023" i="7"/>
  <c r="K3023" i="7"/>
  <c r="U3022" i="7"/>
  <c r="K3022" i="7"/>
  <c r="U3021" i="7"/>
  <c r="K3021" i="7"/>
  <c r="U3020" i="7"/>
  <c r="K3020" i="7"/>
  <c r="U3019" i="7"/>
  <c r="K3019" i="7"/>
  <c r="U3018" i="7"/>
  <c r="K3018" i="7"/>
  <c r="U3017" i="7"/>
  <c r="K3017" i="7"/>
  <c r="U3016" i="7"/>
  <c r="K3016" i="7"/>
  <c r="U3015" i="7"/>
  <c r="K3015" i="7"/>
  <c r="U3014" i="7"/>
  <c r="K3014" i="7"/>
  <c r="U3013" i="7"/>
  <c r="K3013" i="7"/>
  <c r="U3012" i="7"/>
  <c r="K3012" i="7"/>
  <c r="U3011" i="7"/>
  <c r="K3011" i="7"/>
  <c r="U3010" i="7"/>
  <c r="K3010" i="7"/>
  <c r="U3009" i="7"/>
  <c r="K3009" i="7"/>
  <c r="U3008" i="7"/>
  <c r="K3008" i="7"/>
  <c r="U3007" i="7"/>
  <c r="K3007" i="7"/>
  <c r="U3006" i="7"/>
  <c r="K3006" i="7"/>
  <c r="U3005" i="7"/>
  <c r="K3005" i="7"/>
  <c r="U3004" i="7"/>
  <c r="K3004" i="7"/>
  <c r="U3003" i="7"/>
  <c r="K3003" i="7"/>
  <c r="U3002" i="7"/>
  <c r="K3002" i="7"/>
  <c r="U3001" i="7"/>
  <c r="K3001" i="7"/>
  <c r="U3000" i="7"/>
  <c r="K3000" i="7"/>
  <c r="U2999" i="7"/>
  <c r="K2999" i="7"/>
  <c r="U2998" i="7"/>
  <c r="K2998" i="7"/>
  <c r="U2997" i="7"/>
  <c r="K2997" i="7"/>
  <c r="U2996" i="7"/>
  <c r="K2996" i="7"/>
  <c r="U2995" i="7"/>
  <c r="K2995" i="7"/>
  <c r="U2994" i="7"/>
  <c r="K2994" i="7"/>
  <c r="U2993" i="7"/>
  <c r="K2993" i="7"/>
  <c r="U2992" i="7"/>
  <c r="K2992" i="7"/>
  <c r="U2991" i="7"/>
  <c r="K2991" i="7"/>
  <c r="U2990" i="7"/>
  <c r="K2990" i="7"/>
  <c r="U2989" i="7"/>
  <c r="K2989" i="7"/>
  <c r="U2988" i="7"/>
  <c r="K2988" i="7"/>
  <c r="U2987" i="7"/>
  <c r="K2987" i="7"/>
  <c r="U2986" i="7"/>
  <c r="K2986" i="7"/>
  <c r="U2985" i="7"/>
  <c r="K2985" i="7"/>
  <c r="U2984" i="7"/>
  <c r="K2984" i="7"/>
  <c r="U2983" i="7"/>
  <c r="K2983" i="7"/>
  <c r="U2982" i="7"/>
  <c r="K2982" i="7"/>
  <c r="U2981" i="7"/>
  <c r="K2981" i="7"/>
  <c r="U2980" i="7"/>
  <c r="K2980" i="7"/>
  <c r="U2979" i="7"/>
  <c r="K2979" i="7"/>
  <c r="U2978" i="7"/>
  <c r="K2978" i="7"/>
  <c r="U2977" i="7"/>
  <c r="K2977" i="7"/>
  <c r="U2976" i="7"/>
  <c r="K2976" i="7"/>
  <c r="U2975" i="7"/>
  <c r="K2975" i="7"/>
  <c r="U2974" i="7"/>
  <c r="K2974" i="7"/>
  <c r="U2973" i="7"/>
  <c r="K2973" i="7"/>
  <c r="U2972" i="7"/>
  <c r="K2972" i="7"/>
  <c r="U2971" i="7"/>
  <c r="K2971" i="7"/>
  <c r="U2970" i="7"/>
  <c r="K2970" i="7"/>
  <c r="U2969" i="7"/>
  <c r="K2969" i="7"/>
  <c r="U2968" i="7"/>
  <c r="K2968" i="7"/>
  <c r="U2967" i="7"/>
  <c r="K2967" i="7"/>
  <c r="U2966" i="7"/>
  <c r="K2966" i="7"/>
  <c r="U2965" i="7"/>
  <c r="K2965" i="7"/>
  <c r="U2964" i="7"/>
  <c r="K2964" i="7"/>
  <c r="U2963" i="7"/>
  <c r="K2963" i="7"/>
  <c r="U2962" i="7"/>
  <c r="K2962" i="7"/>
  <c r="U2961" i="7"/>
  <c r="K2961" i="7"/>
  <c r="U2960" i="7"/>
  <c r="K2960" i="7"/>
  <c r="U2959" i="7"/>
  <c r="K2959" i="7"/>
  <c r="U2958" i="7"/>
  <c r="K2958" i="7"/>
  <c r="U2957" i="7"/>
  <c r="K2957" i="7"/>
  <c r="U2956" i="7"/>
  <c r="K2956" i="7"/>
  <c r="U2955" i="7"/>
  <c r="K2955" i="7"/>
  <c r="U2954" i="7"/>
  <c r="K2954" i="7"/>
  <c r="U2953" i="7"/>
  <c r="K2953" i="7"/>
  <c r="U2952" i="7"/>
  <c r="K2952" i="7"/>
  <c r="U2951" i="7"/>
  <c r="K2951" i="7"/>
  <c r="U2950" i="7"/>
  <c r="K2950" i="7"/>
  <c r="U2949" i="7"/>
  <c r="K2949" i="7"/>
  <c r="U2948" i="7"/>
  <c r="K2948" i="7"/>
  <c r="U2947" i="7"/>
  <c r="K2947" i="7"/>
  <c r="U2946" i="7"/>
  <c r="K2946" i="7"/>
  <c r="U2945" i="7"/>
  <c r="K2945" i="7"/>
  <c r="U2944" i="7"/>
  <c r="K2944" i="7"/>
  <c r="U2943" i="7"/>
  <c r="K2943" i="7"/>
  <c r="U2942" i="7"/>
  <c r="K2942" i="7"/>
  <c r="U2941" i="7"/>
  <c r="K2941" i="7"/>
  <c r="U2940" i="7"/>
  <c r="K2940" i="7"/>
  <c r="U2939" i="7"/>
  <c r="K2939" i="7"/>
  <c r="U2938" i="7"/>
  <c r="K2938" i="7"/>
  <c r="U2937" i="7"/>
  <c r="K2937" i="7"/>
  <c r="U2936" i="7"/>
  <c r="K2936" i="7"/>
  <c r="U2935" i="7"/>
  <c r="K2935" i="7"/>
  <c r="U2934" i="7"/>
  <c r="K2934" i="7"/>
  <c r="U2933" i="7"/>
  <c r="K2933" i="7"/>
  <c r="U2932" i="7"/>
  <c r="K2932" i="7"/>
  <c r="U2931" i="7"/>
  <c r="K2931" i="7"/>
  <c r="U2930" i="7"/>
  <c r="K2930" i="7"/>
  <c r="U2929" i="7"/>
  <c r="K2929" i="7"/>
  <c r="U2928" i="7"/>
  <c r="K2928" i="7"/>
  <c r="U2927" i="7"/>
  <c r="K2927" i="7"/>
  <c r="U2926" i="7"/>
  <c r="K2926" i="7"/>
  <c r="U2925" i="7"/>
  <c r="K2925" i="7"/>
  <c r="U2924" i="7"/>
  <c r="K2924" i="7"/>
  <c r="U2923" i="7"/>
  <c r="K2923" i="7"/>
  <c r="U2922" i="7"/>
  <c r="K2922" i="7"/>
  <c r="U2921" i="7"/>
  <c r="K2921" i="7"/>
  <c r="U2920" i="7"/>
  <c r="K2920" i="7"/>
  <c r="U2919" i="7"/>
  <c r="K2919" i="7"/>
  <c r="U2918" i="7"/>
  <c r="K2918" i="7"/>
  <c r="U2917" i="7"/>
  <c r="K2917" i="7"/>
  <c r="U2916" i="7"/>
  <c r="K2916" i="7"/>
  <c r="U2915" i="7"/>
  <c r="K2915" i="7"/>
  <c r="U2914" i="7"/>
  <c r="K2914" i="7"/>
  <c r="U2913" i="7"/>
  <c r="K2913" i="7"/>
  <c r="U2912" i="7"/>
  <c r="K2912" i="7"/>
  <c r="U2911" i="7"/>
  <c r="K2911" i="7"/>
  <c r="U2910" i="7"/>
  <c r="K2910" i="7"/>
  <c r="U2909" i="7"/>
  <c r="K2909" i="7"/>
  <c r="K3256" i="7" s="1"/>
  <c r="U2908" i="7"/>
  <c r="K2908" i="7"/>
  <c r="U2907" i="7"/>
  <c r="K2907" i="7"/>
  <c r="U2906" i="7"/>
  <c r="K2906" i="7"/>
  <c r="U2905" i="7"/>
  <c r="K2905" i="7"/>
  <c r="U2904" i="7"/>
  <c r="K2904" i="7"/>
  <c r="U2903" i="7"/>
  <c r="K2903" i="7"/>
  <c r="U2902" i="7"/>
  <c r="K2902" i="7"/>
  <c r="U2901" i="7"/>
  <c r="K2901" i="7"/>
  <c r="U2900" i="7"/>
  <c r="K2900" i="7"/>
  <c r="U2899" i="7"/>
  <c r="K2899" i="7"/>
  <c r="U2898" i="7"/>
  <c r="K2898" i="7"/>
  <c r="U2897" i="7"/>
  <c r="K2897" i="7"/>
  <c r="U2896" i="7"/>
  <c r="K2896" i="7"/>
  <c r="U2895" i="7"/>
  <c r="K2895" i="7"/>
  <c r="U2894" i="7"/>
  <c r="K2894" i="7"/>
  <c r="U2893" i="7"/>
  <c r="K2893" i="7"/>
  <c r="U2892" i="7"/>
  <c r="K2892" i="7"/>
  <c r="U2891" i="7"/>
  <c r="K2891" i="7"/>
  <c r="U2890" i="7"/>
  <c r="K2890" i="7"/>
  <c r="U2889" i="7"/>
  <c r="K2889" i="7"/>
  <c r="U2888" i="7"/>
  <c r="K2888" i="7"/>
  <c r="U2887" i="7"/>
  <c r="K2887" i="7"/>
  <c r="U2886" i="7"/>
  <c r="K2886" i="7"/>
  <c r="U2885" i="7"/>
  <c r="K2885" i="7"/>
  <c r="U2884" i="7"/>
  <c r="K2884" i="7"/>
  <c r="U2883" i="7"/>
  <c r="K2883" i="7"/>
  <c r="U2882" i="7"/>
  <c r="K2882" i="7"/>
  <c r="U2881" i="7"/>
  <c r="K2881" i="7"/>
  <c r="U2880" i="7"/>
  <c r="K2880" i="7"/>
  <c r="U2879" i="7"/>
  <c r="K2879" i="7"/>
  <c r="U2878" i="7"/>
  <c r="K2878" i="7"/>
  <c r="U2877" i="7"/>
  <c r="K2877" i="7"/>
  <c r="U2876" i="7"/>
  <c r="K2876" i="7"/>
  <c r="U2875" i="7"/>
  <c r="K2875" i="7"/>
  <c r="U2874" i="7"/>
  <c r="K2874" i="7"/>
  <c r="U2873" i="7"/>
  <c r="K2873" i="7"/>
  <c r="U2872" i="7"/>
  <c r="K2872" i="7"/>
  <c r="U2871" i="7"/>
  <c r="K2871" i="7"/>
  <c r="U2870" i="7"/>
  <c r="K2870" i="7"/>
  <c r="U2869" i="7"/>
  <c r="K2869" i="7"/>
  <c r="U2868" i="7"/>
  <c r="K2868" i="7"/>
  <c r="U2867" i="7"/>
  <c r="K2867" i="7"/>
  <c r="U2866" i="7"/>
  <c r="K2866" i="7"/>
  <c r="U2865" i="7"/>
  <c r="K2865" i="7"/>
  <c r="U2864" i="7"/>
  <c r="K2864" i="7"/>
  <c r="U2863" i="7"/>
  <c r="K2863" i="7"/>
  <c r="U2862" i="7"/>
  <c r="K2862" i="7"/>
  <c r="U2861" i="7"/>
  <c r="K2861" i="7"/>
  <c r="U2860" i="7"/>
  <c r="K2860" i="7"/>
  <c r="U2859" i="7"/>
  <c r="K2859" i="7"/>
  <c r="U2858" i="7"/>
  <c r="K2858" i="7"/>
  <c r="U2857" i="7"/>
  <c r="K2857" i="7"/>
  <c r="U2856" i="7"/>
  <c r="K2856" i="7"/>
  <c r="U2855" i="7"/>
  <c r="K2855" i="7"/>
  <c r="U2854" i="7"/>
  <c r="K2854" i="7"/>
  <c r="U2853" i="7"/>
  <c r="K2853" i="7"/>
  <c r="U2852" i="7"/>
  <c r="K2852" i="7"/>
  <c r="U2851" i="7"/>
  <c r="K2851" i="7"/>
  <c r="U2850" i="7"/>
  <c r="K2850" i="7"/>
  <c r="U2849" i="7"/>
  <c r="K2849" i="7"/>
  <c r="U2848" i="7"/>
  <c r="K2848" i="7"/>
  <c r="U2847" i="7"/>
  <c r="K2847" i="7"/>
  <c r="U2846" i="7"/>
  <c r="K2846" i="7"/>
  <c r="U2845" i="7"/>
  <c r="K2845" i="7"/>
  <c r="U2844" i="7"/>
  <c r="K2844" i="7"/>
  <c r="U2843" i="7"/>
  <c r="K2843" i="7"/>
  <c r="U2842" i="7"/>
  <c r="K2842" i="7"/>
  <c r="U2841" i="7"/>
  <c r="K2841" i="7"/>
  <c r="U2840" i="7"/>
  <c r="K2840" i="7"/>
  <c r="U2839" i="7"/>
  <c r="K2839" i="7"/>
  <c r="U2838" i="7"/>
  <c r="K2838" i="7"/>
  <c r="U2837" i="7"/>
  <c r="K2837" i="7"/>
  <c r="U2836" i="7"/>
  <c r="K2836" i="7"/>
  <c r="U2835" i="7"/>
  <c r="K2835" i="7"/>
  <c r="U2834" i="7"/>
  <c r="K2834" i="7"/>
  <c r="U2833" i="7"/>
  <c r="K2833" i="7"/>
  <c r="U2832" i="7"/>
  <c r="K2832" i="7"/>
  <c r="U2831" i="7"/>
  <c r="K2831" i="7"/>
  <c r="U2830" i="7"/>
  <c r="K2830" i="7"/>
  <c r="U2829" i="7"/>
  <c r="K2829" i="7"/>
  <c r="U2828" i="7"/>
  <c r="K2828" i="7"/>
  <c r="U2827" i="7"/>
  <c r="K2827" i="7"/>
  <c r="U2826" i="7"/>
  <c r="K2826" i="7"/>
  <c r="U2825" i="7"/>
  <c r="K2825" i="7"/>
  <c r="U2824" i="7"/>
  <c r="K2824" i="7"/>
  <c r="U2823" i="7"/>
  <c r="K2823" i="7"/>
  <c r="U2822" i="7"/>
  <c r="K2822" i="7"/>
  <c r="U2821" i="7"/>
  <c r="K2821" i="7"/>
  <c r="U2820" i="7"/>
  <c r="K2820" i="7"/>
  <c r="U2819" i="7"/>
  <c r="K2819" i="7"/>
  <c r="U2818" i="7"/>
  <c r="K2818" i="7"/>
  <c r="U2817" i="7"/>
  <c r="K2817" i="7"/>
  <c r="U2816" i="7"/>
  <c r="K2816" i="7"/>
  <c r="U2815" i="7"/>
  <c r="K2815" i="7"/>
  <c r="U2814" i="7"/>
  <c r="K2814" i="7"/>
  <c r="U2813" i="7"/>
  <c r="K2813" i="7"/>
  <c r="U2812" i="7"/>
  <c r="K2812" i="7"/>
  <c r="U2811" i="7"/>
  <c r="K2811" i="7"/>
  <c r="U2810" i="7"/>
  <c r="K2810" i="7"/>
  <c r="U2809" i="7"/>
  <c r="K2809" i="7"/>
  <c r="U2808" i="7"/>
  <c r="K2808" i="7"/>
  <c r="U2807" i="7"/>
  <c r="K2807" i="7"/>
  <c r="U2806" i="7"/>
  <c r="K2806" i="7"/>
  <c r="U2805" i="7"/>
  <c r="K2805" i="7"/>
  <c r="U2804" i="7"/>
  <c r="K2804" i="7"/>
  <c r="U2803" i="7"/>
  <c r="K2803" i="7"/>
  <c r="U2802" i="7"/>
  <c r="K2802" i="7"/>
  <c r="U2801" i="7"/>
  <c r="K2801" i="7"/>
  <c r="U2800" i="7"/>
  <c r="K2800" i="7"/>
  <c r="U2799" i="7"/>
  <c r="K2799" i="7"/>
  <c r="U2798" i="7"/>
  <c r="K2798" i="7"/>
  <c r="U2797" i="7"/>
  <c r="K2797" i="7"/>
  <c r="U2796" i="7"/>
  <c r="K2796" i="7"/>
  <c r="U2795" i="7"/>
  <c r="K2795" i="7"/>
  <c r="U2794" i="7"/>
  <c r="K2794" i="7"/>
  <c r="U2793" i="7"/>
  <c r="K2793" i="7"/>
  <c r="U2792" i="7"/>
  <c r="K2792" i="7"/>
  <c r="U2791" i="7"/>
  <c r="K2791" i="7"/>
  <c r="U2790" i="7"/>
  <c r="K2790" i="7"/>
  <c r="U2789" i="7"/>
  <c r="K2789" i="7"/>
  <c r="U2788" i="7"/>
  <c r="K2788" i="7"/>
  <c r="U2787" i="7"/>
  <c r="K2787" i="7"/>
  <c r="U2786" i="7"/>
  <c r="K2786" i="7"/>
  <c r="U2785" i="7"/>
  <c r="K2785" i="7"/>
  <c r="U2784" i="7"/>
  <c r="K2784" i="7"/>
  <c r="U2783" i="7"/>
  <c r="K2783" i="7"/>
  <c r="U2782" i="7"/>
  <c r="K2782" i="7"/>
  <c r="U2781" i="7"/>
  <c r="K2781" i="7"/>
  <c r="U2780" i="7"/>
  <c r="K2780" i="7"/>
  <c r="U2779" i="7"/>
  <c r="K2779" i="7"/>
  <c r="U2778" i="7"/>
  <c r="K2778" i="7"/>
  <c r="U2777" i="7"/>
  <c r="K2777" i="7"/>
  <c r="U2776" i="7"/>
  <c r="K2776" i="7"/>
  <c r="U2775" i="7"/>
  <c r="K2775" i="7"/>
  <c r="U2774" i="7"/>
  <c r="K2774" i="7"/>
  <c r="U2773" i="7"/>
  <c r="K2773" i="7"/>
  <c r="U2772" i="7"/>
  <c r="K2772" i="7"/>
  <c r="U2771" i="7"/>
  <c r="K2771" i="7"/>
  <c r="U2770" i="7"/>
  <c r="K2770" i="7"/>
  <c r="U2769" i="7"/>
  <c r="K2769" i="7"/>
  <c r="U2768" i="7"/>
  <c r="K2768" i="7"/>
  <c r="U2767" i="7"/>
  <c r="K2767" i="7"/>
  <c r="U2766" i="7"/>
  <c r="K2766" i="7"/>
  <c r="U2765" i="7"/>
  <c r="K2765" i="7"/>
  <c r="U2764" i="7"/>
  <c r="K2764" i="7"/>
  <c r="U2763" i="7"/>
  <c r="K2763" i="7"/>
  <c r="U2762" i="7"/>
  <c r="K2762" i="7"/>
  <c r="U2761" i="7"/>
  <c r="K2761" i="7"/>
  <c r="U2760" i="7"/>
  <c r="K2760" i="7"/>
  <c r="U2759" i="7"/>
  <c r="K2759" i="7"/>
  <c r="U2758" i="7"/>
  <c r="K2758" i="7"/>
  <c r="U2757" i="7"/>
  <c r="K2757" i="7"/>
  <c r="U2756" i="7"/>
  <c r="K2756" i="7"/>
  <c r="U2755" i="7"/>
  <c r="K2755" i="7"/>
  <c r="U2754" i="7"/>
  <c r="K2754" i="7"/>
  <c r="U2753" i="7"/>
  <c r="K2753" i="7"/>
  <c r="U2752" i="7"/>
  <c r="K2752" i="7"/>
  <c r="U2751" i="7"/>
  <c r="K2751" i="7"/>
  <c r="U2750" i="7"/>
  <c r="K2750" i="7"/>
  <c r="U2749" i="7"/>
  <c r="K2749" i="7"/>
  <c r="U2748" i="7"/>
  <c r="K2748" i="7"/>
  <c r="U2747" i="7"/>
  <c r="K2747" i="7"/>
  <c r="U2746" i="7"/>
  <c r="K2746" i="7"/>
  <c r="U2745" i="7"/>
  <c r="K2745" i="7"/>
  <c r="U2744" i="7"/>
  <c r="K2744" i="7"/>
  <c r="U2743" i="7"/>
  <c r="K2743" i="7"/>
  <c r="U2742" i="7"/>
  <c r="K2742" i="7"/>
  <c r="U2741" i="7"/>
  <c r="K2741" i="7"/>
  <c r="U2740" i="7"/>
  <c r="K2740" i="7"/>
  <c r="U2739" i="7"/>
  <c r="K2739" i="7"/>
  <c r="U2738" i="7"/>
  <c r="K2738" i="7"/>
  <c r="U2737" i="7"/>
  <c r="K2737" i="7"/>
  <c r="U2736" i="7"/>
  <c r="K2736" i="7"/>
  <c r="U2735" i="7"/>
  <c r="K2735" i="7"/>
  <c r="U2734" i="7"/>
  <c r="K2734" i="7"/>
  <c r="U2733" i="7"/>
  <c r="K2733" i="7"/>
  <c r="U2732" i="7"/>
  <c r="K2732" i="7"/>
  <c r="U2731" i="7"/>
  <c r="K2731" i="7"/>
  <c r="U2730" i="7"/>
  <c r="K2730" i="7"/>
  <c r="U2729" i="7"/>
  <c r="K2729" i="7"/>
  <c r="U2728" i="7"/>
  <c r="K2728" i="7"/>
  <c r="U2727" i="7"/>
  <c r="K2727" i="7"/>
  <c r="U2726" i="7"/>
  <c r="K2726" i="7"/>
  <c r="U2725" i="7"/>
  <c r="K2725" i="7"/>
  <c r="U2724" i="7"/>
  <c r="K2724" i="7"/>
  <c r="U2723" i="7"/>
  <c r="K2723" i="7"/>
  <c r="U2722" i="7"/>
  <c r="K2722" i="7"/>
  <c r="U2721" i="7"/>
  <c r="K2721" i="7"/>
  <c r="U2720" i="7"/>
  <c r="K2720" i="7"/>
  <c r="U2719" i="7"/>
  <c r="K2719" i="7"/>
  <c r="U2718" i="7"/>
  <c r="K2718" i="7"/>
  <c r="U2717" i="7"/>
  <c r="K2717" i="7"/>
  <c r="U2716" i="7"/>
  <c r="K2716" i="7"/>
  <c r="U2715" i="7"/>
  <c r="K2715" i="7"/>
  <c r="U2714" i="7"/>
  <c r="K2714" i="7"/>
  <c r="U2713" i="7"/>
  <c r="K2713" i="7"/>
  <c r="U2712" i="7"/>
  <c r="K2712" i="7"/>
  <c r="U2711" i="7"/>
  <c r="K2711" i="7"/>
  <c r="U2710" i="7"/>
  <c r="K2710" i="7"/>
  <c r="U2709" i="7"/>
  <c r="K2709" i="7"/>
  <c r="U2708" i="7"/>
  <c r="K2708" i="7"/>
  <c r="U2707" i="7"/>
  <c r="K2707" i="7"/>
  <c r="U2706" i="7"/>
  <c r="K2706" i="7"/>
  <c r="U2705" i="7"/>
  <c r="K2705" i="7"/>
  <c r="U2704" i="7"/>
  <c r="K2704" i="7"/>
  <c r="U2703" i="7"/>
  <c r="K2703" i="7"/>
  <c r="U2702" i="7"/>
  <c r="K2702" i="7"/>
  <c r="U2701" i="7"/>
  <c r="K2701" i="7"/>
  <c r="U2700" i="7"/>
  <c r="K2700" i="7"/>
  <c r="U2699" i="7"/>
  <c r="K2699" i="7"/>
  <c r="U2698" i="7"/>
  <c r="K2698" i="7"/>
  <c r="U2697" i="7"/>
  <c r="K2697" i="7"/>
  <c r="U2696" i="7"/>
  <c r="K2696" i="7"/>
  <c r="U2695" i="7"/>
  <c r="K2695" i="7"/>
  <c r="U2694" i="7"/>
  <c r="K2694" i="7"/>
  <c r="U2693" i="7"/>
  <c r="K2693" i="7"/>
  <c r="U2692" i="7"/>
  <c r="K2692" i="7"/>
  <c r="U2691" i="7"/>
  <c r="K2691" i="7"/>
  <c r="U2690" i="7"/>
  <c r="K2690" i="7"/>
  <c r="U2689" i="7"/>
  <c r="K2689" i="7"/>
  <c r="U2688" i="7"/>
  <c r="K2688" i="7"/>
  <c r="U2687" i="7"/>
  <c r="K2687" i="7"/>
  <c r="U2686" i="7"/>
  <c r="K2686" i="7"/>
  <c r="U2685" i="7"/>
  <c r="K2685" i="7"/>
  <c r="U2684" i="7"/>
  <c r="K2684" i="7"/>
  <c r="U2683" i="7"/>
  <c r="K2683" i="7"/>
  <c r="U2682" i="7"/>
  <c r="K2682" i="7"/>
  <c r="U2681" i="7"/>
  <c r="K2681" i="7"/>
  <c r="U2680" i="7"/>
  <c r="K2680" i="7"/>
  <c r="U2679" i="7"/>
  <c r="K2679" i="7"/>
  <c r="U2678" i="7"/>
  <c r="K2678" i="7"/>
  <c r="U2677" i="7"/>
  <c r="K2677" i="7"/>
  <c r="U2676" i="7"/>
  <c r="K2676" i="7"/>
  <c r="U2675" i="7"/>
  <c r="K2675" i="7"/>
  <c r="U2674" i="7"/>
  <c r="K2674" i="7"/>
  <c r="U2673" i="7"/>
  <c r="K2673" i="7"/>
  <c r="U2672" i="7"/>
  <c r="K2672" i="7"/>
  <c r="U2671" i="7"/>
  <c r="K2671" i="7"/>
  <c r="U2670" i="7"/>
  <c r="K2670" i="7"/>
  <c r="U2669" i="7"/>
  <c r="K2669" i="7"/>
  <c r="U2668" i="7"/>
  <c r="K2668" i="7"/>
  <c r="U2667" i="7"/>
  <c r="K2667" i="7"/>
  <c r="U2666" i="7"/>
  <c r="K2666" i="7"/>
  <c r="U2665" i="7"/>
  <c r="K2665" i="7"/>
  <c r="U2664" i="7"/>
  <c r="K2664" i="7"/>
  <c r="U2663" i="7"/>
  <c r="K2663" i="7"/>
  <c r="U2662" i="7"/>
  <c r="K2662" i="7"/>
  <c r="U2661" i="7"/>
  <c r="K2661" i="7"/>
  <c r="U2660" i="7"/>
  <c r="K2660" i="7"/>
  <c r="U2659" i="7"/>
  <c r="K2659" i="7"/>
  <c r="U2658" i="7"/>
  <c r="K2658" i="7"/>
  <c r="U2657" i="7"/>
  <c r="K2657" i="7"/>
  <c r="U2656" i="7"/>
  <c r="K2656" i="7"/>
  <c r="U2655" i="7"/>
  <c r="K2655" i="7"/>
  <c r="U2654" i="7"/>
  <c r="K2654" i="7"/>
  <c r="U2653" i="7"/>
  <c r="K2653" i="7"/>
  <c r="U2652" i="7"/>
  <c r="K2652" i="7"/>
  <c r="U2651" i="7"/>
  <c r="K2651" i="7"/>
  <c r="U2650" i="7"/>
  <c r="K2650" i="7"/>
  <c r="U2649" i="7"/>
  <c r="K2649" i="7"/>
  <c r="U2648" i="7"/>
  <c r="K2648" i="7"/>
  <c r="U2647" i="7"/>
  <c r="K2647" i="7"/>
  <c r="U2646" i="7"/>
  <c r="K2646" i="7"/>
  <c r="U2645" i="7"/>
  <c r="K2645" i="7"/>
  <c r="U2644" i="7"/>
  <c r="K2644" i="7"/>
  <c r="U2643" i="7"/>
  <c r="K2643" i="7"/>
  <c r="U2642" i="7"/>
  <c r="K2642" i="7"/>
  <c r="U2641" i="7"/>
  <c r="K2641" i="7"/>
  <c r="U2640" i="7"/>
  <c r="K2640" i="7"/>
  <c r="U2639" i="7"/>
  <c r="K2639" i="7"/>
  <c r="U2638" i="7"/>
  <c r="K2638" i="7"/>
  <c r="U2637" i="7"/>
  <c r="K2637" i="7"/>
  <c r="U2636" i="7"/>
  <c r="K2636" i="7"/>
  <c r="U2635" i="7"/>
  <c r="K2635" i="7"/>
  <c r="U2634" i="7"/>
  <c r="K2634" i="7"/>
  <c r="U2633" i="7"/>
  <c r="K2633" i="7"/>
  <c r="U2632" i="7"/>
  <c r="K2632" i="7"/>
  <c r="U2631" i="7"/>
  <c r="K2631" i="7"/>
  <c r="U2630" i="7"/>
  <c r="K2630" i="7"/>
  <c r="U2629" i="7"/>
  <c r="K2629" i="7"/>
  <c r="U2628" i="7"/>
  <c r="K2628" i="7"/>
  <c r="U2627" i="7"/>
  <c r="K2627" i="7"/>
  <c r="U2626" i="7"/>
  <c r="K2626" i="7"/>
  <c r="U2625" i="7"/>
  <c r="K2625" i="7"/>
  <c r="U2624" i="7"/>
  <c r="K2624" i="7"/>
  <c r="U2623" i="7"/>
  <c r="K2623" i="7"/>
  <c r="U2622" i="7"/>
  <c r="K2622" i="7"/>
  <c r="U2621" i="7"/>
  <c r="K2621" i="7"/>
  <c r="U2620" i="7"/>
  <c r="K2620" i="7"/>
  <c r="U2619" i="7"/>
  <c r="K2619" i="7"/>
  <c r="U2618" i="7"/>
  <c r="K2618" i="7"/>
  <c r="U2617" i="7"/>
  <c r="K2617" i="7"/>
  <c r="U2616" i="7"/>
  <c r="K2616" i="7"/>
  <c r="U2615" i="7"/>
  <c r="K2615" i="7"/>
  <c r="U2614" i="7"/>
  <c r="K2614" i="7"/>
  <c r="U2613" i="7"/>
  <c r="K2613" i="7"/>
  <c r="U2612" i="7"/>
  <c r="K2612" i="7"/>
  <c r="U2611" i="7"/>
  <c r="K2611" i="7"/>
  <c r="U2610" i="7"/>
  <c r="K2610" i="7"/>
  <c r="U2609" i="7"/>
  <c r="K2609" i="7"/>
  <c r="U2608" i="7"/>
  <c r="K2608" i="7"/>
  <c r="U2607" i="7"/>
  <c r="K2607" i="7"/>
  <c r="U2606" i="7"/>
  <c r="K2606" i="7"/>
  <c r="U2605" i="7"/>
  <c r="K2605" i="7"/>
  <c r="U2604" i="7"/>
  <c r="K2604" i="7"/>
  <c r="U2603" i="7"/>
  <c r="K2603" i="7"/>
  <c r="U2602" i="7"/>
  <c r="K2602" i="7"/>
  <c r="U2601" i="7"/>
  <c r="K2601" i="7"/>
  <c r="U2600" i="7"/>
  <c r="K2600" i="7"/>
  <c r="U2599" i="7"/>
  <c r="K2599" i="7"/>
  <c r="U2598" i="7"/>
  <c r="K2598" i="7"/>
  <c r="U2597" i="7"/>
  <c r="K2597" i="7"/>
  <c r="U2596" i="7"/>
  <c r="K2596" i="7"/>
  <c r="U2595" i="7"/>
  <c r="K2595" i="7"/>
  <c r="U2594" i="7"/>
  <c r="K2594" i="7"/>
  <c r="U2593" i="7"/>
  <c r="K2593" i="7"/>
  <c r="U2592" i="7"/>
  <c r="K2592" i="7"/>
  <c r="U2591" i="7"/>
  <c r="K2591" i="7"/>
  <c r="U2590" i="7"/>
  <c r="K2590" i="7"/>
  <c r="U2589" i="7"/>
  <c r="K2589" i="7"/>
  <c r="U2588" i="7"/>
  <c r="K2588" i="7"/>
  <c r="U2587" i="7"/>
  <c r="K2587" i="7"/>
  <c r="U2586" i="7"/>
  <c r="K2586" i="7"/>
  <c r="U2585" i="7"/>
  <c r="K2585" i="7"/>
  <c r="U2584" i="7"/>
  <c r="K2584" i="7"/>
  <c r="U2583" i="7"/>
  <c r="K2583" i="7"/>
  <c r="U2582" i="7"/>
  <c r="K2582" i="7"/>
  <c r="U2581" i="7"/>
  <c r="K2581" i="7"/>
  <c r="U2580" i="7"/>
  <c r="K2580" i="7"/>
  <c r="U2579" i="7"/>
  <c r="K2579" i="7"/>
  <c r="U2578" i="7"/>
  <c r="K2578" i="7"/>
  <c r="U2577" i="7"/>
  <c r="K2577" i="7"/>
  <c r="U2576" i="7"/>
  <c r="K2576" i="7"/>
  <c r="U2575" i="7"/>
  <c r="K2575" i="7"/>
  <c r="U2574" i="7"/>
  <c r="K2574" i="7"/>
  <c r="U2573" i="7"/>
  <c r="K2573" i="7"/>
  <c r="U2572" i="7"/>
  <c r="K2572" i="7"/>
  <c r="U2571" i="7"/>
  <c r="K2571" i="7"/>
  <c r="U2570" i="7"/>
  <c r="K2570" i="7"/>
  <c r="U2569" i="7"/>
  <c r="K2569" i="7"/>
  <c r="U2568" i="7"/>
  <c r="K2568" i="7"/>
  <c r="U2567" i="7"/>
  <c r="K2567" i="7"/>
  <c r="U2566" i="7"/>
  <c r="K2566" i="7"/>
  <c r="U2565" i="7"/>
  <c r="K2565" i="7"/>
  <c r="U2564" i="7"/>
  <c r="K2564" i="7"/>
  <c r="U2563" i="7"/>
  <c r="K2563" i="7"/>
  <c r="U2562" i="7"/>
  <c r="K2562" i="7"/>
  <c r="U2561" i="7"/>
  <c r="K2561" i="7"/>
  <c r="U2560" i="7"/>
  <c r="K2560" i="7"/>
  <c r="U2559" i="7"/>
  <c r="K2559" i="7"/>
  <c r="U2558" i="7"/>
  <c r="K2558" i="7"/>
  <c r="U2557" i="7"/>
  <c r="K2557" i="7"/>
  <c r="U2556" i="7"/>
  <c r="K2556" i="7"/>
  <c r="U2555" i="7"/>
  <c r="K2555" i="7"/>
  <c r="U2554" i="7"/>
  <c r="K2554" i="7"/>
  <c r="U2553" i="7"/>
  <c r="K2553" i="7"/>
  <c r="U2552" i="7"/>
  <c r="K2552" i="7"/>
  <c r="U2551" i="7"/>
  <c r="K2551" i="7"/>
  <c r="U2550" i="7"/>
  <c r="K2550" i="7"/>
  <c r="U2549" i="7"/>
  <c r="K2549" i="7"/>
  <c r="U2548" i="7"/>
  <c r="K2548" i="7"/>
  <c r="U2547" i="7"/>
  <c r="K2547" i="7"/>
  <c r="U2546" i="7"/>
  <c r="K2546" i="7"/>
  <c r="U2545" i="7"/>
  <c r="K2545" i="7"/>
  <c r="U2544" i="7"/>
  <c r="K2544" i="7"/>
  <c r="U2543" i="7"/>
  <c r="K2543" i="7"/>
  <c r="U2542" i="7"/>
  <c r="K2542" i="7"/>
  <c r="U2541" i="7"/>
  <c r="K2541" i="7"/>
  <c r="U2540" i="7"/>
  <c r="K2540" i="7"/>
  <c r="U2539" i="7"/>
  <c r="K2539" i="7"/>
  <c r="U2538" i="7"/>
  <c r="K2538" i="7"/>
  <c r="U2537" i="7"/>
  <c r="K2537" i="7"/>
  <c r="U2536" i="7"/>
  <c r="K2536" i="7"/>
  <c r="U2535" i="7"/>
  <c r="K2535" i="7"/>
  <c r="U2534" i="7"/>
  <c r="K2534" i="7"/>
  <c r="U2533" i="7"/>
  <c r="K2533" i="7"/>
  <c r="U2532" i="7"/>
  <c r="K2532" i="7"/>
  <c r="U2531" i="7"/>
  <c r="K2531" i="7"/>
  <c r="U2530" i="7"/>
  <c r="K2530" i="7"/>
  <c r="U2529" i="7"/>
  <c r="K2529" i="7"/>
  <c r="U2528" i="7"/>
  <c r="K2528" i="7"/>
  <c r="U2527" i="7"/>
  <c r="K2527" i="7"/>
  <c r="U2526" i="7"/>
  <c r="K2526" i="7"/>
  <c r="U2525" i="7"/>
  <c r="K2525" i="7"/>
  <c r="U2524" i="7"/>
  <c r="K2524" i="7"/>
  <c r="U2523" i="7"/>
  <c r="K2523" i="7"/>
  <c r="U2522" i="7"/>
  <c r="K2522" i="7"/>
  <c r="U2521" i="7"/>
  <c r="K2521" i="7"/>
  <c r="U2520" i="7"/>
  <c r="K2520" i="7"/>
  <c r="U2519" i="7"/>
  <c r="K2519" i="7"/>
  <c r="U2518" i="7"/>
  <c r="K2518" i="7"/>
  <c r="U2517" i="7"/>
  <c r="K2517" i="7"/>
  <c r="U2516" i="7"/>
  <c r="K2516" i="7"/>
  <c r="U2515" i="7"/>
  <c r="K2515" i="7"/>
  <c r="U2514" i="7"/>
  <c r="K2514" i="7"/>
  <c r="U2513" i="7"/>
  <c r="K2513" i="7"/>
  <c r="U2512" i="7"/>
  <c r="K2512" i="7"/>
  <c r="U2511" i="7"/>
  <c r="K2511" i="7"/>
  <c r="U2510" i="7"/>
  <c r="K2510" i="7"/>
  <c r="U2509" i="7"/>
  <c r="K2509" i="7"/>
  <c r="U2508" i="7"/>
  <c r="K2508" i="7"/>
  <c r="U2507" i="7"/>
  <c r="K2507" i="7"/>
  <c r="U2506" i="7"/>
  <c r="K2506" i="7"/>
  <c r="U2505" i="7"/>
  <c r="K2505" i="7"/>
  <c r="U2504" i="7"/>
  <c r="K2504" i="7"/>
  <c r="U2503" i="7"/>
  <c r="K2503" i="7"/>
  <c r="U2502" i="7"/>
  <c r="K2502" i="7"/>
  <c r="U2501" i="7"/>
  <c r="K2501" i="7"/>
  <c r="U2500" i="7"/>
  <c r="K2500" i="7"/>
  <c r="U2499" i="7"/>
  <c r="K2499" i="7"/>
  <c r="U2498" i="7"/>
  <c r="K2498" i="7"/>
  <c r="U2497" i="7"/>
  <c r="K2497" i="7"/>
  <c r="U2496" i="7"/>
  <c r="K2496" i="7"/>
  <c r="U2495" i="7"/>
  <c r="K2495" i="7"/>
  <c r="U2494" i="7"/>
  <c r="K2494" i="7"/>
  <c r="U2493" i="7"/>
  <c r="K2493" i="7"/>
  <c r="U2492" i="7"/>
  <c r="K2492" i="7"/>
  <c r="U2491" i="7"/>
  <c r="K2491" i="7"/>
  <c r="U2490" i="7"/>
  <c r="K2490" i="7"/>
  <c r="U2489" i="7"/>
  <c r="K2489" i="7"/>
  <c r="U2488" i="7"/>
  <c r="K2488" i="7"/>
  <c r="U2487" i="7"/>
  <c r="K2487" i="7"/>
  <c r="U2486" i="7"/>
  <c r="K2486" i="7"/>
  <c r="U2485" i="7"/>
  <c r="K2485" i="7"/>
  <c r="U2484" i="7"/>
  <c r="K2484" i="7"/>
  <c r="U2483" i="7"/>
  <c r="K2483" i="7"/>
  <c r="U2482" i="7"/>
  <c r="K2482" i="7"/>
  <c r="U2481" i="7"/>
  <c r="K2481" i="7"/>
  <c r="U2480" i="7"/>
  <c r="K2480" i="7"/>
  <c r="U2479" i="7"/>
  <c r="K2479" i="7"/>
  <c r="U2478" i="7"/>
  <c r="K2478" i="7"/>
  <c r="U2477" i="7"/>
  <c r="K2477" i="7"/>
  <c r="U2476" i="7"/>
  <c r="K2476" i="7"/>
  <c r="U2475" i="7"/>
  <c r="K2475" i="7"/>
  <c r="U2474" i="7"/>
  <c r="K2474" i="7"/>
  <c r="U2473" i="7"/>
  <c r="K2473" i="7"/>
  <c r="U2472" i="7"/>
  <c r="K2472" i="7"/>
  <c r="K3254" i="7" s="1"/>
  <c r="U2471" i="7"/>
  <c r="K2471" i="7"/>
  <c r="U2470" i="7"/>
  <c r="K2470" i="7"/>
  <c r="U2469" i="7"/>
  <c r="K2469" i="7"/>
  <c r="U2468" i="7"/>
  <c r="K2468" i="7"/>
  <c r="U2467" i="7"/>
  <c r="K2467" i="7"/>
  <c r="U2466" i="7"/>
  <c r="K2466" i="7"/>
  <c r="U2465" i="7"/>
  <c r="K2465" i="7"/>
  <c r="U2464" i="7"/>
  <c r="K2464" i="7"/>
  <c r="U2463" i="7"/>
  <c r="K2463" i="7"/>
  <c r="U2462" i="7"/>
  <c r="K2462" i="7"/>
  <c r="U2461" i="7"/>
  <c r="K2461" i="7"/>
  <c r="U2460" i="7"/>
  <c r="K2460" i="7"/>
  <c r="U2459" i="7"/>
  <c r="K2459" i="7"/>
  <c r="U2458" i="7"/>
  <c r="K2458" i="7"/>
  <c r="U2457" i="7"/>
  <c r="K2457" i="7"/>
  <c r="U2456" i="7"/>
  <c r="K2456" i="7"/>
  <c r="U2455" i="7"/>
  <c r="K2455" i="7"/>
  <c r="U2454" i="7"/>
  <c r="K2454" i="7"/>
  <c r="U2453" i="7"/>
  <c r="K2453" i="7"/>
  <c r="U2452" i="7"/>
  <c r="K2452" i="7"/>
  <c r="U2451" i="7"/>
  <c r="K2451" i="7"/>
  <c r="U2450" i="7"/>
  <c r="K2450" i="7"/>
  <c r="U2449" i="7"/>
  <c r="K2449" i="7"/>
  <c r="U2448" i="7"/>
  <c r="K2448" i="7"/>
  <c r="U2447" i="7"/>
  <c r="K2447" i="7"/>
  <c r="U2446" i="7"/>
  <c r="K2446" i="7"/>
  <c r="U2445" i="7"/>
  <c r="K2445" i="7"/>
  <c r="U2444" i="7"/>
  <c r="K2444" i="7"/>
  <c r="U2443" i="7"/>
  <c r="K2443" i="7"/>
  <c r="U2442" i="7"/>
  <c r="K2442" i="7"/>
  <c r="U2441" i="7"/>
  <c r="K2441" i="7"/>
  <c r="U2440" i="7"/>
  <c r="K2440" i="7"/>
  <c r="U2439" i="7"/>
  <c r="K2439" i="7"/>
  <c r="U2438" i="7"/>
  <c r="K2438" i="7"/>
  <c r="U2437" i="7"/>
  <c r="K2437" i="7"/>
  <c r="U2436" i="7"/>
  <c r="K2436" i="7"/>
  <c r="U2435" i="7"/>
  <c r="K2435" i="7"/>
  <c r="U2434" i="7"/>
  <c r="K2434" i="7"/>
  <c r="U2433" i="7"/>
  <c r="K2433" i="7"/>
  <c r="U2432" i="7"/>
  <c r="K2432" i="7"/>
  <c r="U2431" i="7"/>
  <c r="K2431" i="7"/>
  <c r="U2430" i="7"/>
  <c r="K2430" i="7"/>
  <c r="U2429" i="7"/>
  <c r="K2429" i="7"/>
  <c r="U2428" i="7"/>
  <c r="K2428" i="7"/>
  <c r="U2427" i="7"/>
  <c r="K2427" i="7"/>
  <c r="U2426" i="7"/>
  <c r="K2426" i="7"/>
  <c r="U2425" i="7"/>
  <c r="K2425" i="7"/>
  <c r="U2424" i="7"/>
  <c r="K2424" i="7"/>
  <c r="U2423" i="7"/>
  <c r="K2423" i="7"/>
  <c r="U2422" i="7"/>
  <c r="K2422" i="7"/>
  <c r="U2421" i="7"/>
  <c r="K2421" i="7"/>
  <c r="U2420" i="7"/>
  <c r="K2420" i="7"/>
  <c r="U2419" i="7"/>
  <c r="K2419" i="7"/>
  <c r="U2418" i="7"/>
  <c r="K2418" i="7"/>
  <c r="U2417" i="7"/>
  <c r="K2417" i="7"/>
  <c r="U2416" i="7"/>
  <c r="K2416" i="7"/>
  <c r="U2415" i="7"/>
  <c r="K2415" i="7"/>
  <c r="U2414" i="7"/>
  <c r="K2414" i="7"/>
  <c r="U2413" i="7"/>
  <c r="K2413" i="7"/>
  <c r="U2412" i="7"/>
  <c r="K2412" i="7"/>
  <c r="U2411" i="7"/>
  <c r="K2411" i="7"/>
  <c r="U2410" i="7"/>
  <c r="K2410" i="7"/>
  <c r="U2409" i="7"/>
  <c r="K2409" i="7"/>
  <c r="U2408" i="7"/>
  <c r="K2408" i="7"/>
  <c r="U2407" i="7"/>
  <c r="K2407" i="7"/>
  <c r="U2406" i="7"/>
  <c r="K2406" i="7"/>
  <c r="U2405" i="7"/>
  <c r="K2405" i="7"/>
  <c r="U2404" i="7"/>
  <c r="K2404" i="7"/>
  <c r="U2403" i="7"/>
  <c r="K2403" i="7"/>
  <c r="U2402" i="7"/>
  <c r="K2402" i="7"/>
  <c r="U2401" i="7"/>
  <c r="K2401" i="7"/>
  <c r="U2400" i="7"/>
  <c r="K2400" i="7"/>
  <c r="U2399" i="7"/>
  <c r="K2399" i="7"/>
  <c r="U2398" i="7"/>
  <c r="K2398" i="7"/>
  <c r="U2397" i="7"/>
  <c r="K2397" i="7"/>
  <c r="U2396" i="7"/>
  <c r="K2396" i="7"/>
  <c r="U2395" i="7"/>
  <c r="K2395" i="7"/>
  <c r="U2394" i="7"/>
  <c r="K2394" i="7"/>
  <c r="U2393" i="7"/>
  <c r="K2393" i="7"/>
  <c r="U2392" i="7"/>
  <c r="K2392" i="7"/>
  <c r="U2391" i="7"/>
  <c r="K2391" i="7"/>
  <c r="U2390" i="7"/>
  <c r="K2390" i="7"/>
  <c r="U2389" i="7"/>
  <c r="K2389" i="7"/>
  <c r="U2388" i="7"/>
  <c r="K2388" i="7"/>
  <c r="U2387" i="7"/>
  <c r="K2387" i="7"/>
  <c r="U2386" i="7"/>
  <c r="K2386" i="7"/>
  <c r="U2385" i="7"/>
  <c r="K2385" i="7"/>
  <c r="U2384" i="7"/>
  <c r="K2384" i="7"/>
  <c r="U2383" i="7"/>
  <c r="K2383" i="7"/>
  <c r="U2382" i="7"/>
  <c r="K2382" i="7"/>
  <c r="U2381" i="7"/>
  <c r="K2381" i="7"/>
  <c r="U2380" i="7"/>
  <c r="K2380" i="7"/>
  <c r="U2379" i="7"/>
  <c r="K2379" i="7"/>
  <c r="U2378" i="7"/>
  <c r="K2378" i="7"/>
  <c r="U2377" i="7"/>
  <c r="K2377" i="7"/>
  <c r="U2376" i="7"/>
  <c r="K2376" i="7"/>
  <c r="U2375" i="7"/>
  <c r="K2375" i="7"/>
  <c r="U2374" i="7"/>
  <c r="K2374" i="7"/>
  <c r="U2373" i="7"/>
  <c r="K2373" i="7"/>
  <c r="U2372" i="7"/>
  <c r="K2372" i="7"/>
  <c r="U2371" i="7"/>
  <c r="K2371" i="7"/>
  <c r="U2370" i="7"/>
  <c r="K2370" i="7"/>
  <c r="U2369" i="7"/>
  <c r="K2369" i="7"/>
  <c r="U2368" i="7"/>
  <c r="K2368" i="7"/>
  <c r="U2367" i="7"/>
  <c r="K2367" i="7"/>
  <c r="U2366" i="7"/>
  <c r="K2366" i="7"/>
  <c r="U2365" i="7"/>
  <c r="K2365" i="7"/>
  <c r="U2364" i="7"/>
  <c r="K2364" i="7"/>
  <c r="U2363" i="7"/>
  <c r="K2363" i="7"/>
  <c r="U2362" i="7"/>
  <c r="K2362" i="7"/>
  <c r="U2361" i="7"/>
  <c r="K2361" i="7"/>
  <c r="U2360" i="7"/>
  <c r="K2360" i="7"/>
  <c r="U2359" i="7"/>
  <c r="K2359" i="7"/>
  <c r="U2358" i="7"/>
  <c r="K2358" i="7"/>
  <c r="U2357" i="7"/>
  <c r="K2357" i="7"/>
  <c r="U2356" i="7"/>
  <c r="K2356" i="7"/>
  <c r="U2355" i="7"/>
  <c r="K2355" i="7"/>
  <c r="U2354" i="7"/>
  <c r="K2354" i="7"/>
  <c r="U2353" i="7"/>
  <c r="K2353" i="7"/>
  <c r="U2352" i="7"/>
  <c r="K2352" i="7"/>
  <c r="U2351" i="7"/>
  <c r="K2351" i="7"/>
  <c r="U2350" i="7"/>
  <c r="K2350" i="7"/>
  <c r="U2349" i="7"/>
  <c r="K2349" i="7"/>
  <c r="U2348" i="7"/>
  <c r="K2348" i="7"/>
  <c r="U2347" i="7"/>
  <c r="K2347" i="7"/>
  <c r="U2346" i="7"/>
  <c r="K2346" i="7"/>
  <c r="U2345" i="7"/>
  <c r="K2345" i="7"/>
  <c r="U2344" i="7"/>
  <c r="K2344" i="7"/>
  <c r="U2343" i="7"/>
  <c r="K2343" i="7"/>
  <c r="U2342" i="7"/>
  <c r="K2342" i="7"/>
  <c r="U2341" i="7"/>
  <c r="K2341" i="7"/>
  <c r="U2340" i="7"/>
  <c r="K2340" i="7"/>
  <c r="U2339" i="7"/>
  <c r="K2339" i="7"/>
  <c r="U2338" i="7"/>
  <c r="K2338" i="7"/>
  <c r="U2337" i="7"/>
  <c r="K2337" i="7"/>
  <c r="U2336" i="7"/>
  <c r="K2336" i="7"/>
  <c r="U2335" i="7"/>
  <c r="K2335" i="7"/>
  <c r="U2334" i="7"/>
  <c r="K2334" i="7"/>
  <c r="U2333" i="7"/>
  <c r="K2333" i="7"/>
  <c r="U2332" i="7"/>
  <c r="K2332" i="7"/>
  <c r="U2331" i="7"/>
  <c r="K2331" i="7"/>
  <c r="U2330" i="7"/>
  <c r="K2330" i="7"/>
  <c r="U2329" i="7"/>
  <c r="K2329" i="7"/>
  <c r="U2328" i="7"/>
  <c r="K2328" i="7"/>
  <c r="U2327" i="7"/>
  <c r="K2327" i="7"/>
  <c r="U2326" i="7"/>
  <c r="K2326" i="7"/>
  <c r="U2325" i="7"/>
  <c r="K2325" i="7"/>
  <c r="U2324" i="7"/>
  <c r="K2324" i="7"/>
  <c r="U2323" i="7"/>
  <c r="K2323" i="7"/>
  <c r="U2322" i="7"/>
  <c r="K2322" i="7"/>
  <c r="U2321" i="7"/>
  <c r="K2321" i="7"/>
  <c r="U2320" i="7"/>
  <c r="K2320" i="7"/>
  <c r="U2319" i="7"/>
  <c r="K2319" i="7"/>
  <c r="U2318" i="7"/>
  <c r="K2318" i="7"/>
  <c r="U2317" i="7"/>
  <c r="K2317" i="7"/>
  <c r="U2316" i="7"/>
  <c r="K2316" i="7"/>
  <c r="U2315" i="7"/>
  <c r="K2315" i="7"/>
  <c r="U2314" i="7"/>
  <c r="K2314" i="7"/>
  <c r="U2313" i="7"/>
  <c r="K2313" i="7"/>
  <c r="U2312" i="7"/>
  <c r="K2312" i="7"/>
  <c r="U2311" i="7"/>
  <c r="K2311" i="7"/>
  <c r="U2310" i="7"/>
  <c r="K2310" i="7"/>
  <c r="U2309" i="7"/>
  <c r="K2309" i="7"/>
  <c r="U2308" i="7"/>
  <c r="K2308" i="7"/>
  <c r="U2307" i="7"/>
  <c r="K2307" i="7"/>
  <c r="U2306" i="7"/>
  <c r="K2306" i="7"/>
  <c r="U2305" i="7"/>
  <c r="K2305" i="7"/>
  <c r="U2304" i="7"/>
  <c r="K2304" i="7"/>
  <c r="U2303" i="7"/>
  <c r="K2303" i="7"/>
  <c r="U2302" i="7"/>
  <c r="K2302" i="7"/>
  <c r="U2301" i="7"/>
  <c r="K2301" i="7"/>
  <c r="U2300" i="7"/>
  <c r="K2300" i="7"/>
  <c r="U2299" i="7"/>
  <c r="K2299" i="7"/>
  <c r="U2298" i="7"/>
  <c r="K2298" i="7"/>
  <c r="U2297" i="7"/>
  <c r="K2297" i="7"/>
  <c r="U2296" i="7"/>
  <c r="K2296" i="7"/>
  <c r="U2295" i="7"/>
  <c r="K2295" i="7"/>
  <c r="U2294" i="7"/>
  <c r="K2294" i="7"/>
  <c r="U2293" i="7"/>
  <c r="K2293" i="7"/>
  <c r="U2292" i="7"/>
  <c r="K2292" i="7"/>
  <c r="U2291" i="7"/>
  <c r="K2291" i="7"/>
  <c r="U2290" i="7"/>
  <c r="K2290" i="7"/>
  <c r="U2289" i="7"/>
  <c r="K2289" i="7"/>
  <c r="U2288" i="7"/>
  <c r="K2288" i="7"/>
  <c r="U2287" i="7"/>
  <c r="K2287" i="7"/>
  <c r="U2286" i="7"/>
  <c r="K2286" i="7"/>
  <c r="U2285" i="7"/>
  <c r="K2285" i="7"/>
  <c r="U2284" i="7"/>
  <c r="K2284" i="7"/>
  <c r="U2283" i="7"/>
  <c r="K2283" i="7"/>
  <c r="U2282" i="7"/>
  <c r="K2282" i="7"/>
  <c r="U2281" i="7"/>
  <c r="K2281" i="7"/>
  <c r="U2280" i="7"/>
  <c r="K2280" i="7"/>
  <c r="U2279" i="7"/>
  <c r="K2279" i="7"/>
  <c r="U2278" i="7"/>
  <c r="K2278" i="7"/>
  <c r="U2277" i="7"/>
  <c r="K2277" i="7"/>
  <c r="U2276" i="7"/>
  <c r="K2276" i="7"/>
  <c r="U2275" i="7"/>
  <c r="K2275" i="7"/>
  <c r="U2274" i="7"/>
  <c r="K2274" i="7"/>
  <c r="U2273" i="7"/>
  <c r="K2273" i="7"/>
  <c r="U2272" i="7"/>
  <c r="K2272" i="7"/>
  <c r="U2271" i="7"/>
  <c r="K2271" i="7"/>
  <c r="U2270" i="7"/>
  <c r="K2270" i="7"/>
  <c r="U2269" i="7"/>
  <c r="K2269" i="7"/>
  <c r="U2268" i="7"/>
  <c r="K2268" i="7"/>
  <c r="U2267" i="7"/>
  <c r="K2267" i="7"/>
  <c r="U2266" i="7"/>
  <c r="K2266" i="7"/>
  <c r="U2265" i="7"/>
  <c r="K2265" i="7"/>
  <c r="U2264" i="7"/>
  <c r="K2264" i="7"/>
  <c r="U2263" i="7"/>
  <c r="K2263" i="7"/>
  <c r="U2262" i="7"/>
  <c r="K2262" i="7"/>
  <c r="U2261" i="7"/>
  <c r="K2261" i="7"/>
  <c r="U2260" i="7"/>
  <c r="K2260" i="7"/>
  <c r="U2259" i="7"/>
  <c r="K2259" i="7"/>
  <c r="U2258" i="7"/>
  <c r="K2258" i="7"/>
  <c r="U2257" i="7"/>
  <c r="K2257" i="7"/>
  <c r="U2256" i="7"/>
  <c r="K2256" i="7"/>
  <c r="U2255" i="7"/>
  <c r="K2255" i="7"/>
  <c r="U2254" i="7"/>
  <c r="K2254" i="7"/>
  <c r="U2253" i="7"/>
  <c r="K2253" i="7"/>
  <c r="U2252" i="7"/>
  <c r="K2252" i="7"/>
  <c r="U2251" i="7"/>
  <c r="K2251" i="7"/>
  <c r="U2250" i="7"/>
  <c r="K2250" i="7"/>
  <c r="U2249" i="7"/>
  <c r="K2249" i="7"/>
  <c r="U2248" i="7"/>
  <c r="K2248" i="7"/>
  <c r="U2247" i="7"/>
  <c r="K2247" i="7"/>
  <c r="U2246" i="7"/>
  <c r="K2246" i="7"/>
  <c r="U2245" i="7"/>
  <c r="K2245" i="7"/>
  <c r="U2244" i="7"/>
  <c r="K2244" i="7"/>
  <c r="U2243" i="7"/>
  <c r="K2243" i="7"/>
  <c r="U2242" i="7"/>
  <c r="K2242" i="7"/>
  <c r="U2241" i="7"/>
  <c r="K2241" i="7"/>
  <c r="U2240" i="7"/>
  <c r="K2240" i="7"/>
  <c r="U2239" i="7"/>
  <c r="K2239" i="7"/>
  <c r="U2238" i="7"/>
  <c r="K2238" i="7"/>
  <c r="U2237" i="7"/>
  <c r="K2237" i="7"/>
  <c r="U2236" i="7"/>
  <c r="K2236" i="7"/>
  <c r="U2235" i="7"/>
  <c r="K2235" i="7"/>
  <c r="U2234" i="7"/>
  <c r="K2234" i="7"/>
  <c r="U2233" i="7"/>
  <c r="K2233" i="7"/>
  <c r="U2232" i="7"/>
  <c r="K2232" i="7"/>
  <c r="U2231" i="7"/>
  <c r="K2231" i="7"/>
  <c r="U2230" i="7"/>
  <c r="K2230" i="7"/>
  <c r="U2229" i="7"/>
  <c r="K2229" i="7"/>
  <c r="U2228" i="7"/>
  <c r="K2228" i="7"/>
  <c r="U2227" i="7"/>
  <c r="K2227" i="7"/>
  <c r="U2226" i="7"/>
  <c r="K2226" i="7"/>
  <c r="U2225" i="7"/>
  <c r="K2225" i="7"/>
  <c r="U2224" i="7"/>
  <c r="K2224" i="7"/>
  <c r="U2223" i="7"/>
  <c r="K2223" i="7"/>
  <c r="U2222" i="7"/>
  <c r="K2222" i="7"/>
  <c r="U2221" i="7"/>
  <c r="K2221" i="7"/>
  <c r="U2220" i="7"/>
  <c r="K2220" i="7"/>
  <c r="U2219" i="7"/>
  <c r="K2219" i="7"/>
  <c r="U2218" i="7"/>
  <c r="K2218" i="7"/>
  <c r="U2217" i="7"/>
  <c r="K2217" i="7"/>
  <c r="U2216" i="7"/>
  <c r="K2216" i="7"/>
  <c r="U2215" i="7"/>
  <c r="K2215" i="7"/>
  <c r="U2214" i="7"/>
  <c r="K2214" i="7"/>
  <c r="U2213" i="7"/>
  <c r="K2213" i="7"/>
  <c r="U2212" i="7"/>
  <c r="K2212" i="7"/>
  <c r="U2211" i="7"/>
  <c r="K2211" i="7"/>
  <c r="U2210" i="7"/>
  <c r="K2210" i="7"/>
  <c r="U2209" i="7"/>
  <c r="K2209" i="7"/>
  <c r="U2208" i="7"/>
  <c r="K2208" i="7"/>
  <c r="U2207" i="7"/>
  <c r="K2207" i="7"/>
  <c r="U2206" i="7"/>
  <c r="K2206" i="7"/>
  <c r="U2205" i="7"/>
  <c r="K2205" i="7"/>
  <c r="U2204" i="7"/>
  <c r="K2204" i="7"/>
  <c r="U2203" i="7"/>
  <c r="K2203" i="7"/>
  <c r="U2202" i="7"/>
  <c r="K2202" i="7"/>
  <c r="U2201" i="7"/>
  <c r="K2201" i="7"/>
  <c r="U2200" i="7"/>
  <c r="K2200" i="7"/>
  <c r="U2199" i="7"/>
  <c r="K2199" i="7"/>
  <c r="U2198" i="7"/>
  <c r="K2198" i="7"/>
  <c r="U2197" i="7"/>
  <c r="K2197" i="7"/>
  <c r="U2196" i="7"/>
  <c r="K2196" i="7"/>
  <c r="U2195" i="7"/>
  <c r="K2195" i="7"/>
  <c r="U2194" i="7"/>
  <c r="K2194" i="7"/>
  <c r="U2193" i="7"/>
  <c r="K2193" i="7"/>
  <c r="U2192" i="7"/>
  <c r="K2192" i="7"/>
  <c r="U2191" i="7"/>
  <c r="K2191" i="7"/>
  <c r="U2190" i="7"/>
  <c r="K2190" i="7"/>
  <c r="U2189" i="7"/>
  <c r="K2189" i="7"/>
  <c r="U2188" i="7"/>
  <c r="K2188" i="7"/>
  <c r="U2187" i="7"/>
  <c r="K2187" i="7"/>
  <c r="U2186" i="7"/>
  <c r="K2186" i="7"/>
  <c r="U2185" i="7"/>
  <c r="K2185" i="7"/>
  <c r="U2184" i="7"/>
  <c r="K2184" i="7"/>
  <c r="U2183" i="7"/>
  <c r="K2183" i="7"/>
  <c r="U2182" i="7"/>
  <c r="K2182" i="7"/>
  <c r="U2181" i="7"/>
  <c r="K2181" i="7"/>
  <c r="U2180" i="7"/>
  <c r="K2180" i="7"/>
  <c r="U2179" i="7"/>
  <c r="K2179" i="7"/>
  <c r="U2178" i="7"/>
  <c r="K2178" i="7"/>
  <c r="U2177" i="7"/>
  <c r="K2177" i="7"/>
  <c r="U2176" i="7"/>
  <c r="K2176" i="7"/>
  <c r="U2175" i="7"/>
  <c r="K2175" i="7"/>
  <c r="U2174" i="7"/>
  <c r="K2174" i="7"/>
  <c r="U2173" i="7"/>
  <c r="K2173" i="7"/>
  <c r="U2172" i="7"/>
  <c r="K2172" i="7"/>
  <c r="U2171" i="7"/>
  <c r="K2171" i="7"/>
  <c r="U2170" i="7"/>
  <c r="K2170" i="7"/>
  <c r="U2169" i="7"/>
  <c r="K2169" i="7"/>
  <c r="U2168" i="7"/>
  <c r="K2168" i="7"/>
  <c r="U2167" i="7"/>
  <c r="K2167" i="7"/>
  <c r="U2166" i="7"/>
  <c r="K2166" i="7"/>
  <c r="U2165" i="7"/>
  <c r="K2165" i="7"/>
  <c r="U2164" i="7"/>
  <c r="K2164" i="7"/>
  <c r="U2163" i="7"/>
  <c r="K2163" i="7"/>
  <c r="U2162" i="7"/>
  <c r="K2162" i="7"/>
  <c r="U2161" i="7"/>
  <c r="K2161" i="7"/>
  <c r="U2160" i="7"/>
  <c r="K2160" i="7"/>
  <c r="U2159" i="7"/>
  <c r="K2159" i="7"/>
  <c r="U2158" i="7"/>
  <c r="K2158" i="7"/>
  <c r="U2157" i="7"/>
  <c r="K2157" i="7"/>
  <c r="U2156" i="7"/>
  <c r="K2156" i="7"/>
  <c r="U2155" i="7"/>
  <c r="K2155" i="7"/>
  <c r="U2154" i="7"/>
  <c r="K2154" i="7"/>
  <c r="U2153" i="7"/>
  <c r="K2153" i="7"/>
  <c r="U2152" i="7"/>
  <c r="K2152" i="7"/>
  <c r="U2151" i="7"/>
  <c r="K2151" i="7"/>
  <c r="U2150" i="7"/>
  <c r="K2150" i="7"/>
  <c r="U2149" i="7"/>
  <c r="K2149" i="7"/>
  <c r="U2148" i="7"/>
  <c r="K2148" i="7"/>
  <c r="U2147" i="7"/>
  <c r="K2147" i="7"/>
  <c r="U2146" i="7"/>
  <c r="K2146" i="7"/>
  <c r="U2145" i="7"/>
  <c r="K2145" i="7"/>
  <c r="U2144" i="7"/>
  <c r="K2144" i="7"/>
  <c r="U2143" i="7"/>
  <c r="K2143" i="7"/>
  <c r="U2142" i="7"/>
  <c r="K2142" i="7"/>
  <c r="U2141" i="7"/>
  <c r="K2141" i="7"/>
  <c r="U2140" i="7"/>
  <c r="K2140" i="7"/>
  <c r="U2139" i="7"/>
  <c r="K2139" i="7"/>
  <c r="U2138" i="7"/>
  <c r="K2138" i="7"/>
  <c r="U2137" i="7"/>
  <c r="K2137" i="7"/>
  <c r="U2136" i="7"/>
  <c r="K2136" i="7"/>
  <c r="U2135" i="7"/>
  <c r="K2135" i="7"/>
  <c r="U2134" i="7"/>
  <c r="K2134" i="7"/>
  <c r="U2133" i="7"/>
  <c r="K2133" i="7"/>
  <c r="U2132" i="7"/>
  <c r="K2132" i="7"/>
  <c r="U2131" i="7"/>
  <c r="K2131" i="7"/>
  <c r="U2130" i="7"/>
  <c r="K2130" i="7"/>
  <c r="U2129" i="7"/>
  <c r="K2129" i="7"/>
  <c r="U2128" i="7"/>
  <c r="K2128" i="7"/>
  <c r="U2127" i="7"/>
  <c r="K2127" i="7"/>
  <c r="U2126" i="7"/>
  <c r="K2126" i="7"/>
  <c r="U2125" i="7"/>
  <c r="K2125" i="7"/>
  <c r="U2124" i="7"/>
  <c r="K2124" i="7"/>
  <c r="U2123" i="7"/>
  <c r="K2123" i="7"/>
  <c r="U2122" i="7"/>
  <c r="K2122" i="7"/>
  <c r="U2121" i="7"/>
  <c r="K2121" i="7"/>
  <c r="U2120" i="7"/>
  <c r="K2120" i="7"/>
  <c r="U2119" i="7"/>
  <c r="K2119" i="7"/>
  <c r="U2118" i="7"/>
  <c r="K2118" i="7"/>
  <c r="U2117" i="7"/>
  <c r="K2117" i="7"/>
  <c r="U2116" i="7"/>
  <c r="K2116" i="7"/>
  <c r="U2115" i="7"/>
  <c r="K2115" i="7"/>
  <c r="U2114" i="7"/>
  <c r="K2114" i="7"/>
  <c r="U2113" i="7"/>
  <c r="K2113" i="7"/>
  <c r="U2112" i="7"/>
  <c r="K2112" i="7"/>
  <c r="U2111" i="7"/>
  <c r="K2111" i="7"/>
  <c r="U2110" i="7"/>
  <c r="K2110" i="7"/>
  <c r="U2109" i="7"/>
  <c r="K2109" i="7"/>
  <c r="U2108" i="7"/>
  <c r="K2108" i="7"/>
  <c r="U2107" i="7"/>
  <c r="K2107" i="7"/>
  <c r="U2106" i="7"/>
  <c r="K2106" i="7"/>
  <c r="U2105" i="7"/>
  <c r="K2105" i="7"/>
  <c r="U2104" i="7"/>
  <c r="K2104" i="7"/>
  <c r="U2103" i="7"/>
  <c r="K2103" i="7"/>
  <c r="U2102" i="7"/>
  <c r="K2102" i="7"/>
  <c r="U2101" i="7"/>
  <c r="K2101" i="7"/>
  <c r="U2100" i="7"/>
  <c r="K2100" i="7"/>
  <c r="U2099" i="7"/>
  <c r="K2099" i="7"/>
  <c r="U2098" i="7"/>
  <c r="K2098" i="7"/>
  <c r="U2097" i="7"/>
  <c r="K2097" i="7"/>
  <c r="U2096" i="7"/>
  <c r="K2096" i="7"/>
  <c r="U2095" i="7"/>
  <c r="K2095" i="7"/>
  <c r="U2094" i="7"/>
  <c r="K2094" i="7"/>
  <c r="U2093" i="7"/>
  <c r="K2093" i="7"/>
  <c r="U2092" i="7"/>
  <c r="K2092" i="7"/>
  <c r="U2091" i="7"/>
  <c r="K2091" i="7"/>
  <c r="U2090" i="7"/>
  <c r="K2090" i="7"/>
  <c r="U2089" i="7"/>
  <c r="K2089" i="7"/>
  <c r="U2088" i="7"/>
  <c r="K2088" i="7"/>
  <c r="U2087" i="7"/>
  <c r="K2087" i="7"/>
  <c r="U2086" i="7"/>
  <c r="K2086" i="7"/>
  <c r="U2085" i="7"/>
  <c r="K2085" i="7"/>
  <c r="U2084" i="7"/>
  <c r="K2084" i="7"/>
  <c r="U2083" i="7"/>
  <c r="K2083" i="7"/>
  <c r="U2082" i="7"/>
  <c r="K2082" i="7"/>
  <c r="K3255" i="7" s="1"/>
  <c r="U2081" i="7"/>
  <c r="K2081" i="7"/>
  <c r="U2080" i="7"/>
  <c r="K2080" i="7"/>
  <c r="U2079" i="7"/>
  <c r="K2079" i="7"/>
  <c r="U2078" i="7"/>
  <c r="K2078" i="7"/>
  <c r="U2077" i="7"/>
  <c r="K2077" i="7"/>
  <c r="U2076" i="7"/>
  <c r="K2076" i="7"/>
  <c r="U2075" i="7"/>
  <c r="K2075" i="7"/>
  <c r="U2074" i="7"/>
  <c r="K2074" i="7"/>
  <c r="U2073" i="7"/>
  <c r="K2073" i="7"/>
  <c r="U2072" i="7"/>
  <c r="K2072" i="7"/>
  <c r="U2071" i="7"/>
  <c r="K2071" i="7"/>
  <c r="U2070" i="7"/>
  <c r="K2070" i="7"/>
  <c r="U2069" i="7"/>
  <c r="K2069" i="7"/>
  <c r="U2068" i="7"/>
  <c r="K2068" i="7"/>
  <c r="U2067" i="7"/>
  <c r="K2067" i="7"/>
  <c r="U2066" i="7"/>
  <c r="K2066" i="7"/>
  <c r="U2065" i="7"/>
  <c r="K2065" i="7"/>
  <c r="U2064" i="7"/>
  <c r="K2064" i="7"/>
  <c r="U2063" i="7"/>
  <c r="K2063" i="7"/>
  <c r="U2062" i="7"/>
  <c r="K2062" i="7"/>
  <c r="U2061" i="7"/>
  <c r="K2061" i="7"/>
  <c r="U2060" i="7"/>
  <c r="K2060" i="7"/>
  <c r="U2059" i="7"/>
  <c r="K2059" i="7"/>
  <c r="U2058" i="7"/>
  <c r="K2058" i="7"/>
  <c r="U2057" i="7"/>
  <c r="K2057" i="7"/>
  <c r="U2056" i="7"/>
  <c r="K2056" i="7"/>
  <c r="U2055" i="7"/>
  <c r="K2055" i="7"/>
  <c r="U2054" i="7"/>
  <c r="K2054" i="7"/>
  <c r="U2053" i="7"/>
  <c r="K2053" i="7"/>
  <c r="U2052" i="7"/>
  <c r="K2052" i="7"/>
  <c r="U2051" i="7"/>
  <c r="K2051" i="7"/>
  <c r="U2050" i="7"/>
  <c r="K2050" i="7"/>
  <c r="U2049" i="7"/>
  <c r="K2049" i="7"/>
  <c r="U2048" i="7"/>
  <c r="K2048" i="7"/>
  <c r="U2047" i="7"/>
  <c r="K2047" i="7"/>
  <c r="U2046" i="7"/>
  <c r="K2046" i="7"/>
  <c r="U2045" i="7"/>
  <c r="K2045" i="7"/>
  <c r="U2044" i="7"/>
  <c r="K2044" i="7"/>
  <c r="U2043" i="7"/>
  <c r="K2043" i="7"/>
  <c r="U2042" i="7"/>
  <c r="K2042" i="7"/>
  <c r="U2041" i="7"/>
  <c r="K2041" i="7"/>
  <c r="U2040" i="7"/>
  <c r="K2040" i="7"/>
  <c r="U2039" i="7"/>
  <c r="K2039" i="7"/>
  <c r="U2038" i="7"/>
  <c r="K2038" i="7"/>
  <c r="U2037" i="7"/>
  <c r="K2037" i="7"/>
  <c r="U2036" i="7"/>
  <c r="K2036" i="7"/>
  <c r="U2035" i="7"/>
  <c r="K2035" i="7"/>
  <c r="U2034" i="7"/>
  <c r="K2034" i="7"/>
  <c r="U2033" i="7"/>
  <c r="K2033" i="7"/>
  <c r="U2032" i="7"/>
  <c r="K2032" i="7"/>
  <c r="U2031" i="7"/>
  <c r="K2031" i="7"/>
  <c r="U2030" i="7"/>
  <c r="K2030" i="7"/>
  <c r="U2029" i="7"/>
  <c r="K2029" i="7"/>
  <c r="U2028" i="7"/>
  <c r="K2028" i="7"/>
  <c r="U2027" i="7"/>
  <c r="K2027" i="7"/>
  <c r="U2026" i="7"/>
  <c r="K2026" i="7"/>
  <c r="U2025" i="7"/>
  <c r="K2025" i="7"/>
  <c r="U2024" i="7"/>
  <c r="K2024" i="7"/>
  <c r="U2023" i="7"/>
  <c r="K2023" i="7"/>
  <c r="U2022" i="7"/>
  <c r="K2022" i="7"/>
  <c r="U2021" i="7"/>
  <c r="K2021" i="7"/>
  <c r="U2020" i="7"/>
  <c r="K2020" i="7"/>
  <c r="U2019" i="7"/>
  <c r="K2019" i="7"/>
  <c r="U2018" i="7"/>
  <c r="K2018" i="7"/>
  <c r="U2017" i="7"/>
  <c r="K2017" i="7"/>
  <c r="U2016" i="7"/>
  <c r="K2016" i="7"/>
  <c r="U2015" i="7"/>
  <c r="K2015" i="7"/>
  <c r="U2014" i="7"/>
  <c r="K2014" i="7"/>
  <c r="U2013" i="7"/>
  <c r="K2013" i="7"/>
  <c r="U2012" i="7"/>
  <c r="K2012" i="7"/>
  <c r="U2011" i="7"/>
  <c r="K2011" i="7"/>
  <c r="U2010" i="7"/>
  <c r="K2010" i="7"/>
  <c r="U2009" i="7"/>
  <c r="K2009" i="7"/>
  <c r="U2008" i="7"/>
  <c r="K2008" i="7"/>
  <c r="U2007" i="7"/>
  <c r="K2007" i="7"/>
  <c r="U2006" i="7"/>
  <c r="K2006" i="7"/>
  <c r="U2005" i="7"/>
  <c r="K2005" i="7"/>
  <c r="U2004" i="7"/>
  <c r="K2004" i="7"/>
  <c r="U2003" i="7"/>
  <c r="K2003" i="7"/>
  <c r="U2002" i="7"/>
  <c r="K2002" i="7"/>
  <c r="U2001" i="7"/>
  <c r="K2001" i="7"/>
  <c r="U2000" i="7"/>
  <c r="K2000" i="7"/>
  <c r="U1999" i="7"/>
  <c r="K1999" i="7"/>
  <c r="U1998" i="7"/>
  <c r="K1998" i="7"/>
  <c r="U1997" i="7"/>
  <c r="K1997" i="7"/>
  <c r="U1996" i="7"/>
  <c r="K1996" i="7"/>
  <c r="U1995" i="7"/>
  <c r="K1995" i="7"/>
  <c r="U1994" i="7"/>
  <c r="K1994" i="7"/>
  <c r="U1993" i="7"/>
  <c r="K1993" i="7"/>
  <c r="U1992" i="7"/>
  <c r="K1992" i="7"/>
  <c r="U1991" i="7"/>
  <c r="K1991" i="7"/>
  <c r="U1990" i="7"/>
  <c r="K1990" i="7"/>
  <c r="U1989" i="7"/>
  <c r="K1989" i="7"/>
  <c r="U1988" i="7"/>
  <c r="K1988" i="7"/>
  <c r="U1987" i="7"/>
  <c r="K1987" i="7"/>
  <c r="U1986" i="7"/>
  <c r="K1986" i="7"/>
  <c r="U1985" i="7"/>
  <c r="K1985" i="7"/>
  <c r="U1984" i="7"/>
  <c r="K1984" i="7"/>
  <c r="U1983" i="7"/>
  <c r="K1983" i="7"/>
  <c r="U1982" i="7"/>
  <c r="K1982" i="7"/>
  <c r="U1981" i="7"/>
  <c r="K1981" i="7"/>
  <c r="U1980" i="7"/>
  <c r="K1980" i="7"/>
  <c r="U1979" i="7"/>
  <c r="K1979" i="7"/>
  <c r="U1978" i="7"/>
  <c r="K1978" i="7"/>
  <c r="U1977" i="7"/>
  <c r="K1977" i="7"/>
  <c r="U1976" i="7"/>
  <c r="K1976" i="7"/>
  <c r="U1975" i="7"/>
  <c r="K1975" i="7"/>
  <c r="U1974" i="7"/>
  <c r="K1974" i="7"/>
  <c r="U1973" i="7"/>
  <c r="K1973" i="7"/>
  <c r="U1972" i="7"/>
  <c r="K1972" i="7"/>
  <c r="U1971" i="7"/>
  <c r="K1971" i="7"/>
  <c r="U1970" i="7"/>
  <c r="K1970" i="7"/>
  <c r="U1969" i="7"/>
  <c r="K1969" i="7"/>
  <c r="U1968" i="7"/>
  <c r="K1968" i="7"/>
  <c r="U1967" i="7"/>
  <c r="K1967" i="7"/>
  <c r="U1966" i="7"/>
  <c r="K1966" i="7"/>
  <c r="U1965" i="7"/>
  <c r="K1965" i="7"/>
  <c r="U1964" i="7"/>
  <c r="K1964" i="7"/>
  <c r="U1963" i="7"/>
  <c r="K1963" i="7"/>
  <c r="U1962" i="7"/>
  <c r="K1962" i="7"/>
  <c r="U1961" i="7"/>
  <c r="K1961" i="7"/>
  <c r="U1960" i="7"/>
  <c r="K1960" i="7"/>
  <c r="U1959" i="7"/>
  <c r="K1959" i="7"/>
  <c r="U1958" i="7"/>
  <c r="K1958" i="7"/>
  <c r="U1957" i="7"/>
  <c r="K1957" i="7"/>
  <c r="U1956" i="7"/>
  <c r="K1956" i="7"/>
  <c r="U1955" i="7"/>
  <c r="K1955" i="7"/>
  <c r="U1954" i="7"/>
  <c r="K1954" i="7"/>
  <c r="U1953" i="7"/>
  <c r="K1953" i="7"/>
  <c r="U1952" i="7"/>
  <c r="K1952" i="7"/>
  <c r="U1951" i="7"/>
  <c r="K1951" i="7"/>
  <c r="U1950" i="7"/>
  <c r="K1950" i="7"/>
  <c r="U1949" i="7"/>
  <c r="K1949" i="7"/>
  <c r="U1948" i="7"/>
  <c r="K1948" i="7"/>
  <c r="U1947" i="7"/>
  <c r="K1947" i="7"/>
  <c r="U1946" i="7"/>
  <c r="K1946" i="7"/>
  <c r="U1945" i="7"/>
  <c r="K1945" i="7"/>
  <c r="U1944" i="7"/>
  <c r="K1944" i="7"/>
  <c r="U1943" i="7"/>
  <c r="K1943" i="7"/>
  <c r="U1942" i="7"/>
  <c r="K1942" i="7"/>
  <c r="U1941" i="7"/>
  <c r="K1941" i="7"/>
  <c r="U1940" i="7"/>
  <c r="K1940" i="7"/>
  <c r="U1939" i="7"/>
  <c r="K1939" i="7"/>
  <c r="U1938" i="7"/>
  <c r="K1938" i="7"/>
  <c r="U1937" i="7"/>
  <c r="K1937" i="7"/>
  <c r="U1936" i="7"/>
  <c r="K1936" i="7"/>
  <c r="U1935" i="7"/>
  <c r="K1935" i="7"/>
  <c r="U1934" i="7"/>
  <c r="K1934" i="7"/>
  <c r="U1933" i="7"/>
  <c r="K1933" i="7"/>
  <c r="U1932" i="7"/>
  <c r="K1932" i="7"/>
  <c r="U1931" i="7"/>
  <c r="K1931" i="7"/>
  <c r="U1930" i="7"/>
  <c r="K1930" i="7"/>
  <c r="U1929" i="7"/>
  <c r="K1929" i="7"/>
  <c r="U1928" i="7"/>
  <c r="K1928" i="7"/>
  <c r="U1927" i="7"/>
  <c r="K1927" i="7"/>
  <c r="U1926" i="7"/>
  <c r="K1926" i="7"/>
  <c r="U1925" i="7"/>
  <c r="K1925" i="7"/>
  <c r="U1924" i="7"/>
  <c r="K1924" i="7"/>
  <c r="U1923" i="7"/>
  <c r="K1923" i="7"/>
  <c r="U1922" i="7"/>
  <c r="K1922" i="7"/>
  <c r="U1921" i="7"/>
  <c r="K1921" i="7"/>
  <c r="U1920" i="7"/>
  <c r="K1920" i="7"/>
  <c r="U1919" i="7"/>
  <c r="K1919" i="7"/>
  <c r="U1918" i="7"/>
  <c r="K1918" i="7"/>
  <c r="U1917" i="7"/>
  <c r="K1917" i="7"/>
  <c r="U1916" i="7"/>
  <c r="K1916" i="7"/>
  <c r="U1915" i="7"/>
  <c r="K1915" i="7"/>
  <c r="U1914" i="7"/>
  <c r="K1914" i="7"/>
  <c r="U1913" i="7"/>
  <c r="K1913" i="7"/>
  <c r="U1912" i="7"/>
  <c r="K1912" i="7"/>
  <c r="U1911" i="7"/>
  <c r="K1911" i="7"/>
  <c r="U1910" i="7"/>
  <c r="K1910" i="7"/>
  <c r="U1909" i="7"/>
  <c r="K1909" i="7"/>
  <c r="U1908" i="7"/>
  <c r="K1908" i="7"/>
  <c r="U1907" i="7"/>
  <c r="K1907" i="7"/>
  <c r="U1906" i="7"/>
  <c r="K1906" i="7"/>
  <c r="U1905" i="7"/>
  <c r="K1905" i="7"/>
  <c r="U1904" i="7"/>
  <c r="K1904" i="7"/>
  <c r="U1903" i="7"/>
  <c r="K1903" i="7"/>
  <c r="U1902" i="7"/>
  <c r="K1902" i="7"/>
  <c r="U1901" i="7"/>
  <c r="K1901" i="7"/>
  <c r="U1900" i="7"/>
  <c r="K1900" i="7"/>
  <c r="U1899" i="7"/>
  <c r="K1899" i="7"/>
  <c r="U1898" i="7"/>
  <c r="K1898" i="7"/>
  <c r="U1897" i="7"/>
  <c r="K1897" i="7"/>
  <c r="U1896" i="7"/>
  <c r="K1896" i="7"/>
  <c r="U1895" i="7"/>
  <c r="K1895" i="7"/>
  <c r="U1894" i="7"/>
  <c r="K1894" i="7"/>
  <c r="U1893" i="7"/>
  <c r="K1893" i="7"/>
  <c r="U1892" i="7"/>
  <c r="K1892" i="7"/>
  <c r="U1891" i="7"/>
  <c r="K1891" i="7"/>
  <c r="U1890" i="7"/>
  <c r="K1890" i="7"/>
  <c r="U1889" i="7"/>
  <c r="K1889" i="7"/>
  <c r="U1888" i="7"/>
  <c r="K1888" i="7"/>
  <c r="U1887" i="7"/>
  <c r="K1887" i="7"/>
  <c r="U1886" i="7"/>
  <c r="K1886" i="7"/>
  <c r="U1885" i="7"/>
  <c r="K1885" i="7"/>
  <c r="U1884" i="7"/>
  <c r="K1884" i="7"/>
  <c r="U1883" i="7"/>
  <c r="K1883" i="7"/>
  <c r="AJ1882" i="7"/>
  <c r="AI1882" i="7"/>
  <c r="AH1882" i="7"/>
  <c r="U1882" i="7"/>
  <c r="K1882" i="7"/>
  <c r="AJ1881" i="7"/>
  <c r="AI1881" i="7"/>
  <c r="AH1881" i="7"/>
  <c r="U1881" i="7"/>
  <c r="K1881" i="7"/>
  <c r="AJ1880" i="7"/>
  <c r="AI1880" i="7"/>
  <c r="AH1880" i="7"/>
  <c r="U1880" i="7"/>
  <c r="K1880" i="7"/>
  <c r="AJ1879" i="7"/>
  <c r="AI1879" i="7"/>
  <c r="AH1879" i="7"/>
  <c r="U1879" i="7"/>
  <c r="K1879" i="7"/>
  <c r="AJ1878" i="7"/>
  <c r="AI1878" i="7"/>
  <c r="AH1878" i="7"/>
  <c r="U1878" i="7"/>
  <c r="K1878" i="7"/>
  <c r="AJ1877" i="7"/>
  <c r="AI1877" i="7"/>
  <c r="AH1877" i="7"/>
  <c r="U1877" i="7"/>
  <c r="K1877" i="7"/>
  <c r="AJ1876" i="7"/>
  <c r="AI1876" i="7"/>
  <c r="AH1876" i="7"/>
  <c r="U1876" i="7"/>
  <c r="K1876" i="7"/>
  <c r="AJ1875" i="7"/>
  <c r="AI1875" i="7"/>
  <c r="AH1875" i="7"/>
  <c r="U1875" i="7"/>
  <c r="K1875" i="7"/>
  <c r="AJ1874" i="7"/>
  <c r="AI1874" i="7"/>
  <c r="AH1874" i="7"/>
  <c r="U1874" i="7"/>
  <c r="K1874" i="7"/>
  <c r="AJ1873" i="7"/>
  <c r="AI1873" i="7"/>
  <c r="AH1873" i="7"/>
  <c r="U1873" i="7"/>
  <c r="K1873" i="7"/>
  <c r="AJ1872" i="7"/>
  <c r="AI1872" i="7"/>
  <c r="AH1872" i="7"/>
  <c r="U1872" i="7"/>
  <c r="K1872" i="7"/>
  <c r="AJ1871" i="7"/>
  <c r="AI1871" i="7"/>
  <c r="AH1871" i="7"/>
  <c r="U1871" i="7"/>
  <c r="K1871" i="7"/>
  <c r="AJ1870" i="7"/>
  <c r="AI1870" i="7"/>
  <c r="AH1870" i="7"/>
  <c r="U1870" i="7"/>
  <c r="K1870" i="7"/>
  <c r="AJ1869" i="7"/>
  <c r="AI1869" i="7"/>
  <c r="AH1869" i="7"/>
  <c r="U1869" i="7"/>
  <c r="K1869" i="7"/>
  <c r="AJ1868" i="7"/>
  <c r="AI1868" i="7"/>
  <c r="AH1868" i="7"/>
  <c r="U1868" i="7"/>
  <c r="K1868" i="7"/>
  <c r="AJ1867" i="7"/>
  <c r="AI1867" i="7"/>
  <c r="AH1867" i="7"/>
  <c r="U1867" i="7"/>
  <c r="K1867" i="7"/>
  <c r="AC1866" i="7"/>
  <c r="AB1866" i="7"/>
  <c r="Y1866" i="7"/>
  <c r="X1866" i="7"/>
  <c r="W1866" i="7"/>
  <c r="AE1866" i="7" s="1"/>
  <c r="U1866" i="7"/>
  <c r="K1866" i="7"/>
  <c r="AJ1865" i="7"/>
  <c r="AI1865" i="7"/>
  <c r="AH1865" i="7"/>
  <c r="U1865" i="7"/>
  <c r="K1865" i="7"/>
  <c r="AJ1864" i="7"/>
  <c r="AI1864" i="7"/>
  <c r="AH1864" i="7"/>
  <c r="U1864" i="7"/>
  <c r="K1864" i="7"/>
  <c r="AJ1863" i="7"/>
  <c r="AI1863" i="7"/>
  <c r="AH1863" i="7"/>
  <c r="U1863" i="7"/>
  <c r="K1863" i="7"/>
  <c r="AJ1862" i="7"/>
  <c r="AI1862" i="7"/>
  <c r="AH1862" i="7"/>
  <c r="U1862" i="7"/>
  <c r="K1862" i="7"/>
  <c r="AJ1861" i="7"/>
  <c r="AI1861" i="7"/>
  <c r="AH1861" i="7"/>
  <c r="U1861" i="7"/>
  <c r="K1861" i="7"/>
  <c r="AJ1860" i="7"/>
  <c r="AI1860" i="7"/>
  <c r="AH1860" i="7"/>
  <c r="U1860" i="7"/>
  <c r="K1860" i="7"/>
  <c r="AJ1859" i="7"/>
  <c r="AI1859" i="7"/>
  <c r="AH1859" i="7"/>
  <c r="U1859" i="7"/>
  <c r="K1859" i="7"/>
  <c r="AJ1858" i="7"/>
  <c r="AI1858" i="7"/>
  <c r="AH1858" i="7"/>
  <c r="U1858" i="7"/>
  <c r="K1858" i="7"/>
  <c r="AJ1857" i="7"/>
  <c r="AI1857" i="7"/>
  <c r="AH1857" i="7"/>
  <c r="U1857" i="7"/>
  <c r="K1857" i="7"/>
  <c r="AJ1856" i="7"/>
  <c r="AI1856" i="7"/>
  <c r="AH1856" i="7"/>
  <c r="U1856" i="7"/>
  <c r="K1856" i="7"/>
  <c r="AJ1855" i="7"/>
  <c r="AI1855" i="7"/>
  <c r="AH1855" i="7"/>
  <c r="U1855" i="7"/>
  <c r="K1855" i="7"/>
  <c r="AC1854" i="7"/>
  <c r="AB1854" i="7"/>
  <c r="Y1854" i="7"/>
  <c r="X1854" i="7"/>
  <c r="W1854" i="7"/>
  <c r="AE1854" i="7" s="1"/>
  <c r="U1854" i="7"/>
  <c r="K1854" i="7"/>
  <c r="AD1853" i="7"/>
  <c r="AC1853" i="7"/>
  <c r="AB1853" i="7"/>
  <c r="Z1853" i="7"/>
  <c r="Y1853" i="7"/>
  <c r="X1853" i="7"/>
  <c r="W1853" i="7"/>
  <c r="AE1853" i="7" s="1"/>
  <c r="U1853" i="7"/>
  <c r="K1853" i="7"/>
  <c r="AJ1852" i="7"/>
  <c r="AI1852" i="7"/>
  <c r="AH1852" i="7"/>
  <c r="U1852" i="7"/>
  <c r="K1852" i="7"/>
  <c r="AJ1851" i="7"/>
  <c r="AI1851" i="7"/>
  <c r="AH1851" i="7"/>
  <c r="U1851" i="7"/>
  <c r="K1851" i="7"/>
  <c r="AJ1850" i="7"/>
  <c r="AI1850" i="7"/>
  <c r="AH1850" i="7"/>
  <c r="U1850" i="7"/>
  <c r="K1850" i="7"/>
  <c r="AJ1849" i="7"/>
  <c r="AI1849" i="7"/>
  <c r="AH1849" i="7"/>
  <c r="U1849" i="7"/>
  <c r="K1849" i="7"/>
  <c r="AJ1848" i="7"/>
  <c r="AI1848" i="7"/>
  <c r="AH1848" i="7"/>
  <c r="U1848" i="7"/>
  <c r="K1848" i="7"/>
  <c r="AJ1847" i="7"/>
  <c r="AI1847" i="7"/>
  <c r="AH1847" i="7"/>
  <c r="U1847" i="7"/>
  <c r="K1847" i="7"/>
  <c r="AJ1846" i="7"/>
  <c r="AI1846" i="7"/>
  <c r="AH1846" i="7"/>
  <c r="U1846" i="7"/>
  <c r="K1846" i="7"/>
  <c r="AJ1845" i="7"/>
  <c r="AI1845" i="7"/>
  <c r="AH1845" i="7"/>
  <c r="U1845" i="7"/>
  <c r="K1845" i="7"/>
  <c r="AJ1844" i="7"/>
  <c r="AI1844" i="7"/>
  <c r="AH1844" i="7"/>
  <c r="U1844" i="7"/>
  <c r="K1844" i="7"/>
  <c r="AJ1843" i="7"/>
  <c r="AI1843" i="7"/>
  <c r="AH1843" i="7"/>
  <c r="U1843" i="7"/>
  <c r="K1843" i="7"/>
  <c r="AJ1842" i="7"/>
  <c r="AI1842" i="7"/>
  <c r="AH1842" i="7"/>
  <c r="U1842" i="7"/>
  <c r="K1842" i="7"/>
  <c r="AJ1841" i="7"/>
  <c r="AI1841" i="7"/>
  <c r="AH1841" i="7"/>
  <c r="U1841" i="7"/>
  <c r="K1841" i="7"/>
  <c r="AJ1840" i="7"/>
  <c r="AI1840" i="7"/>
  <c r="AH1840" i="7"/>
  <c r="U1840" i="7"/>
  <c r="K1840" i="7"/>
  <c r="AJ1839" i="7"/>
  <c r="AI1839" i="7"/>
  <c r="AH1839" i="7"/>
  <c r="U1839" i="7"/>
  <c r="K1839" i="7"/>
  <c r="AJ1838" i="7"/>
  <c r="AI1838" i="7"/>
  <c r="AH1838" i="7"/>
  <c r="U1838" i="7"/>
  <c r="K1838" i="7"/>
  <c r="AJ1837" i="7"/>
  <c r="AI1837" i="7"/>
  <c r="AH1837" i="7"/>
  <c r="U1837" i="7"/>
  <c r="K1837" i="7"/>
  <c r="AJ1836" i="7"/>
  <c r="AI1836" i="7"/>
  <c r="AH1836" i="7"/>
  <c r="U1836" i="7"/>
  <c r="K1836" i="7"/>
  <c r="AJ1835" i="7"/>
  <c r="AI1835" i="7"/>
  <c r="AH1835" i="7"/>
  <c r="U1835" i="7"/>
  <c r="K1835" i="7"/>
  <c r="AJ1834" i="7"/>
  <c r="AI1834" i="7"/>
  <c r="AH1834" i="7"/>
  <c r="U1834" i="7"/>
  <c r="K1834" i="7"/>
  <c r="AJ1833" i="7"/>
  <c r="AI1833" i="7"/>
  <c r="AH1833" i="7"/>
  <c r="U1833" i="7"/>
  <c r="K1833" i="7"/>
  <c r="AJ1832" i="7"/>
  <c r="AI1832" i="7"/>
  <c r="AH1832" i="7"/>
  <c r="U1832" i="7"/>
  <c r="K1832" i="7"/>
  <c r="AJ1831" i="7"/>
  <c r="AI1831" i="7"/>
  <c r="AH1831" i="7"/>
  <c r="U1831" i="7"/>
  <c r="K1831" i="7"/>
  <c r="AJ1830" i="7"/>
  <c r="AI1830" i="7"/>
  <c r="AH1830" i="7"/>
  <c r="U1830" i="7"/>
  <c r="K1830" i="7"/>
  <c r="AJ1829" i="7"/>
  <c r="AI1829" i="7"/>
  <c r="AH1829" i="7"/>
  <c r="U1829" i="7"/>
  <c r="K1829" i="7"/>
  <c r="AJ1828" i="7"/>
  <c r="AI1828" i="7"/>
  <c r="AH1828" i="7"/>
  <c r="U1828" i="7"/>
  <c r="K1828" i="7"/>
  <c r="AJ1827" i="7"/>
  <c r="AI1827" i="7"/>
  <c r="AH1827" i="7"/>
  <c r="U1827" i="7"/>
  <c r="K1827" i="7"/>
  <c r="AJ1826" i="7"/>
  <c r="AI1826" i="7"/>
  <c r="AH1826" i="7"/>
  <c r="U1826" i="7"/>
  <c r="K1826" i="7"/>
  <c r="AJ1825" i="7"/>
  <c r="AI1825" i="7"/>
  <c r="AH1825" i="7"/>
  <c r="U1825" i="7"/>
  <c r="K1825" i="7"/>
  <c r="AJ1824" i="7"/>
  <c r="AI1824" i="7"/>
  <c r="AH1824" i="7"/>
  <c r="U1824" i="7"/>
  <c r="K1824" i="7"/>
  <c r="AJ1823" i="7"/>
  <c r="AI1823" i="7"/>
  <c r="AH1823" i="7"/>
  <c r="U1823" i="7"/>
  <c r="K1823" i="7"/>
  <c r="AJ1822" i="7"/>
  <c r="AI1822" i="7"/>
  <c r="AH1822" i="7"/>
  <c r="U1822" i="7"/>
  <c r="K1822" i="7"/>
  <c r="AJ1821" i="7"/>
  <c r="AI1821" i="7"/>
  <c r="AH1821" i="7"/>
  <c r="U1821" i="7"/>
  <c r="K1821" i="7"/>
  <c r="AJ1820" i="7"/>
  <c r="AI1820" i="7"/>
  <c r="AH1820" i="7"/>
  <c r="U1820" i="7"/>
  <c r="K1820" i="7"/>
  <c r="AJ1819" i="7"/>
  <c r="AI1819" i="7"/>
  <c r="AH1819" i="7"/>
  <c r="U1819" i="7"/>
  <c r="K1819" i="7"/>
  <c r="AJ1818" i="7"/>
  <c r="AI1818" i="7"/>
  <c r="AH1818" i="7"/>
  <c r="U1818" i="7"/>
  <c r="K1818" i="7"/>
  <c r="AJ1817" i="7"/>
  <c r="AI1817" i="7"/>
  <c r="AH1817" i="7"/>
  <c r="U1817" i="7"/>
  <c r="K1817" i="7"/>
  <c r="AJ1816" i="7"/>
  <c r="AI1816" i="7"/>
  <c r="AH1816" i="7"/>
  <c r="U1816" i="7"/>
  <c r="K1816" i="7"/>
  <c r="AJ1815" i="7"/>
  <c r="AI1815" i="7"/>
  <c r="AH1815" i="7"/>
  <c r="U1815" i="7"/>
  <c r="K1815" i="7"/>
  <c r="AJ1814" i="7"/>
  <c r="AI1814" i="7"/>
  <c r="AH1814" i="7"/>
  <c r="U1814" i="7"/>
  <c r="K1814" i="7"/>
  <c r="AJ1813" i="7"/>
  <c r="AI1813" i="7"/>
  <c r="AH1813" i="7"/>
  <c r="U1813" i="7"/>
  <c r="K1813" i="7"/>
  <c r="AJ1812" i="7"/>
  <c r="AI1812" i="7"/>
  <c r="AH1812" i="7"/>
  <c r="U1812" i="7"/>
  <c r="K1812" i="7"/>
  <c r="AJ1811" i="7"/>
  <c r="AI1811" i="7"/>
  <c r="AH1811" i="7"/>
  <c r="U1811" i="7"/>
  <c r="K1811" i="7"/>
  <c r="AJ1810" i="7"/>
  <c r="AI1810" i="7"/>
  <c r="AH1810" i="7"/>
  <c r="U1810" i="7"/>
  <c r="K1810" i="7"/>
  <c r="AJ1809" i="7"/>
  <c r="AI1809" i="7"/>
  <c r="AH1809" i="7"/>
  <c r="AC1809" i="7"/>
  <c r="AB1809" i="7"/>
  <c r="Y1809" i="7"/>
  <c r="X1809" i="7"/>
  <c r="W1809" i="7"/>
  <c r="AE1809" i="7" s="1"/>
  <c r="U1809" i="7"/>
  <c r="K1809" i="7"/>
  <c r="AJ1808" i="7"/>
  <c r="AI1808" i="7"/>
  <c r="AH1808" i="7"/>
  <c r="AC1808" i="7"/>
  <c r="AB1808" i="7"/>
  <c r="Y1808" i="7"/>
  <c r="X1808" i="7"/>
  <c r="W1808" i="7"/>
  <c r="AE1808" i="7" s="1"/>
  <c r="U1808" i="7"/>
  <c r="K1808" i="7"/>
  <c r="AJ1807" i="7"/>
  <c r="AI1807" i="7"/>
  <c r="AH1807" i="7"/>
  <c r="AC1807" i="7"/>
  <c r="AB1807" i="7"/>
  <c r="Y1807" i="7"/>
  <c r="X1807" i="7"/>
  <c r="W1807" i="7"/>
  <c r="AE1807" i="7" s="1"/>
  <c r="U1807" i="7"/>
  <c r="K1807" i="7"/>
  <c r="AJ1806" i="7"/>
  <c r="AI1806" i="7"/>
  <c r="AH1806" i="7"/>
  <c r="AC1806" i="7"/>
  <c r="AB1806" i="7"/>
  <c r="Y1806" i="7"/>
  <c r="X1806" i="7"/>
  <c r="W1806" i="7"/>
  <c r="AE1806" i="7" s="1"/>
  <c r="U1806" i="7"/>
  <c r="K1806" i="7"/>
  <c r="AD1805" i="7"/>
  <c r="AC1805" i="7"/>
  <c r="AB1805" i="7"/>
  <c r="Z1805" i="7"/>
  <c r="Y1805" i="7"/>
  <c r="X1805" i="7"/>
  <c r="W1805" i="7"/>
  <c r="AE1805" i="7" s="1"/>
  <c r="U1805" i="7"/>
  <c r="K1805" i="7"/>
  <c r="AJ1804" i="7"/>
  <c r="AI1804" i="7"/>
  <c r="AH1804" i="7"/>
  <c r="U1804" i="7"/>
  <c r="K1804" i="7"/>
  <c r="AJ1803" i="7"/>
  <c r="AI1803" i="7"/>
  <c r="AH1803" i="7"/>
  <c r="U1803" i="7"/>
  <c r="K1803" i="7"/>
  <c r="AJ1802" i="7"/>
  <c r="AI1802" i="7"/>
  <c r="AH1802" i="7"/>
  <c r="U1802" i="7"/>
  <c r="K1802" i="7"/>
  <c r="AJ1801" i="7"/>
  <c r="AI1801" i="7"/>
  <c r="AH1801" i="7"/>
  <c r="U1801" i="7"/>
  <c r="K1801" i="7"/>
  <c r="AJ1800" i="7"/>
  <c r="AI1800" i="7"/>
  <c r="AH1800" i="7"/>
  <c r="U1800" i="7"/>
  <c r="K1800" i="7"/>
  <c r="AJ1799" i="7"/>
  <c r="AI1799" i="7"/>
  <c r="AH1799" i="7"/>
  <c r="U1799" i="7"/>
  <c r="K1799" i="7"/>
  <c r="AJ1798" i="7"/>
  <c r="AI1798" i="7"/>
  <c r="AH1798" i="7"/>
  <c r="U1798" i="7"/>
  <c r="K1798" i="7"/>
  <c r="AJ1797" i="7"/>
  <c r="AI1797" i="7"/>
  <c r="AH1797" i="7"/>
  <c r="U1797" i="7"/>
  <c r="K1797" i="7"/>
  <c r="AJ1796" i="7"/>
  <c r="AI1796" i="7"/>
  <c r="AH1796" i="7"/>
  <c r="U1796" i="7"/>
  <c r="K1796" i="7"/>
  <c r="AJ1795" i="7"/>
  <c r="AI1795" i="7"/>
  <c r="AH1795" i="7"/>
  <c r="U1795" i="7"/>
  <c r="K1795" i="7"/>
  <c r="AJ1794" i="7"/>
  <c r="AI1794" i="7"/>
  <c r="AH1794" i="7"/>
  <c r="U1794" i="7"/>
  <c r="K1794" i="7"/>
  <c r="AJ1793" i="7"/>
  <c r="AI1793" i="7"/>
  <c r="AH1793" i="7"/>
  <c r="U1793" i="7"/>
  <c r="K1793" i="7"/>
  <c r="AJ1792" i="7"/>
  <c r="AI1792" i="7"/>
  <c r="AH1792" i="7"/>
  <c r="U1792" i="7"/>
  <c r="K1792" i="7"/>
  <c r="AJ1791" i="7"/>
  <c r="AI1791" i="7"/>
  <c r="AH1791" i="7"/>
  <c r="U1791" i="7"/>
  <c r="K1791" i="7"/>
  <c r="AJ1790" i="7"/>
  <c r="AI1790" i="7"/>
  <c r="AH1790" i="7"/>
  <c r="U1790" i="7"/>
  <c r="K1790" i="7"/>
  <c r="AJ1789" i="7"/>
  <c r="AI1789" i="7"/>
  <c r="AH1789" i="7"/>
  <c r="U1789" i="7"/>
  <c r="K1789" i="7"/>
  <c r="AJ1788" i="7"/>
  <c r="AI1788" i="7"/>
  <c r="AH1788" i="7"/>
  <c r="U1788" i="7"/>
  <c r="K1788" i="7"/>
  <c r="AJ1787" i="7"/>
  <c r="AI1787" i="7"/>
  <c r="AH1787" i="7"/>
  <c r="U1787" i="7"/>
  <c r="K1787" i="7"/>
  <c r="AJ1786" i="7"/>
  <c r="AI1786" i="7"/>
  <c r="AH1786" i="7"/>
  <c r="U1786" i="7"/>
  <c r="K1786" i="7"/>
  <c r="AJ1785" i="7"/>
  <c r="AI1785" i="7"/>
  <c r="AH1785" i="7"/>
  <c r="U1785" i="7"/>
  <c r="K1785" i="7"/>
  <c r="AJ1784" i="7"/>
  <c r="AI1784" i="7"/>
  <c r="AH1784" i="7"/>
  <c r="U1784" i="7"/>
  <c r="K1784" i="7"/>
  <c r="AJ1783" i="7"/>
  <c r="AI1783" i="7"/>
  <c r="AH1783" i="7"/>
  <c r="U1783" i="7"/>
  <c r="K1783" i="7"/>
  <c r="AJ1782" i="7"/>
  <c r="AI1782" i="7"/>
  <c r="AH1782" i="7"/>
  <c r="U1782" i="7"/>
  <c r="K1782" i="7"/>
  <c r="AJ1781" i="7"/>
  <c r="AI1781" i="7"/>
  <c r="AH1781" i="7"/>
  <c r="U1781" i="7"/>
  <c r="K1781" i="7"/>
  <c r="AJ1780" i="7"/>
  <c r="AI1780" i="7"/>
  <c r="AH1780" i="7"/>
  <c r="U1780" i="7"/>
  <c r="K1780" i="7"/>
  <c r="AE1779" i="7"/>
  <c r="Z1779" i="7"/>
  <c r="W1779" i="7"/>
  <c r="U1779" i="7"/>
  <c r="K1779" i="7"/>
  <c r="AC1778" i="7"/>
  <c r="AA1778" i="7"/>
  <c r="X1778" i="7"/>
  <c r="W1778" i="7"/>
  <c r="U1778" i="7"/>
  <c r="K1778" i="7"/>
  <c r="AD1777" i="7"/>
  <c r="AC1777" i="7"/>
  <c r="AB1777" i="7"/>
  <c r="Z1777" i="7"/>
  <c r="Y1777" i="7"/>
  <c r="X1777" i="7"/>
  <c r="W1777" i="7"/>
  <c r="AE1777" i="7" s="1"/>
  <c r="U1777" i="7"/>
  <c r="K1777" i="7"/>
  <c r="AE1776" i="7"/>
  <c r="Z1776" i="7"/>
  <c r="W1776" i="7"/>
  <c r="U1776" i="7"/>
  <c r="K1776" i="7"/>
  <c r="W1775" i="7"/>
  <c r="AA1775" i="7" s="1"/>
  <c r="U1775" i="7"/>
  <c r="K1775" i="7"/>
  <c r="AE1774" i="7"/>
  <c r="AC1774" i="7"/>
  <c r="AA1774" i="7"/>
  <c r="Y1774" i="7"/>
  <c r="X1774" i="7"/>
  <c r="W1774" i="7"/>
  <c r="U1774" i="7"/>
  <c r="K1774" i="7"/>
  <c r="AJ1773" i="7"/>
  <c r="AI1773" i="7"/>
  <c r="AH1773" i="7"/>
  <c r="AC1773" i="7"/>
  <c r="AA1773" i="7"/>
  <c r="X1773" i="7"/>
  <c r="W1773" i="7"/>
  <c r="U1773" i="7"/>
  <c r="K1773" i="7"/>
  <c r="AD1772" i="7"/>
  <c r="AC1772" i="7"/>
  <c r="AB1772" i="7"/>
  <c r="Z1772" i="7"/>
  <c r="Y1772" i="7"/>
  <c r="X1772" i="7"/>
  <c r="W1772" i="7"/>
  <c r="AE1772" i="7" s="1"/>
  <c r="U1772" i="7"/>
  <c r="K1772" i="7"/>
  <c r="AE1771" i="7"/>
  <c r="Z1771" i="7"/>
  <c r="W1771" i="7"/>
  <c r="U1771" i="7"/>
  <c r="K1771" i="7"/>
  <c r="W1770" i="7"/>
  <c r="AA1770" i="7" s="1"/>
  <c r="U1770" i="7"/>
  <c r="K1770" i="7"/>
  <c r="AE1769" i="7"/>
  <c r="AC1769" i="7"/>
  <c r="AA1769" i="7"/>
  <c r="Y1769" i="7"/>
  <c r="X1769" i="7"/>
  <c r="W1769" i="7"/>
  <c r="U1769" i="7"/>
  <c r="K1769" i="7"/>
  <c r="AD1768" i="7"/>
  <c r="AC1768" i="7"/>
  <c r="AB1768" i="7"/>
  <c r="Z1768" i="7"/>
  <c r="Y1768" i="7"/>
  <c r="X1768" i="7"/>
  <c r="W1768" i="7"/>
  <c r="AE1768" i="7" s="1"/>
  <c r="U1768" i="7"/>
  <c r="K1768" i="7"/>
  <c r="W1767" i="7"/>
  <c r="AA1767" i="7" s="1"/>
  <c r="U1767" i="7"/>
  <c r="K1767" i="7"/>
  <c r="AE1766" i="7"/>
  <c r="Z1766" i="7"/>
  <c r="W1766" i="7"/>
  <c r="U1766" i="7"/>
  <c r="K1766" i="7"/>
  <c r="AC1765" i="7"/>
  <c r="AA1765" i="7"/>
  <c r="X1765" i="7"/>
  <c r="W1765" i="7"/>
  <c r="U1765" i="7"/>
  <c r="K1765" i="7"/>
  <c r="AD1764" i="7"/>
  <c r="AC1764" i="7"/>
  <c r="AB1764" i="7"/>
  <c r="Z1764" i="7"/>
  <c r="Y1764" i="7"/>
  <c r="X1764" i="7"/>
  <c r="W1764" i="7"/>
  <c r="AE1764" i="7" s="1"/>
  <c r="U1764" i="7"/>
  <c r="K1764" i="7"/>
  <c r="AE1763" i="7"/>
  <c r="Z1763" i="7"/>
  <c r="W1763" i="7"/>
  <c r="U1763" i="7"/>
  <c r="K1763" i="7"/>
  <c r="W1762" i="7"/>
  <c r="AA1762" i="7" s="1"/>
  <c r="U1762" i="7"/>
  <c r="K1762" i="7"/>
  <c r="AJ1761" i="7"/>
  <c r="AI1761" i="7"/>
  <c r="AH1761" i="7"/>
  <c r="AD1761" i="7"/>
  <c r="AA1761" i="7"/>
  <c r="X1761" i="7"/>
  <c r="W1761" i="7"/>
  <c r="U1761" i="7"/>
  <c r="K1761" i="7"/>
  <c r="W1760" i="7"/>
  <c r="AA1760" i="7" s="1"/>
  <c r="U1760" i="7"/>
  <c r="K1760" i="7"/>
  <c r="AD1759" i="7"/>
  <c r="AC1759" i="7"/>
  <c r="AB1759" i="7"/>
  <c r="Z1759" i="7"/>
  <c r="Y1759" i="7"/>
  <c r="X1759" i="7"/>
  <c r="W1759" i="7"/>
  <c r="AE1759" i="7" s="1"/>
  <c r="U1759" i="7"/>
  <c r="K1759" i="7"/>
  <c r="AD1758" i="7"/>
  <c r="AA1758" i="7"/>
  <c r="Y1758" i="7"/>
  <c r="W1758" i="7"/>
  <c r="U1758" i="7"/>
  <c r="K1758" i="7"/>
  <c r="AE1757" i="7"/>
  <c r="AD1757" i="7"/>
  <c r="AA1757" i="7"/>
  <c r="Z1757" i="7"/>
  <c r="X1757" i="7"/>
  <c r="W1757" i="7"/>
  <c r="U1757" i="7"/>
  <c r="K1757" i="7"/>
  <c r="AE1756" i="7"/>
  <c r="Y1756" i="7"/>
  <c r="W1756" i="7"/>
  <c r="U1756" i="7"/>
  <c r="K1756" i="7"/>
  <c r="AC1755" i="7"/>
  <c r="Y1755" i="7"/>
  <c r="W1755" i="7"/>
  <c r="AE1755" i="7" s="1"/>
  <c r="U1755" i="7"/>
  <c r="K1755" i="7"/>
  <c r="AD1754" i="7"/>
  <c r="AC1754" i="7"/>
  <c r="AB1754" i="7"/>
  <c r="Z1754" i="7"/>
  <c r="Y1754" i="7"/>
  <c r="X1754" i="7"/>
  <c r="W1754" i="7"/>
  <c r="AE1754" i="7" s="1"/>
  <c r="U1754" i="7"/>
  <c r="K1754" i="7"/>
  <c r="W1753" i="7"/>
  <c r="AB1753" i="7" s="1"/>
  <c r="U1753" i="7"/>
  <c r="K1753" i="7"/>
  <c r="U1752" i="7"/>
  <c r="K1752" i="7"/>
  <c r="U1751" i="7"/>
  <c r="K1751" i="7"/>
  <c r="U1750" i="7"/>
  <c r="K1750" i="7"/>
  <c r="U1749" i="7"/>
  <c r="K1749" i="7"/>
  <c r="U1748" i="7"/>
  <c r="K1748" i="7"/>
  <c r="U1747" i="7"/>
  <c r="K1747" i="7"/>
  <c r="U1746" i="7"/>
  <c r="K1746" i="7"/>
  <c r="U1745" i="7"/>
  <c r="K1745" i="7"/>
  <c r="U1744" i="7"/>
  <c r="K1744" i="7"/>
  <c r="U1743" i="7"/>
  <c r="K1743" i="7"/>
  <c r="U1742" i="7"/>
  <c r="K1742" i="7"/>
  <c r="U1741" i="7"/>
  <c r="K1741" i="7"/>
  <c r="U1740" i="7"/>
  <c r="K1740" i="7"/>
  <c r="U1739" i="7"/>
  <c r="K1739" i="7"/>
  <c r="U1738" i="7"/>
  <c r="K1738" i="7"/>
  <c r="U1737" i="7"/>
  <c r="K1737" i="7"/>
  <c r="U1736" i="7"/>
  <c r="K1736" i="7"/>
  <c r="U1735" i="7"/>
  <c r="K1735" i="7"/>
  <c r="U1734" i="7"/>
  <c r="K1734" i="7"/>
  <c r="U1733" i="7"/>
  <c r="K1733" i="7"/>
  <c r="U1732" i="7"/>
  <c r="K1732" i="7"/>
  <c r="U1731" i="7"/>
  <c r="K1731" i="7"/>
  <c r="U1730" i="7"/>
  <c r="K1730" i="7"/>
  <c r="U1729" i="7"/>
  <c r="K1729" i="7"/>
  <c r="U1728" i="7"/>
  <c r="K1728" i="7"/>
  <c r="U1727" i="7"/>
  <c r="K1727" i="7"/>
  <c r="U1726" i="7"/>
  <c r="K1726" i="7"/>
  <c r="U1725" i="7"/>
  <c r="K1725" i="7"/>
  <c r="U1724" i="7"/>
  <c r="K1724" i="7"/>
  <c r="U1723" i="7"/>
  <c r="K1723" i="7"/>
  <c r="U1722" i="7"/>
  <c r="K1722" i="7"/>
  <c r="U1721" i="7"/>
  <c r="K1721" i="7"/>
  <c r="U1720" i="7"/>
  <c r="K1720" i="7"/>
  <c r="U1719" i="7"/>
  <c r="K1719" i="7"/>
  <c r="U1718" i="7"/>
  <c r="K1718" i="7"/>
  <c r="U1717" i="7"/>
  <c r="K1717" i="7"/>
  <c r="U1716" i="7"/>
  <c r="K1716" i="7"/>
  <c r="U1715" i="7"/>
  <c r="K1715" i="7"/>
  <c r="U1714" i="7"/>
  <c r="K1714" i="7"/>
  <c r="U1713" i="7"/>
  <c r="K1713" i="7"/>
  <c r="U1712" i="7"/>
  <c r="K1712" i="7"/>
  <c r="U1711" i="7"/>
  <c r="K1711" i="7"/>
  <c r="U1710" i="7"/>
  <c r="K1710" i="7"/>
  <c r="U1709" i="7"/>
  <c r="K1709" i="7"/>
  <c r="U1708" i="7"/>
  <c r="K1708" i="7"/>
  <c r="U1707" i="7"/>
  <c r="K1707" i="7"/>
  <c r="U1706" i="7"/>
  <c r="K1706" i="7"/>
  <c r="U1705" i="7"/>
  <c r="K1705" i="7"/>
  <c r="U1704" i="7"/>
  <c r="K1704" i="7"/>
  <c r="U1703" i="7"/>
  <c r="K1703" i="7"/>
  <c r="U1702" i="7"/>
  <c r="K1702" i="7"/>
  <c r="U1701" i="7"/>
  <c r="K1701" i="7"/>
  <c r="U1700" i="7"/>
  <c r="K1700" i="7"/>
  <c r="U1699" i="7"/>
  <c r="K1699" i="7"/>
  <c r="U1698" i="7"/>
  <c r="K1698" i="7"/>
  <c r="U1697" i="7"/>
  <c r="K1697" i="7"/>
  <c r="U1696" i="7"/>
  <c r="K1696" i="7"/>
  <c r="U1695" i="7"/>
  <c r="K1695" i="7"/>
  <c r="U1694" i="7"/>
  <c r="K1694" i="7"/>
  <c r="U1693" i="7"/>
  <c r="K1693" i="7"/>
  <c r="U1692" i="7"/>
  <c r="K1692" i="7"/>
  <c r="U1691" i="7"/>
  <c r="K1691" i="7"/>
  <c r="U1690" i="7"/>
  <c r="K1690" i="7"/>
  <c r="U1689" i="7"/>
  <c r="K1689" i="7"/>
  <c r="U1688" i="7"/>
  <c r="K1688" i="7"/>
  <c r="U1687" i="7"/>
  <c r="K1687" i="7"/>
  <c r="U1686" i="7"/>
  <c r="K1686" i="7"/>
  <c r="U1685" i="7"/>
  <c r="K1685" i="7"/>
  <c r="U1684" i="7"/>
  <c r="K1684" i="7"/>
  <c r="U1683" i="7"/>
  <c r="K1683" i="7"/>
  <c r="U1682" i="7"/>
  <c r="K1682" i="7"/>
  <c r="U1681" i="7"/>
  <c r="K1681" i="7"/>
  <c r="U1680" i="7"/>
  <c r="K1680" i="7"/>
  <c r="U1679" i="7"/>
  <c r="K1679" i="7"/>
  <c r="U1678" i="7"/>
  <c r="K1678" i="7"/>
  <c r="U1677" i="7"/>
  <c r="K1677" i="7"/>
  <c r="U1676" i="7"/>
  <c r="K1676" i="7"/>
  <c r="U1675" i="7"/>
  <c r="K1675" i="7"/>
  <c r="U1674" i="7"/>
  <c r="K1674" i="7"/>
  <c r="U1673" i="7"/>
  <c r="K1673" i="7"/>
  <c r="U1672" i="7"/>
  <c r="K1672" i="7"/>
  <c r="U1671" i="7"/>
  <c r="K1671" i="7"/>
  <c r="U1670" i="7"/>
  <c r="K1670" i="7"/>
  <c r="U1669" i="7"/>
  <c r="K1669" i="7"/>
  <c r="U1668" i="7"/>
  <c r="K1668" i="7"/>
  <c r="U1667" i="7"/>
  <c r="K1667" i="7"/>
  <c r="U1666" i="7"/>
  <c r="K1666" i="7"/>
  <c r="U1665" i="7"/>
  <c r="K1665" i="7"/>
  <c r="U1664" i="7"/>
  <c r="K1664" i="7"/>
  <c r="U1663" i="7"/>
  <c r="K1663" i="7"/>
  <c r="U1662" i="7"/>
  <c r="K1662" i="7"/>
  <c r="U1661" i="7"/>
  <c r="K1661" i="7"/>
  <c r="U1660" i="7"/>
  <c r="K1660" i="7"/>
  <c r="U1659" i="7"/>
  <c r="K1659" i="7"/>
  <c r="U1658" i="7"/>
  <c r="K1658" i="7"/>
  <c r="U1657" i="7"/>
  <c r="K1657" i="7"/>
  <c r="U1656" i="7"/>
  <c r="K1656" i="7"/>
  <c r="U1655" i="7"/>
  <c r="K1655" i="7"/>
  <c r="U1654" i="7"/>
  <c r="K1654" i="7"/>
  <c r="U1653" i="7"/>
  <c r="K1653" i="7"/>
  <c r="U1652" i="7"/>
  <c r="K1652" i="7"/>
  <c r="U1651" i="7"/>
  <c r="K1651" i="7"/>
  <c r="U1650" i="7"/>
  <c r="K1650" i="7"/>
  <c r="U1649" i="7"/>
  <c r="K1649" i="7"/>
  <c r="U1648" i="7"/>
  <c r="K1648" i="7"/>
  <c r="U1647" i="7"/>
  <c r="K1647" i="7"/>
  <c r="U1646" i="7"/>
  <c r="K1646" i="7"/>
  <c r="U1645" i="7"/>
  <c r="K1645" i="7"/>
  <c r="U1644" i="7"/>
  <c r="K1644" i="7"/>
  <c r="U1643" i="7"/>
  <c r="K1643" i="7"/>
  <c r="U1642" i="7"/>
  <c r="K1642" i="7"/>
  <c r="U1641" i="7"/>
  <c r="K1641" i="7"/>
  <c r="U1640" i="7"/>
  <c r="K1640" i="7"/>
  <c r="U1639" i="7"/>
  <c r="K1639" i="7"/>
  <c r="U1638" i="7"/>
  <c r="K1638" i="7"/>
  <c r="U1637" i="7"/>
  <c r="K1637" i="7"/>
  <c r="U1636" i="7"/>
  <c r="K1636" i="7"/>
  <c r="U1635" i="7"/>
  <c r="K1635" i="7"/>
  <c r="U1634" i="7"/>
  <c r="K1634" i="7"/>
  <c r="U1633" i="7"/>
  <c r="K1633" i="7"/>
  <c r="U1632" i="7"/>
  <c r="K1632" i="7"/>
  <c r="U1631" i="7"/>
  <c r="K1631" i="7"/>
  <c r="U1630" i="7"/>
  <c r="K1630" i="7"/>
  <c r="U1629" i="7"/>
  <c r="K1629" i="7"/>
  <c r="U1628" i="7"/>
  <c r="K1628" i="7"/>
  <c r="U1627" i="7"/>
  <c r="K1627" i="7"/>
  <c r="U1626" i="7"/>
  <c r="K1626" i="7"/>
  <c r="U1625" i="7"/>
  <c r="K1625" i="7"/>
  <c r="U1624" i="7"/>
  <c r="K1624" i="7"/>
  <c r="U1623" i="7"/>
  <c r="K1623" i="7"/>
  <c r="U1622" i="7"/>
  <c r="K1622" i="7"/>
  <c r="U1621" i="7"/>
  <c r="K1621" i="7"/>
  <c r="U1620" i="7"/>
  <c r="K1620" i="7"/>
  <c r="U1619" i="7"/>
  <c r="K1619" i="7"/>
  <c r="U1618" i="7"/>
  <c r="K1618" i="7"/>
  <c r="U1617" i="7"/>
  <c r="K1617" i="7"/>
  <c r="U1616" i="7"/>
  <c r="K1616" i="7"/>
  <c r="U1615" i="7"/>
  <c r="K1615" i="7"/>
  <c r="U1614" i="7"/>
  <c r="K1614" i="7"/>
  <c r="U1613" i="7"/>
  <c r="K1613" i="7"/>
  <c r="U1612" i="7"/>
  <c r="K1612" i="7"/>
  <c r="U1611" i="7"/>
  <c r="K1611" i="7"/>
  <c r="U1610" i="7"/>
  <c r="K1610" i="7"/>
  <c r="U1609" i="7"/>
  <c r="K1609" i="7"/>
  <c r="U1608" i="7"/>
  <c r="K1608" i="7"/>
  <c r="U1607" i="7"/>
  <c r="K1607" i="7"/>
  <c r="U1606" i="7"/>
  <c r="K1606" i="7"/>
  <c r="U1605" i="7"/>
  <c r="K1605" i="7"/>
  <c r="U1604" i="7"/>
  <c r="K1604" i="7"/>
  <c r="U1603" i="7"/>
  <c r="K1603" i="7"/>
  <c r="U1602" i="7"/>
  <c r="K1602" i="7"/>
  <c r="U1601" i="7"/>
  <c r="K1601" i="7"/>
  <c r="U1600" i="7"/>
  <c r="K1600" i="7"/>
  <c r="U1599" i="7"/>
  <c r="K1599" i="7"/>
  <c r="U1598" i="7"/>
  <c r="K1598" i="7"/>
  <c r="U1597" i="7"/>
  <c r="K1597" i="7"/>
  <c r="U1596" i="7"/>
  <c r="K1596" i="7"/>
  <c r="U1595" i="7"/>
  <c r="K1595" i="7"/>
  <c r="U1594" i="7"/>
  <c r="K1594" i="7"/>
  <c r="U1593" i="7"/>
  <c r="K1593" i="7"/>
  <c r="U1592" i="7"/>
  <c r="K1592" i="7"/>
  <c r="U1591" i="7"/>
  <c r="K1591" i="7"/>
  <c r="U1590" i="7"/>
  <c r="K1590" i="7"/>
  <c r="U1589" i="7"/>
  <c r="K1589" i="7"/>
  <c r="U1588" i="7"/>
  <c r="K1588" i="7"/>
  <c r="U1587" i="7"/>
  <c r="K1587" i="7"/>
  <c r="U1586" i="7"/>
  <c r="K1586" i="7"/>
  <c r="U1585" i="7"/>
  <c r="K1585" i="7"/>
  <c r="U1584" i="7"/>
  <c r="K1584" i="7"/>
  <c r="U1583" i="7"/>
  <c r="K1583" i="7"/>
  <c r="U1582" i="7"/>
  <c r="K1582" i="7"/>
  <c r="U1581" i="7"/>
  <c r="K1581" i="7"/>
  <c r="U1580" i="7"/>
  <c r="K1580" i="7"/>
  <c r="U1579" i="7"/>
  <c r="K1579" i="7"/>
  <c r="U1578" i="7"/>
  <c r="K1578" i="7"/>
  <c r="U1577" i="7"/>
  <c r="K1577" i="7"/>
  <c r="U1576" i="7"/>
  <c r="K1576" i="7"/>
  <c r="U1575" i="7"/>
  <c r="K1575" i="7"/>
  <c r="U1574" i="7"/>
  <c r="K1574" i="7"/>
  <c r="U1573" i="7"/>
  <c r="K1573" i="7"/>
  <c r="U1572" i="7"/>
  <c r="K1572" i="7"/>
  <c r="U1571" i="7"/>
  <c r="K1571" i="7"/>
  <c r="U1570" i="7"/>
  <c r="K1570" i="7"/>
  <c r="U1569" i="7"/>
  <c r="K1569" i="7"/>
  <c r="U1568" i="7"/>
  <c r="K1568" i="7"/>
  <c r="U1567" i="7"/>
  <c r="K1567" i="7"/>
  <c r="U1566" i="7"/>
  <c r="K1566" i="7"/>
  <c r="U1565" i="7"/>
  <c r="K1565" i="7"/>
  <c r="U1564" i="7"/>
  <c r="K1564" i="7"/>
  <c r="U1563" i="7"/>
  <c r="K1563" i="7"/>
  <c r="U1562" i="7"/>
  <c r="K1562" i="7"/>
  <c r="U1561" i="7"/>
  <c r="K1561" i="7"/>
  <c r="U1560" i="7"/>
  <c r="K1560" i="7"/>
  <c r="U1559" i="7"/>
  <c r="K1559" i="7"/>
  <c r="U1558" i="7"/>
  <c r="K1558" i="7"/>
  <c r="U1557" i="7"/>
  <c r="K1557" i="7"/>
  <c r="U1556" i="7"/>
  <c r="K1556" i="7"/>
  <c r="U1555" i="7"/>
  <c r="K1555" i="7"/>
  <c r="U1554" i="7"/>
  <c r="K1554" i="7"/>
  <c r="U1553" i="7"/>
  <c r="K1553" i="7"/>
  <c r="U1552" i="7"/>
  <c r="K1552" i="7"/>
  <c r="U1551" i="7"/>
  <c r="K1551" i="7"/>
  <c r="U1550" i="7"/>
  <c r="K1550" i="7"/>
  <c r="U1549" i="7"/>
  <c r="K1549" i="7"/>
  <c r="U1548" i="7"/>
  <c r="K1548" i="7"/>
  <c r="U1547" i="7"/>
  <c r="K1547" i="7"/>
  <c r="U1546" i="7"/>
  <c r="K1546" i="7"/>
  <c r="U1545" i="7"/>
  <c r="K1545" i="7"/>
  <c r="U1544" i="7"/>
  <c r="K1544" i="7"/>
  <c r="U1543" i="7"/>
  <c r="K1543" i="7"/>
  <c r="U1542" i="7"/>
  <c r="K1542" i="7"/>
  <c r="U1541" i="7"/>
  <c r="K1541" i="7"/>
  <c r="U1540" i="7"/>
  <c r="K1540" i="7"/>
  <c r="U1539" i="7"/>
  <c r="K1539" i="7"/>
  <c r="U1538" i="7"/>
  <c r="K1538" i="7"/>
  <c r="U1537" i="7"/>
  <c r="K1537" i="7"/>
  <c r="U1536" i="7"/>
  <c r="K1536" i="7"/>
  <c r="U1535" i="7"/>
  <c r="K1535" i="7"/>
  <c r="U1534" i="7"/>
  <c r="K1534" i="7"/>
  <c r="U1533" i="7"/>
  <c r="K1533" i="7"/>
  <c r="U1532" i="7"/>
  <c r="K1532" i="7"/>
  <c r="U1531" i="7"/>
  <c r="K1531" i="7"/>
  <c r="U1530" i="7"/>
  <c r="K1530" i="7"/>
  <c r="U1529" i="7"/>
  <c r="K1529" i="7"/>
  <c r="U1528" i="7"/>
  <c r="K1528" i="7"/>
  <c r="U1527" i="7"/>
  <c r="K1527" i="7"/>
  <c r="U1526" i="7"/>
  <c r="K1526" i="7"/>
  <c r="U1525" i="7"/>
  <c r="K1525" i="7"/>
  <c r="U1524" i="7"/>
  <c r="K1524" i="7"/>
  <c r="U1523" i="7"/>
  <c r="K1523" i="7"/>
  <c r="U1522" i="7"/>
  <c r="K1522" i="7"/>
  <c r="U1521" i="7"/>
  <c r="K1521" i="7"/>
  <c r="U1520" i="7"/>
  <c r="K1520" i="7"/>
  <c r="U1519" i="7"/>
  <c r="K1519" i="7"/>
  <c r="U1518" i="7"/>
  <c r="K1518" i="7"/>
  <c r="U1517" i="7"/>
  <c r="K1517" i="7"/>
  <c r="U1516" i="7"/>
  <c r="K1516" i="7"/>
  <c r="U1515" i="7"/>
  <c r="K1515" i="7"/>
  <c r="U1514" i="7"/>
  <c r="K1514" i="7"/>
  <c r="U1513" i="7"/>
  <c r="K1513" i="7"/>
  <c r="U1512" i="7"/>
  <c r="K1512" i="7"/>
  <c r="U1511" i="7"/>
  <c r="K1511" i="7"/>
  <c r="U1510" i="7"/>
  <c r="K1510" i="7"/>
  <c r="U1509" i="7"/>
  <c r="K1509" i="7"/>
  <c r="U1508" i="7"/>
  <c r="K1508" i="7"/>
  <c r="U1507" i="7"/>
  <c r="K1507" i="7"/>
  <c r="U1506" i="7"/>
  <c r="K1506" i="7"/>
  <c r="U1505" i="7"/>
  <c r="K1505" i="7"/>
  <c r="U1504" i="7"/>
  <c r="K1504" i="7"/>
  <c r="U1503" i="7"/>
  <c r="K1503" i="7"/>
  <c r="U1502" i="7"/>
  <c r="K1502" i="7"/>
  <c r="U1501" i="7"/>
  <c r="K1501" i="7"/>
  <c r="U1500" i="7"/>
  <c r="K1500" i="7"/>
  <c r="U1499" i="7"/>
  <c r="K1499" i="7"/>
  <c r="U1498" i="7"/>
  <c r="K1498" i="7"/>
  <c r="U1497" i="7"/>
  <c r="K1497" i="7"/>
  <c r="U1496" i="7"/>
  <c r="K1496" i="7"/>
  <c r="U1495" i="7"/>
  <c r="K1495" i="7"/>
  <c r="U1494" i="7"/>
  <c r="K1494" i="7"/>
  <c r="U1493" i="7"/>
  <c r="K1493" i="7"/>
  <c r="U1492" i="7"/>
  <c r="K1492" i="7"/>
  <c r="U1491" i="7"/>
  <c r="K1491" i="7"/>
  <c r="U1490" i="7"/>
  <c r="K1490" i="7"/>
  <c r="U1489" i="7"/>
  <c r="K1489" i="7"/>
  <c r="U1488" i="7"/>
  <c r="K1488" i="7"/>
  <c r="U1487" i="7"/>
  <c r="K1487" i="7"/>
  <c r="U1486" i="7"/>
  <c r="K1486" i="7"/>
  <c r="U1485" i="7"/>
  <c r="K1485" i="7"/>
  <c r="U1484" i="7"/>
  <c r="K1484" i="7"/>
  <c r="U1483" i="7"/>
  <c r="K1483" i="7"/>
  <c r="U1482" i="7"/>
  <c r="K1482" i="7"/>
  <c r="U1481" i="7"/>
  <c r="K1481" i="7"/>
  <c r="U1480" i="7"/>
  <c r="K1480" i="7"/>
  <c r="U1479" i="7"/>
  <c r="K1479" i="7"/>
  <c r="U1478" i="7"/>
  <c r="K1478" i="7"/>
  <c r="U1477" i="7"/>
  <c r="K1477" i="7"/>
  <c r="U1476" i="7"/>
  <c r="K1476" i="7"/>
  <c r="U1475" i="7"/>
  <c r="K1475" i="7"/>
  <c r="U1474" i="7"/>
  <c r="K1474" i="7"/>
  <c r="U1473" i="7"/>
  <c r="K1473" i="7"/>
  <c r="U1472" i="7"/>
  <c r="K1472" i="7"/>
  <c r="U1471" i="7"/>
  <c r="K1471" i="7"/>
  <c r="U1470" i="7"/>
  <c r="K1470" i="7"/>
  <c r="U1469" i="7"/>
  <c r="K1469" i="7"/>
  <c r="U1468" i="7"/>
  <c r="K1468" i="7"/>
  <c r="U1467" i="7"/>
  <c r="K1467" i="7"/>
  <c r="U1466" i="7"/>
  <c r="K1466" i="7"/>
  <c r="U1465" i="7"/>
  <c r="K1465" i="7"/>
  <c r="U1464" i="7"/>
  <c r="K1464" i="7"/>
  <c r="U1463" i="7"/>
  <c r="K1463" i="7"/>
  <c r="U1462" i="7"/>
  <c r="K1462" i="7"/>
  <c r="U1461" i="7"/>
  <c r="K1461" i="7"/>
  <c r="U1460" i="7"/>
  <c r="K1460" i="7"/>
  <c r="U1459" i="7"/>
  <c r="K1459" i="7"/>
  <c r="U1458" i="7"/>
  <c r="K1458" i="7"/>
  <c r="U1457" i="7"/>
  <c r="K1457" i="7"/>
  <c r="U1456" i="7"/>
  <c r="K1456" i="7"/>
  <c r="U1455" i="7"/>
  <c r="K1455" i="7"/>
  <c r="U1454" i="7"/>
  <c r="K1454" i="7"/>
  <c r="U1453" i="7"/>
  <c r="K1453" i="7"/>
  <c r="U1452" i="7"/>
  <c r="K1452" i="7"/>
  <c r="U1451" i="7"/>
  <c r="K1451" i="7"/>
  <c r="U1450" i="7"/>
  <c r="K1450" i="7"/>
  <c r="U1449" i="7"/>
  <c r="K1449" i="7"/>
  <c r="U1448" i="7"/>
  <c r="K1448" i="7"/>
  <c r="U1447" i="7"/>
  <c r="K1447" i="7"/>
  <c r="U1446" i="7"/>
  <c r="K1446" i="7"/>
  <c r="U1445" i="7"/>
  <c r="K1445" i="7"/>
  <c r="U1444" i="7"/>
  <c r="K1444" i="7"/>
  <c r="U1443" i="7"/>
  <c r="K1443" i="7"/>
  <c r="U1442" i="7"/>
  <c r="K1442" i="7"/>
  <c r="U1441" i="7"/>
  <c r="K1441" i="7"/>
  <c r="U1440" i="7"/>
  <c r="K1440" i="7"/>
  <c r="U1439" i="7"/>
  <c r="K1439" i="7"/>
  <c r="U1438" i="7"/>
  <c r="K1438" i="7"/>
  <c r="U1437" i="7"/>
  <c r="K1437" i="7"/>
  <c r="U1436" i="7"/>
  <c r="K1436" i="7"/>
  <c r="U1435" i="7"/>
  <c r="K1435" i="7"/>
  <c r="U1434" i="7"/>
  <c r="K1434" i="7"/>
  <c r="U1433" i="7"/>
  <c r="K1433" i="7"/>
  <c r="U1432" i="7"/>
  <c r="K1432" i="7"/>
  <c r="U1431" i="7"/>
  <c r="K1431" i="7"/>
  <c r="U1430" i="7"/>
  <c r="K1430" i="7"/>
  <c r="U1429" i="7"/>
  <c r="K1429" i="7"/>
  <c r="U1428" i="7"/>
  <c r="K1428" i="7"/>
  <c r="U1427" i="7"/>
  <c r="K1427" i="7"/>
  <c r="U1426" i="7"/>
  <c r="K1426" i="7"/>
  <c r="U1425" i="7"/>
  <c r="K1425" i="7"/>
  <c r="U1424" i="7"/>
  <c r="K1424" i="7"/>
  <c r="U1423" i="7"/>
  <c r="K1423" i="7"/>
  <c r="U1422" i="7"/>
  <c r="K1422" i="7"/>
  <c r="U1421" i="7"/>
  <c r="K1421" i="7"/>
  <c r="U1420" i="7"/>
  <c r="K1420" i="7"/>
  <c r="U1419" i="7"/>
  <c r="K1419" i="7"/>
  <c r="U1418" i="7"/>
  <c r="K1418" i="7"/>
  <c r="U1417" i="7"/>
  <c r="K1417" i="7"/>
  <c r="U1416" i="7"/>
  <c r="K1416" i="7"/>
  <c r="U1415" i="7"/>
  <c r="K1415" i="7"/>
  <c r="U1414" i="7"/>
  <c r="K1414" i="7"/>
  <c r="U1413" i="7"/>
  <c r="K1413" i="7"/>
  <c r="U1412" i="7"/>
  <c r="K1412" i="7"/>
  <c r="U1411" i="7"/>
  <c r="K1411" i="7"/>
  <c r="U1410" i="7"/>
  <c r="K1410" i="7"/>
  <c r="U1409" i="7"/>
  <c r="K1409" i="7"/>
  <c r="U1408" i="7"/>
  <c r="K1408" i="7"/>
  <c r="U1407" i="7"/>
  <c r="K1407" i="7"/>
  <c r="U1406" i="7"/>
  <c r="K1406" i="7"/>
  <c r="U1405" i="7"/>
  <c r="K1405" i="7"/>
  <c r="U1404" i="7"/>
  <c r="K1404" i="7"/>
  <c r="U1403" i="7"/>
  <c r="K1403" i="7"/>
  <c r="U1402" i="7"/>
  <c r="K1402" i="7"/>
  <c r="U1401" i="7"/>
  <c r="K1401" i="7"/>
  <c r="U1400" i="7"/>
  <c r="K1400" i="7"/>
  <c r="U1399" i="7"/>
  <c r="K1399" i="7"/>
  <c r="U1398" i="7"/>
  <c r="K1398" i="7"/>
  <c r="U1397" i="7"/>
  <c r="K1397" i="7"/>
  <c r="U1396" i="7"/>
  <c r="K1396" i="7"/>
  <c r="U1395" i="7"/>
  <c r="K1395" i="7"/>
  <c r="U1394" i="7"/>
  <c r="K1394" i="7"/>
  <c r="U1393" i="7"/>
  <c r="K1393" i="7"/>
  <c r="U1392" i="7"/>
  <c r="K1392" i="7"/>
  <c r="U1391" i="7"/>
  <c r="K1391" i="7"/>
  <c r="U1390" i="7"/>
  <c r="K1390" i="7"/>
  <c r="U1389" i="7"/>
  <c r="K1389" i="7"/>
  <c r="U1388" i="7"/>
  <c r="K1388" i="7"/>
  <c r="U1387" i="7"/>
  <c r="K1387" i="7"/>
  <c r="U1386" i="7"/>
  <c r="K1386" i="7"/>
  <c r="U1385" i="7"/>
  <c r="K1385" i="7"/>
  <c r="U1384" i="7"/>
  <c r="K1384" i="7"/>
  <c r="U1383" i="7"/>
  <c r="K1383" i="7"/>
  <c r="U1382" i="7"/>
  <c r="K1382" i="7"/>
  <c r="U1381" i="7"/>
  <c r="K1381" i="7"/>
  <c r="U1380" i="7"/>
  <c r="K1380" i="7"/>
  <c r="U1379" i="7"/>
  <c r="K1379" i="7"/>
  <c r="U1378" i="7"/>
  <c r="K1378" i="7"/>
  <c r="U1377" i="7"/>
  <c r="K1377" i="7"/>
  <c r="U1376" i="7"/>
  <c r="K1376" i="7"/>
  <c r="U1375" i="7"/>
  <c r="K1375" i="7"/>
  <c r="U1374" i="7"/>
  <c r="K1374" i="7"/>
  <c r="U1373" i="7"/>
  <c r="K1373" i="7"/>
  <c r="U1372" i="7"/>
  <c r="K1372" i="7"/>
  <c r="U1371" i="7"/>
  <c r="K1371" i="7"/>
  <c r="U1370" i="7"/>
  <c r="K1370" i="7"/>
  <c r="U1369" i="7"/>
  <c r="K1369" i="7"/>
  <c r="U1368" i="7"/>
  <c r="K1368" i="7"/>
  <c r="U1367" i="7"/>
  <c r="K1367" i="7"/>
  <c r="U1366" i="7"/>
  <c r="K1366" i="7"/>
  <c r="U1365" i="7"/>
  <c r="K1365" i="7"/>
  <c r="U1364" i="7"/>
  <c r="K1364" i="7"/>
  <c r="U1363" i="7"/>
  <c r="K1363" i="7"/>
  <c r="U1362" i="7"/>
  <c r="K1362" i="7"/>
  <c r="U1361" i="7"/>
  <c r="K1361" i="7"/>
  <c r="U1360" i="7"/>
  <c r="K1360" i="7"/>
  <c r="U1359" i="7"/>
  <c r="K1359" i="7"/>
  <c r="U1358" i="7"/>
  <c r="K1358" i="7"/>
  <c r="U1357" i="7"/>
  <c r="K1357" i="7"/>
  <c r="U1356" i="7"/>
  <c r="K1356" i="7"/>
  <c r="U1355" i="7"/>
  <c r="K1355" i="7"/>
  <c r="U1354" i="7"/>
  <c r="K1354" i="7"/>
  <c r="U1353" i="7"/>
  <c r="K1353" i="7"/>
  <c r="U1352" i="7"/>
  <c r="K1352" i="7"/>
  <c r="U1351" i="7"/>
  <c r="K1351" i="7"/>
  <c r="U1350" i="7"/>
  <c r="K1350" i="7"/>
  <c r="U1349" i="7"/>
  <c r="K1349" i="7"/>
  <c r="U1348" i="7"/>
  <c r="K1348" i="7"/>
  <c r="U1347" i="7"/>
  <c r="K1347" i="7"/>
  <c r="U1346" i="7"/>
  <c r="K1346" i="7"/>
  <c r="U1345" i="7"/>
  <c r="K1345" i="7"/>
  <c r="U1344" i="7"/>
  <c r="K1344" i="7"/>
  <c r="U1343" i="7"/>
  <c r="K1343" i="7"/>
  <c r="U1342" i="7"/>
  <c r="K1342" i="7"/>
  <c r="U1341" i="7"/>
  <c r="K1341" i="7"/>
  <c r="U1340" i="7"/>
  <c r="K1340" i="7"/>
  <c r="U1339" i="7"/>
  <c r="K1339" i="7"/>
  <c r="U1338" i="7"/>
  <c r="K1338" i="7"/>
  <c r="U1337" i="7"/>
  <c r="K1337" i="7"/>
  <c r="U1336" i="7"/>
  <c r="K1336" i="7"/>
  <c r="U1335" i="7"/>
  <c r="K1335" i="7"/>
  <c r="U1334" i="7"/>
  <c r="K1334" i="7"/>
  <c r="U1333" i="7"/>
  <c r="K1333" i="7"/>
  <c r="U1332" i="7"/>
  <c r="K1332" i="7"/>
  <c r="U1331" i="7"/>
  <c r="K1331" i="7"/>
  <c r="U1330" i="7"/>
  <c r="K1330" i="7"/>
  <c r="U1329" i="7"/>
  <c r="K1329" i="7"/>
  <c r="U1328" i="7"/>
  <c r="K1328" i="7"/>
  <c r="U1327" i="7"/>
  <c r="K1327" i="7"/>
  <c r="U1326" i="7"/>
  <c r="K1326" i="7"/>
  <c r="AJ1325" i="7"/>
  <c r="AI1325" i="7"/>
  <c r="AH1325" i="7"/>
  <c r="U1325" i="7"/>
  <c r="K1325" i="7"/>
  <c r="AJ1324" i="7"/>
  <c r="AI1324" i="7"/>
  <c r="AH1324" i="7"/>
  <c r="U1324" i="7"/>
  <c r="K1324" i="7"/>
  <c r="AJ1323" i="7"/>
  <c r="AI1323" i="7"/>
  <c r="AH1323" i="7"/>
  <c r="U1323" i="7"/>
  <c r="K1323" i="7"/>
  <c r="AJ1322" i="7"/>
  <c r="AI1322" i="7"/>
  <c r="AH1322" i="7"/>
  <c r="U1322" i="7"/>
  <c r="K1322" i="7"/>
  <c r="AJ1321" i="7"/>
  <c r="AI1321" i="7"/>
  <c r="AH1321" i="7"/>
  <c r="U1321" i="7"/>
  <c r="K1321" i="7"/>
  <c r="AJ1320" i="7"/>
  <c r="AI1320" i="7"/>
  <c r="AH1320" i="7"/>
  <c r="U1320" i="7"/>
  <c r="K1320" i="7"/>
  <c r="AJ1319" i="7"/>
  <c r="AI1319" i="7"/>
  <c r="AH1319" i="7"/>
  <c r="U1319" i="7"/>
  <c r="K1319" i="7"/>
  <c r="AJ1318" i="7"/>
  <c r="AI1318" i="7"/>
  <c r="AH1318" i="7"/>
  <c r="U1318" i="7"/>
  <c r="K1318" i="7"/>
  <c r="AJ1317" i="7"/>
  <c r="AI1317" i="7"/>
  <c r="AH1317" i="7"/>
  <c r="U1317" i="7"/>
  <c r="K1317" i="7"/>
  <c r="AJ1316" i="7"/>
  <c r="AI1316" i="7"/>
  <c r="AH1316" i="7"/>
  <c r="U1316" i="7"/>
  <c r="K1316" i="7"/>
  <c r="AJ1315" i="7"/>
  <c r="AI1315" i="7"/>
  <c r="AH1315" i="7"/>
  <c r="U1315" i="7"/>
  <c r="K1315" i="7"/>
  <c r="AJ1314" i="7"/>
  <c r="AI1314" i="7"/>
  <c r="AH1314" i="7"/>
  <c r="U1314" i="7"/>
  <c r="K1314" i="7"/>
  <c r="AJ1313" i="7"/>
  <c r="AI1313" i="7"/>
  <c r="AH1313" i="7"/>
  <c r="U1313" i="7"/>
  <c r="K1313" i="7"/>
  <c r="AJ1312" i="7"/>
  <c r="AI1312" i="7"/>
  <c r="AH1312" i="7"/>
  <c r="U1312" i="7"/>
  <c r="K1312" i="7"/>
  <c r="AJ1311" i="7"/>
  <c r="AI1311" i="7"/>
  <c r="AH1311" i="7"/>
  <c r="U1311" i="7"/>
  <c r="K1311" i="7"/>
  <c r="AJ1310" i="7"/>
  <c r="AI1310" i="7"/>
  <c r="AH1310" i="7"/>
  <c r="U1310" i="7"/>
  <c r="K1310" i="7"/>
  <c r="AJ1309" i="7"/>
  <c r="AI1309" i="7"/>
  <c r="AH1309" i="7"/>
  <c r="U1309" i="7"/>
  <c r="K1309" i="7"/>
  <c r="AJ1308" i="7"/>
  <c r="AI1308" i="7"/>
  <c r="AH1308" i="7"/>
  <c r="U1308" i="7"/>
  <c r="K1308" i="7"/>
  <c r="AJ1307" i="7"/>
  <c r="AI1307" i="7"/>
  <c r="AH1307" i="7"/>
  <c r="U1307" i="7"/>
  <c r="K1307" i="7"/>
  <c r="AJ1306" i="7"/>
  <c r="AI1306" i="7"/>
  <c r="AH1306" i="7"/>
  <c r="U1306" i="7"/>
  <c r="K1306" i="7"/>
  <c r="AJ1305" i="7"/>
  <c r="AI1305" i="7"/>
  <c r="AH1305" i="7"/>
  <c r="U1305" i="7"/>
  <c r="K1305" i="7"/>
  <c r="AJ1304" i="7"/>
  <c r="AI1304" i="7"/>
  <c r="AH1304" i="7"/>
  <c r="U1304" i="7"/>
  <c r="K1304" i="7"/>
  <c r="AJ1303" i="7"/>
  <c r="AI1303" i="7"/>
  <c r="AH1303" i="7"/>
  <c r="U1303" i="7"/>
  <c r="K1303" i="7"/>
  <c r="AJ1302" i="7"/>
  <c r="AI1302" i="7"/>
  <c r="AH1302" i="7"/>
  <c r="U1302" i="7"/>
  <c r="K1302" i="7"/>
  <c r="AJ1301" i="7"/>
  <c r="AI1301" i="7"/>
  <c r="AH1301" i="7"/>
  <c r="U1301" i="7"/>
  <c r="K1301" i="7"/>
  <c r="AJ1300" i="7"/>
  <c r="AI1300" i="7"/>
  <c r="AH1300" i="7"/>
  <c r="U1300" i="7"/>
  <c r="K1300" i="7"/>
  <c r="AJ1299" i="7"/>
  <c r="AI1299" i="7"/>
  <c r="AH1299" i="7"/>
  <c r="U1299" i="7"/>
  <c r="K1299" i="7"/>
  <c r="AJ1298" i="7"/>
  <c r="AI1298" i="7"/>
  <c r="AH1298" i="7"/>
  <c r="U1298" i="7"/>
  <c r="K1298" i="7"/>
  <c r="AJ1297" i="7"/>
  <c r="AI1297" i="7"/>
  <c r="AH1297" i="7"/>
  <c r="U1297" i="7"/>
  <c r="K1297" i="7"/>
  <c r="AJ1296" i="7"/>
  <c r="AI1296" i="7"/>
  <c r="AH1296" i="7"/>
  <c r="U1296" i="7"/>
  <c r="K1296" i="7"/>
  <c r="AJ1295" i="7"/>
  <c r="AI1295" i="7"/>
  <c r="AH1295" i="7"/>
  <c r="U1295" i="7"/>
  <c r="K1295" i="7"/>
  <c r="AJ1294" i="7"/>
  <c r="AI1294" i="7"/>
  <c r="AH1294" i="7"/>
  <c r="U1294" i="7"/>
  <c r="K1294" i="7"/>
  <c r="AJ1293" i="7"/>
  <c r="AI1293" i="7"/>
  <c r="AH1293" i="7"/>
  <c r="U1293" i="7"/>
  <c r="K1293" i="7"/>
  <c r="AJ1292" i="7"/>
  <c r="AI1292" i="7"/>
  <c r="AH1292" i="7"/>
  <c r="U1292" i="7"/>
  <c r="K1292" i="7"/>
  <c r="AJ1291" i="7"/>
  <c r="AI1291" i="7"/>
  <c r="AH1291" i="7"/>
  <c r="U1291" i="7"/>
  <c r="K1291" i="7"/>
  <c r="AJ1290" i="7"/>
  <c r="AI1290" i="7"/>
  <c r="AH1290" i="7"/>
  <c r="U1290" i="7"/>
  <c r="K1290" i="7"/>
  <c r="AJ1289" i="7"/>
  <c r="AI1289" i="7"/>
  <c r="AH1289" i="7"/>
  <c r="U1289" i="7"/>
  <c r="K1289" i="7"/>
  <c r="AJ1288" i="7"/>
  <c r="AI1288" i="7"/>
  <c r="AH1288" i="7"/>
  <c r="U1288" i="7"/>
  <c r="K1288" i="7"/>
  <c r="AJ1287" i="7"/>
  <c r="AI1287" i="7"/>
  <c r="AH1287" i="7"/>
  <c r="U1287" i="7"/>
  <c r="K1287" i="7"/>
  <c r="AJ1286" i="7"/>
  <c r="AI1286" i="7"/>
  <c r="AH1286" i="7"/>
  <c r="U1286" i="7"/>
  <c r="K1286" i="7"/>
  <c r="AJ1285" i="7"/>
  <c r="AI1285" i="7"/>
  <c r="AH1285" i="7"/>
  <c r="U1285" i="7"/>
  <c r="K1285" i="7"/>
  <c r="AJ1284" i="7"/>
  <c r="AI1284" i="7"/>
  <c r="AH1284" i="7"/>
  <c r="U1284" i="7"/>
  <c r="K1284" i="7"/>
  <c r="AJ1283" i="7"/>
  <c r="AI1283" i="7"/>
  <c r="AH1283" i="7"/>
  <c r="U1283" i="7"/>
  <c r="K1283" i="7"/>
  <c r="AJ1282" i="7"/>
  <c r="AI1282" i="7"/>
  <c r="AH1282" i="7"/>
  <c r="U1282" i="7"/>
  <c r="K1282" i="7"/>
  <c r="AJ1281" i="7"/>
  <c r="AI1281" i="7"/>
  <c r="AH1281" i="7"/>
  <c r="U1281" i="7"/>
  <c r="K1281" i="7"/>
  <c r="AJ1280" i="7"/>
  <c r="AI1280" i="7"/>
  <c r="AH1280" i="7"/>
  <c r="U1280" i="7"/>
  <c r="K1280" i="7"/>
  <c r="AJ1279" i="7"/>
  <c r="AI1279" i="7"/>
  <c r="AH1279" i="7"/>
  <c r="U1279" i="7"/>
  <c r="K1279" i="7"/>
  <c r="AJ1278" i="7"/>
  <c r="AI1278" i="7"/>
  <c r="AH1278" i="7"/>
  <c r="U1278" i="7"/>
  <c r="K1278" i="7"/>
  <c r="AJ1277" i="7"/>
  <c r="AI1277" i="7"/>
  <c r="AH1277" i="7"/>
  <c r="U1277" i="7"/>
  <c r="K1277" i="7"/>
  <c r="AJ1276" i="7"/>
  <c r="AI1276" i="7"/>
  <c r="AH1276" i="7"/>
  <c r="U1276" i="7"/>
  <c r="K1276" i="7"/>
  <c r="AJ1275" i="7"/>
  <c r="AI1275" i="7"/>
  <c r="AH1275" i="7"/>
  <c r="U1275" i="7"/>
  <c r="K1275" i="7"/>
  <c r="AJ1274" i="7"/>
  <c r="AI1274" i="7"/>
  <c r="AH1274" i="7"/>
  <c r="U1274" i="7"/>
  <c r="K1274" i="7"/>
  <c r="AJ1273" i="7"/>
  <c r="AI1273" i="7"/>
  <c r="AH1273" i="7"/>
  <c r="U1273" i="7"/>
  <c r="K1273" i="7"/>
  <c r="AJ1272" i="7"/>
  <c r="AI1272" i="7"/>
  <c r="AH1272" i="7"/>
  <c r="U1272" i="7"/>
  <c r="K1272" i="7"/>
  <c r="AJ1271" i="7"/>
  <c r="AI1271" i="7"/>
  <c r="AH1271" i="7"/>
  <c r="U1271" i="7"/>
  <c r="K1271" i="7"/>
  <c r="AJ1270" i="7"/>
  <c r="AI1270" i="7"/>
  <c r="AH1270" i="7"/>
  <c r="U1270" i="7"/>
  <c r="K1270" i="7"/>
  <c r="AJ1269" i="7"/>
  <c r="AI1269" i="7"/>
  <c r="AH1269" i="7"/>
  <c r="U1269" i="7"/>
  <c r="K1269" i="7"/>
  <c r="AJ1268" i="7"/>
  <c r="AI1268" i="7"/>
  <c r="AH1268" i="7"/>
  <c r="U1268" i="7"/>
  <c r="K1268" i="7"/>
  <c r="AJ1267" i="7"/>
  <c r="AI1267" i="7"/>
  <c r="AH1267" i="7"/>
  <c r="U1267" i="7"/>
  <c r="K1267" i="7"/>
  <c r="AJ1266" i="7"/>
  <c r="AI1266" i="7"/>
  <c r="AH1266" i="7"/>
  <c r="U1266" i="7"/>
  <c r="K1266" i="7"/>
  <c r="AJ1265" i="7"/>
  <c r="AI1265" i="7"/>
  <c r="AH1265" i="7"/>
  <c r="U1265" i="7"/>
  <c r="K1265" i="7"/>
  <c r="AJ1264" i="7"/>
  <c r="AI1264" i="7"/>
  <c r="AH1264" i="7"/>
  <c r="U1264" i="7"/>
  <c r="K1264" i="7"/>
  <c r="AJ1263" i="7"/>
  <c r="AI1263" i="7"/>
  <c r="AH1263" i="7"/>
  <c r="U1263" i="7"/>
  <c r="K1263" i="7"/>
  <c r="AJ1262" i="7"/>
  <c r="AI1262" i="7"/>
  <c r="AH1262" i="7"/>
  <c r="U1262" i="7"/>
  <c r="K1262" i="7"/>
  <c r="AJ1261" i="7"/>
  <c r="AI1261" i="7"/>
  <c r="AH1261" i="7"/>
  <c r="U1261" i="7"/>
  <c r="K1261" i="7"/>
  <c r="AJ1260" i="7"/>
  <c r="AI1260" i="7"/>
  <c r="AH1260" i="7"/>
  <c r="U1260" i="7"/>
  <c r="K1260" i="7"/>
  <c r="AJ1259" i="7"/>
  <c r="AI1259" i="7"/>
  <c r="AH1259" i="7"/>
  <c r="U1259" i="7"/>
  <c r="K1259" i="7"/>
  <c r="AJ1258" i="7"/>
  <c r="AI1258" i="7"/>
  <c r="AH1258" i="7"/>
  <c r="U1258" i="7"/>
  <c r="K1258" i="7"/>
  <c r="AJ1257" i="7"/>
  <c r="AI1257" i="7"/>
  <c r="AH1257" i="7"/>
  <c r="U1257" i="7"/>
  <c r="K1257" i="7"/>
  <c r="AJ1256" i="7"/>
  <c r="AI1256" i="7"/>
  <c r="AH1256" i="7"/>
  <c r="U1256" i="7"/>
  <c r="K1256" i="7"/>
  <c r="AJ1255" i="7"/>
  <c r="AI1255" i="7"/>
  <c r="AH1255" i="7"/>
  <c r="U1255" i="7"/>
  <c r="K1255" i="7"/>
  <c r="AJ1254" i="7"/>
  <c r="AI1254" i="7"/>
  <c r="AH1254" i="7"/>
  <c r="U1254" i="7"/>
  <c r="K1254" i="7"/>
  <c r="AJ1253" i="7"/>
  <c r="AI1253" i="7"/>
  <c r="AH1253" i="7"/>
  <c r="U1253" i="7"/>
  <c r="K1253" i="7"/>
  <c r="AJ1252" i="7"/>
  <c r="AI1252" i="7"/>
  <c r="AH1252" i="7"/>
  <c r="U1252" i="7"/>
  <c r="K1252" i="7"/>
  <c r="AJ1251" i="7"/>
  <c r="AI1251" i="7"/>
  <c r="AH1251" i="7"/>
  <c r="U1251" i="7"/>
  <c r="K1251" i="7"/>
  <c r="AJ1250" i="7"/>
  <c r="AI1250" i="7"/>
  <c r="AH1250" i="7"/>
  <c r="U1250" i="7"/>
  <c r="K1250" i="7"/>
  <c r="AJ1249" i="7"/>
  <c r="AI1249" i="7"/>
  <c r="AH1249" i="7"/>
  <c r="U1249" i="7"/>
  <c r="K1249" i="7"/>
  <c r="AJ1248" i="7"/>
  <c r="AI1248" i="7"/>
  <c r="AH1248" i="7"/>
  <c r="U1248" i="7"/>
  <c r="K1248" i="7"/>
  <c r="AJ1247" i="7"/>
  <c r="AI1247" i="7"/>
  <c r="AH1247" i="7"/>
  <c r="U1247" i="7"/>
  <c r="K1247" i="7"/>
  <c r="AJ1246" i="7"/>
  <c r="AI1246" i="7"/>
  <c r="AH1246" i="7"/>
  <c r="U1246" i="7"/>
  <c r="K1246" i="7"/>
  <c r="AJ1245" i="7"/>
  <c r="AI1245" i="7"/>
  <c r="AH1245" i="7"/>
  <c r="U1245" i="7"/>
  <c r="K1245" i="7"/>
  <c r="AJ1244" i="7"/>
  <c r="AI1244" i="7"/>
  <c r="AH1244" i="7"/>
  <c r="U1244" i="7"/>
  <c r="K1244" i="7"/>
  <c r="AJ1243" i="7"/>
  <c r="AI1243" i="7"/>
  <c r="AH1243" i="7"/>
  <c r="U1243" i="7"/>
  <c r="K1243" i="7"/>
  <c r="AJ1242" i="7"/>
  <c r="AI1242" i="7"/>
  <c r="AH1242" i="7"/>
  <c r="U1242" i="7"/>
  <c r="K1242" i="7"/>
  <c r="AJ1241" i="7"/>
  <c r="AI1241" i="7"/>
  <c r="AH1241" i="7"/>
  <c r="U1241" i="7"/>
  <c r="K1241" i="7"/>
  <c r="AJ1240" i="7"/>
  <c r="AI1240" i="7"/>
  <c r="AH1240" i="7"/>
  <c r="U1240" i="7"/>
  <c r="K1240" i="7"/>
  <c r="AJ1239" i="7"/>
  <c r="AI1239" i="7"/>
  <c r="AH1239" i="7"/>
  <c r="U1239" i="7"/>
  <c r="K1239" i="7"/>
  <c r="AJ1238" i="7"/>
  <c r="AI1238" i="7"/>
  <c r="AH1238" i="7"/>
  <c r="U1238" i="7"/>
  <c r="K1238" i="7"/>
  <c r="AJ1237" i="7"/>
  <c r="AI1237" i="7"/>
  <c r="AH1237" i="7"/>
  <c r="U1237" i="7"/>
  <c r="K1237" i="7"/>
  <c r="AJ1236" i="7"/>
  <c r="AI1236" i="7"/>
  <c r="AH1236" i="7"/>
  <c r="U1236" i="7"/>
  <c r="K1236" i="7"/>
  <c r="AJ1235" i="7"/>
  <c r="AI1235" i="7"/>
  <c r="AH1235" i="7"/>
  <c r="U1235" i="7"/>
  <c r="K1235" i="7"/>
  <c r="AJ1234" i="7"/>
  <c r="AI1234" i="7"/>
  <c r="AH1234" i="7"/>
  <c r="U1234" i="7"/>
  <c r="K1234" i="7"/>
  <c r="AJ1233" i="7"/>
  <c r="AI1233" i="7"/>
  <c r="AH1233" i="7"/>
  <c r="U1233" i="7"/>
  <c r="K1233" i="7"/>
  <c r="AJ1232" i="7"/>
  <c r="AI1232" i="7"/>
  <c r="AH1232" i="7"/>
  <c r="U1232" i="7"/>
  <c r="K1232" i="7"/>
  <c r="AJ1231" i="7"/>
  <c r="AI1231" i="7"/>
  <c r="AH1231" i="7"/>
  <c r="U1231" i="7"/>
  <c r="K1231" i="7"/>
  <c r="AJ1230" i="7"/>
  <c r="AI1230" i="7"/>
  <c r="AH1230" i="7"/>
  <c r="U1230" i="7"/>
  <c r="K1230" i="7"/>
  <c r="AJ1229" i="7"/>
  <c r="AI1229" i="7"/>
  <c r="AH1229" i="7"/>
  <c r="U1229" i="7"/>
  <c r="K1229" i="7"/>
  <c r="AJ1228" i="7"/>
  <c r="AI1228" i="7"/>
  <c r="AH1228" i="7"/>
  <c r="U1228" i="7"/>
  <c r="K1228" i="7"/>
  <c r="AJ1227" i="7"/>
  <c r="AI1227" i="7"/>
  <c r="AH1227" i="7"/>
  <c r="U1227" i="7"/>
  <c r="K1227" i="7"/>
  <c r="AJ1226" i="7"/>
  <c r="AI1226" i="7"/>
  <c r="AH1226" i="7"/>
  <c r="U1226" i="7"/>
  <c r="K1226" i="7"/>
  <c r="AJ1225" i="7"/>
  <c r="AI1225" i="7"/>
  <c r="AH1225" i="7"/>
  <c r="U1225" i="7"/>
  <c r="K1225" i="7"/>
  <c r="AJ1224" i="7"/>
  <c r="AI1224" i="7"/>
  <c r="AH1224" i="7"/>
  <c r="U1224" i="7"/>
  <c r="K1224" i="7"/>
  <c r="AJ1223" i="7"/>
  <c r="AI1223" i="7"/>
  <c r="AH1223" i="7"/>
  <c r="U1223" i="7"/>
  <c r="K1223" i="7"/>
  <c r="AJ1222" i="7"/>
  <c r="AI1222" i="7"/>
  <c r="AH1222" i="7"/>
  <c r="U1222" i="7"/>
  <c r="K1222" i="7"/>
  <c r="AJ1221" i="7"/>
  <c r="AI1221" i="7"/>
  <c r="AH1221" i="7"/>
  <c r="U1221" i="7"/>
  <c r="K1221" i="7"/>
  <c r="AJ1220" i="7"/>
  <c r="AI1220" i="7"/>
  <c r="AH1220" i="7"/>
  <c r="U1220" i="7"/>
  <c r="K1220" i="7"/>
  <c r="AJ1219" i="7"/>
  <c r="AI1219" i="7"/>
  <c r="AH1219" i="7"/>
  <c r="U1219" i="7"/>
  <c r="K1219" i="7"/>
  <c r="AJ1218" i="7"/>
  <c r="AI1218" i="7"/>
  <c r="AH1218" i="7"/>
  <c r="U1218" i="7"/>
  <c r="K1218" i="7"/>
  <c r="AJ1217" i="7"/>
  <c r="AI1217" i="7"/>
  <c r="AH1217" i="7"/>
  <c r="U1217" i="7"/>
  <c r="K1217" i="7"/>
  <c r="AJ1216" i="7"/>
  <c r="AI1216" i="7"/>
  <c r="AH1216" i="7"/>
  <c r="U1216" i="7"/>
  <c r="K1216" i="7"/>
  <c r="AJ1215" i="7"/>
  <c r="AI1215" i="7"/>
  <c r="AH1215" i="7"/>
  <c r="U1215" i="7"/>
  <c r="K1215" i="7"/>
  <c r="AJ1214" i="7"/>
  <c r="AI1214" i="7"/>
  <c r="AH1214" i="7"/>
  <c r="U1214" i="7"/>
  <c r="K1214" i="7"/>
  <c r="AJ1213" i="7"/>
  <c r="AI1213" i="7"/>
  <c r="AH1213" i="7"/>
  <c r="U1213" i="7"/>
  <c r="K1213" i="7"/>
  <c r="AJ1212" i="7"/>
  <c r="AI1212" i="7"/>
  <c r="AH1212" i="7"/>
  <c r="U1212" i="7"/>
  <c r="K1212" i="7"/>
  <c r="AJ1211" i="7"/>
  <c r="AI1211" i="7"/>
  <c r="AH1211" i="7"/>
  <c r="U1211" i="7"/>
  <c r="K1211" i="7"/>
  <c r="U1210" i="7"/>
  <c r="K1210" i="7"/>
  <c r="U1209" i="7"/>
  <c r="K1209" i="7"/>
  <c r="AJ1208" i="7"/>
  <c r="AI1208" i="7"/>
  <c r="AH1208" i="7"/>
  <c r="U1208" i="7"/>
  <c r="K1208" i="7"/>
  <c r="AJ1207" i="7"/>
  <c r="AI1207" i="7"/>
  <c r="AH1207" i="7"/>
  <c r="U1207" i="7"/>
  <c r="K1207" i="7"/>
  <c r="AJ1206" i="7"/>
  <c r="AI1206" i="7"/>
  <c r="AH1206" i="7"/>
  <c r="U1206" i="7"/>
  <c r="K1206" i="7"/>
  <c r="AJ1205" i="7"/>
  <c r="AI1205" i="7"/>
  <c r="AH1205" i="7"/>
  <c r="U1205" i="7"/>
  <c r="K1205" i="7"/>
  <c r="AJ1204" i="7"/>
  <c r="AI1204" i="7"/>
  <c r="AH1204" i="7"/>
  <c r="U1204" i="7"/>
  <c r="K1204" i="7"/>
  <c r="AJ1203" i="7"/>
  <c r="AI1203" i="7"/>
  <c r="AH1203" i="7"/>
  <c r="U1203" i="7"/>
  <c r="K1203" i="7"/>
  <c r="AJ1202" i="7"/>
  <c r="AI1202" i="7"/>
  <c r="AH1202" i="7"/>
  <c r="U1202" i="7"/>
  <c r="K1202" i="7"/>
  <c r="AJ1201" i="7"/>
  <c r="AI1201" i="7"/>
  <c r="AH1201" i="7"/>
  <c r="U1201" i="7"/>
  <c r="K1201" i="7"/>
  <c r="AJ1200" i="7"/>
  <c r="AI1200" i="7"/>
  <c r="AH1200" i="7"/>
  <c r="U1200" i="7"/>
  <c r="K1200" i="7"/>
  <c r="AJ1199" i="7"/>
  <c r="AI1199" i="7"/>
  <c r="AH1199" i="7"/>
  <c r="U1199" i="7"/>
  <c r="K1199" i="7"/>
  <c r="AJ1198" i="7"/>
  <c r="AI1198" i="7"/>
  <c r="AH1198" i="7"/>
  <c r="U1198" i="7"/>
  <c r="K1198" i="7"/>
  <c r="AJ1197" i="7"/>
  <c r="AI1197" i="7"/>
  <c r="AH1197" i="7"/>
  <c r="U1197" i="7"/>
  <c r="K1197" i="7"/>
  <c r="AJ1196" i="7"/>
  <c r="AI1196" i="7"/>
  <c r="AH1196" i="7"/>
  <c r="U1196" i="7"/>
  <c r="K1196" i="7"/>
  <c r="AJ1195" i="7"/>
  <c r="AI1195" i="7"/>
  <c r="AH1195" i="7"/>
  <c r="U1195" i="7"/>
  <c r="K1195" i="7"/>
  <c r="AJ1194" i="7"/>
  <c r="AI1194" i="7"/>
  <c r="AH1194" i="7"/>
  <c r="U1194" i="7"/>
  <c r="K1194" i="7"/>
  <c r="AJ1193" i="7"/>
  <c r="AI1193" i="7"/>
  <c r="AH1193" i="7"/>
  <c r="U1193" i="7"/>
  <c r="K1193" i="7"/>
  <c r="AJ1192" i="7"/>
  <c r="AI1192" i="7"/>
  <c r="AH1192" i="7"/>
  <c r="U1192" i="7"/>
  <c r="K1192" i="7"/>
  <c r="AJ1191" i="7"/>
  <c r="AI1191" i="7"/>
  <c r="AH1191" i="7"/>
  <c r="U1191" i="7"/>
  <c r="K1191" i="7"/>
  <c r="AJ1190" i="7"/>
  <c r="AI1190" i="7"/>
  <c r="AH1190" i="7"/>
  <c r="U1190" i="7"/>
  <c r="K1190" i="7"/>
  <c r="AJ1189" i="7"/>
  <c r="AI1189" i="7"/>
  <c r="AH1189" i="7"/>
  <c r="U1189" i="7"/>
  <c r="K1189" i="7"/>
  <c r="W1188" i="7"/>
  <c r="U1188" i="7"/>
  <c r="K1188" i="7"/>
  <c r="AJ1187" i="7"/>
  <c r="AI1187" i="7"/>
  <c r="AH1187" i="7"/>
  <c r="AB1187" i="7"/>
  <c r="W1187" i="7"/>
  <c r="AE1187" i="7" s="1"/>
  <c r="U1187" i="7"/>
  <c r="K1187" i="7"/>
  <c r="AD1186" i="7"/>
  <c r="AC1186" i="7"/>
  <c r="AB1186" i="7"/>
  <c r="Z1186" i="7"/>
  <c r="Y1186" i="7"/>
  <c r="X1186" i="7"/>
  <c r="W1186" i="7"/>
  <c r="AE1186" i="7" s="1"/>
  <c r="U1186" i="7"/>
  <c r="K1186" i="7"/>
  <c r="AE1185" i="7"/>
  <c r="AD1185" i="7"/>
  <c r="AA1185" i="7"/>
  <c r="Z1185" i="7"/>
  <c r="Y1185" i="7"/>
  <c r="W1185" i="7"/>
  <c r="U1185" i="7"/>
  <c r="K1185" i="7"/>
  <c r="AJ1184" i="7"/>
  <c r="AI1184" i="7"/>
  <c r="AH1184" i="7"/>
  <c r="U1184" i="7"/>
  <c r="K1184" i="7"/>
  <c r="AJ1183" i="7"/>
  <c r="AI1183" i="7"/>
  <c r="AH1183" i="7"/>
  <c r="U1183" i="7"/>
  <c r="K1183" i="7"/>
  <c r="AJ1182" i="7"/>
  <c r="AI1182" i="7"/>
  <c r="AH1182" i="7"/>
  <c r="U1182" i="7"/>
  <c r="K1182" i="7"/>
  <c r="AJ1181" i="7"/>
  <c r="AI1181" i="7"/>
  <c r="AH1181" i="7"/>
  <c r="AD1181" i="7"/>
  <c r="AC1181" i="7"/>
  <c r="AB1181" i="7"/>
  <c r="Z1181" i="7"/>
  <c r="Y1181" i="7"/>
  <c r="X1181" i="7"/>
  <c r="W1181" i="7"/>
  <c r="AE1181" i="7" s="1"/>
  <c r="U1181" i="7"/>
  <c r="K1181" i="7"/>
  <c r="AJ1180" i="7"/>
  <c r="AI1180" i="7"/>
  <c r="AH1180" i="7"/>
  <c r="AD1180" i="7"/>
  <c r="AC1180" i="7"/>
  <c r="AB1180" i="7"/>
  <c r="Z1180" i="7"/>
  <c r="Y1180" i="7"/>
  <c r="X1180" i="7"/>
  <c r="W1180" i="7"/>
  <c r="AE1180" i="7" s="1"/>
  <c r="U1180" i="7"/>
  <c r="K1180" i="7"/>
  <c r="AJ1179" i="7"/>
  <c r="AI1179" i="7"/>
  <c r="AH1179" i="7"/>
  <c r="AD1179" i="7"/>
  <c r="AC1179" i="7"/>
  <c r="AB1179" i="7"/>
  <c r="Z1179" i="7"/>
  <c r="Y1179" i="7"/>
  <c r="X1179" i="7"/>
  <c r="W1179" i="7"/>
  <c r="AE1179" i="7" s="1"/>
  <c r="U1179" i="7"/>
  <c r="K1179" i="7"/>
  <c r="AJ1178" i="7"/>
  <c r="AI1178" i="7"/>
  <c r="AH1178" i="7"/>
  <c r="AD1178" i="7"/>
  <c r="AC1178" i="7"/>
  <c r="AB1178" i="7"/>
  <c r="Z1178" i="7"/>
  <c r="Y1178" i="7"/>
  <c r="X1178" i="7"/>
  <c r="W1178" i="7"/>
  <c r="AE1178" i="7" s="1"/>
  <c r="U1178" i="7"/>
  <c r="K1178" i="7"/>
  <c r="AJ1177" i="7"/>
  <c r="AI1177" i="7"/>
  <c r="AH1177" i="7"/>
  <c r="AD1177" i="7"/>
  <c r="AC1177" i="7"/>
  <c r="AB1177" i="7"/>
  <c r="Z1177" i="7"/>
  <c r="Y1177" i="7"/>
  <c r="X1177" i="7"/>
  <c r="W1177" i="7"/>
  <c r="AE1177" i="7" s="1"/>
  <c r="U1177" i="7"/>
  <c r="K1177" i="7"/>
  <c r="AJ1176" i="7"/>
  <c r="AI1176" i="7"/>
  <c r="AH1176" i="7"/>
  <c r="U1176" i="7"/>
  <c r="K1176" i="7"/>
  <c r="AJ1175" i="7"/>
  <c r="AI1175" i="7"/>
  <c r="AH1175" i="7"/>
  <c r="U1175" i="7"/>
  <c r="K1175" i="7"/>
  <c r="AJ1174" i="7"/>
  <c r="AI1174" i="7"/>
  <c r="AH1174" i="7"/>
  <c r="U1174" i="7"/>
  <c r="K1174" i="7"/>
  <c r="AJ1173" i="7"/>
  <c r="AI1173" i="7"/>
  <c r="AH1173" i="7"/>
  <c r="U1173" i="7"/>
  <c r="K1173" i="7"/>
  <c r="AJ1172" i="7"/>
  <c r="AI1172" i="7"/>
  <c r="AH1172" i="7"/>
  <c r="U1172" i="7"/>
  <c r="K1172" i="7"/>
  <c r="AJ1171" i="7"/>
  <c r="AI1171" i="7"/>
  <c r="AH1171" i="7"/>
  <c r="U1171" i="7"/>
  <c r="K1171" i="7"/>
  <c r="AJ1170" i="7"/>
  <c r="AI1170" i="7"/>
  <c r="AH1170" i="7"/>
  <c r="U1170" i="7"/>
  <c r="K1170" i="7"/>
  <c r="AJ1169" i="7"/>
  <c r="AI1169" i="7"/>
  <c r="AH1169" i="7"/>
  <c r="U1169" i="7"/>
  <c r="K1169" i="7"/>
  <c r="AJ1168" i="7"/>
  <c r="AI1168" i="7"/>
  <c r="AH1168" i="7"/>
  <c r="AD1168" i="7"/>
  <c r="AC1168" i="7"/>
  <c r="AB1168" i="7"/>
  <c r="Z1168" i="7"/>
  <c r="Y1168" i="7"/>
  <c r="X1168" i="7"/>
  <c r="W1168" i="7"/>
  <c r="AE1168" i="7" s="1"/>
  <c r="U1168" i="7"/>
  <c r="K1168" i="7"/>
  <c r="W1167" i="7"/>
  <c r="AC1167" i="7" s="1"/>
  <c r="U1167" i="7"/>
  <c r="K1167" i="7"/>
  <c r="W1166" i="7"/>
  <c r="AB1166" i="7" s="1"/>
  <c r="U1166" i="7"/>
  <c r="K1166" i="7"/>
  <c r="AJ1165" i="7"/>
  <c r="AI1165" i="7"/>
  <c r="AH1165" i="7"/>
  <c r="AE1165" i="7"/>
  <c r="AD1165" i="7"/>
  <c r="AA1165" i="7"/>
  <c r="Z1165" i="7"/>
  <c r="X1165" i="7"/>
  <c r="W1165" i="7"/>
  <c r="U1165" i="7"/>
  <c r="K1165" i="7"/>
  <c r="AJ1164" i="7"/>
  <c r="AI1164" i="7"/>
  <c r="AH1164" i="7"/>
  <c r="AB1164" i="7"/>
  <c r="AA1164" i="7"/>
  <c r="Z1164" i="7"/>
  <c r="W1164" i="7"/>
  <c r="U1164" i="7"/>
  <c r="K1164" i="7"/>
  <c r="AJ1163" i="7"/>
  <c r="AI1163" i="7"/>
  <c r="AH1163" i="7"/>
  <c r="AD1163" i="7"/>
  <c r="AC1163" i="7"/>
  <c r="AB1163" i="7"/>
  <c r="Z1163" i="7"/>
  <c r="Y1163" i="7"/>
  <c r="X1163" i="7"/>
  <c r="W1163" i="7"/>
  <c r="AE1163" i="7" s="1"/>
  <c r="U1163" i="7"/>
  <c r="K1163" i="7"/>
  <c r="AJ1162" i="7"/>
  <c r="AI1162" i="7"/>
  <c r="AH1162" i="7"/>
  <c r="AD1162" i="7"/>
  <c r="AC1162" i="7"/>
  <c r="AB1162" i="7"/>
  <c r="Z1162" i="7"/>
  <c r="Y1162" i="7"/>
  <c r="X1162" i="7"/>
  <c r="W1162" i="7"/>
  <c r="AE1162" i="7" s="1"/>
  <c r="U1162" i="7"/>
  <c r="K1162" i="7"/>
  <c r="AJ1161" i="7"/>
  <c r="AI1161" i="7"/>
  <c r="AH1161" i="7"/>
  <c r="AD1161" i="7"/>
  <c r="AC1161" i="7"/>
  <c r="AB1161" i="7"/>
  <c r="Z1161" i="7"/>
  <c r="Y1161" i="7"/>
  <c r="X1161" i="7"/>
  <c r="W1161" i="7"/>
  <c r="AE1161" i="7" s="1"/>
  <c r="U1161" i="7"/>
  <c r="K1161" i="7"/>
  <c r="AJ1160" i="7"/>
  <c r="AI1160" i="7"/>
  <c r="AH1160" i="7"/>
  <c r="AD1160" i="7"/>
  <c r="AC1160" i="7"/>
  <c r="AB1160" i="7"/>
  <c r="Z1160" i="7"/>
  <c r="Y1160" i="7"/>
  <c r="X1160" i="7"/>
  <c r="W1160" i="7"/>
  <c r="AE1160" i="7" s="1"/>
  <c r="U1160" i="7"/>
  <c r="K1160" i="7"/>
  <c r="AJ1159" i="7"/>
  <c r="AI1159" i="7"/>
  <c r="AH1159" i="7"/>
  <c r="AD1159" i="7"/>
  <c r="AC1159" i="7"/>
  <c r="AB1159" i="7"/>
  <c r="Z1159" i="7"/>
  <c r="Y1159" i="7"/>
  <c r="X1159" i="7"/>
  <c r="W1159" i="7"/>
  <c r="AE1159" i="7" s="1"/>
  <c r="U1159" i="7"/>
  <c r="K1159" i="7"/>
  <c r="AJ1158" i="7"/>
  <c r="AI1158" i="7"/>
  <c r="AH1158" i="7"/>
  <c r="AD1158" i="7"/>
  <c r="AC1158" i="7"/>
  <c r="AB1158" i="7"/>
  <c r="Z1158" i="7"/>
  <c r="Y1158" i="7"/>
  <c r="X1158" i="7"/>
  <c r="W1158" i="7"/>
  <c r="AE1158" i="7" s="1"/>
  <c r="U1158" i="7"/>
  <c r="K1158" i="7"/>
  <c r="AJ1157" i="7"/>
  <c r="AI1157" i="7"/>
  <c r="AH1157" i="7"/>
  <c r="AD1157" i="7"/>
  <c r="AC1157" i="7"/>
  <c r="AB1157" i="7"/>
  <c r="Z1157" i="7"/>
  <c r="Y1157" i="7"/>
  <c r="X1157" i="7"/>
  <c r="W1157" i="7"/>
  <c r="AE1157" i="7" s="1"/>
  <c r="U1157" i="7"/>
  <c r="K1157" i="7"/>
  <c r="AE1156" i="7"/>
  <c r="Z1156" i="7"/>
  <c r="W1156" i="7"/>
  <c r="U1156" i="7"/>
  <c r="K1156" i="7"/>
  <c r="W1155" i="7"/>
  <c r="AA1155" i="7" s="1"/>
  <c r="U1155" i="7"/>
  <c r="K1155" i="7"/>
  <c r="AE1154" i="7"/>
  <c r="AC1154" i="7"/>
  <c r="AA1154" i="7"/>
  <c r="Y1154" i="7"/>
  <c r="X1154" i="7"/>
  <c r="W1154" i="7"/>
  <c r="U1154" i="7"/>
  <c r="K1154" i="7"/>
  <c r="AD1153" i="7"/>
  <c r="AC1153" i="7"/>
  <c r="AB1153" i="7"/>
  <c r="Z1153" i="7"/>
  <c r="Y1153" i="7"/>
  <c r="X1153" i="7"/>
  <c r="W1153" i="7"/>
  <c r="AE1153" i="7" s="1"/>
  <c r="U1153" i="7"/>
  <c r="K1153" i="7"/>
  <c r="W1152" i="7"/>
  <c r="AA1152" i="7" s="1"/>
  <c r="U1152" i="7"/>
  <c r="K1152" i="7"/>
  <c r="AE1151" i="7"/>
  <c r="Z1151" i="7"/>
  <c r="W1151" i="7"/>
  <c r="U1151" i="7"/>
  <c r="K1151" i="7"/>
  <c r="AJ1150" i="7"/>
  <c r="AI1150" i="7"/>
  <c r="AH1150" i="7"/>
  <c r="AE1150" i="7"/>
  <c r="AD1150" i="7"/>
  <c r="AA1150" i="7"/>
  <c r="Z1150" i="7"/>
  <c r="X1150" i="7"/>
  <c r="W1150" i="7"/>
  <c r="U1150" i="7"/>
  <c r="K1150" i="7"/>
  <c r="AJ1149" i="7"/>
  <c r="AI1149" i="7"/>
  <c r="AH1149" i="7"/>
  <c r="W1149" i="7"/>
  <c r="AA1149" i="7" s="1"/>
  <c r="U1149" i="7"/>
  <c r="K1149" i="7"/>
  <c r="AJ1148" i="7"/>
  <c r="AI1148" i="7"/>
  <c r="AH1148" i="7"/>
  <c r="AD1148" i="7"/>
  <c r="AA1148" i="7"/>
  <c r="X1148" i="7"/>
  <c r="W1148" i="7"/>
  <c r="U1148" i="7"/>
  <c r="K1148" i="7"/>
  <c r="AJ1147" i="7"/>
  <c r="AI1147" i="7"/>
  <c r="AH1147" i="7"/>
  <c r="AE1147" i="7"/>
  <c r="Z1147" i="7"/>
  <c r="W1147" i="7"/>
  <c r="U1147" i="7"/>
  <c r="K1147" i="7"/>
  <c r="AJ1146" i="7"/>
  <c r="AI1146" i="7"/>
  <c r="AH1146" i="7"/>
  <c r="AE1146" i="7"/>
  <c r="AD1146" i="7"/>
  <c r="AA1146" i="7"/>
  <c r="Z1146" i="7"/>
  <c r="X1146" i="7"/>
  <c r="W1146" i="7"/>
  <c r="U1146" i="7"/>
  <c r="K1146" i="7"/>
  <c r="AJ1145" i="7"/>
  <c r="AI1145" i="7"/>
  <c r="AH1145" i="7"/>
  <c r="W1145" i="7"/>
  <c r="AA1145" i="7" s="1"/>
  <c r="U1145" i="7"/>
  <c r="K1145" i="7"/>
  <c r="AJ1144" i="7"/>
  <c r="AI1144" i="7"/>
  <c r="AH1144" i="7"/>
  <c r="AD1144" i="7"/>
  <c r="AA1144" i="7"/>
  <c r="X1144" i="7"/>
  <c r="W1144" i="7"/>
  <c r="U1144" i="7"/>
  <c r="K1144" i="7"/>
  <c r="AJ1143" i="7"/>
  <c r="AI1143" i="7"/>
  <c r="AH1143" i="7"/>
  <c r="AE1143" i="7"/>
  <c r="Z1143" i="7"/>
  <c r="W1143" i="7"/>
  <c r="U1143" i="7"/>
  <c r="K1143" i="7"/>
  <c r="AC1142" i="7"/>
  <c r="AA1142" i="7"/>
  <c r="X1142" i="7"/>
  <c r="W1142" i="7"/>
  <c r="U1142" i="7"/>
  <c r="K1142" i="7"/>
  <c r="AD1141" i="7"/>
  <c r="AC1141" i="7"/>
  <c r="AB1141" i="7"/>
  <c r="Z1141" i="7"/>
  <c r="Y1141" i="7"/>
  <c r="X1141" i="7"/>
  <c r="W1141" i="7"/>
  <c r="AE1141" i="7" s="1"/>
  <c r="U1141" i="7"/>
  <c r="K1141" i="7"/>
  <c r="AE1140" i="7"/>
  <c r="Z1140" i="7"/>
  <c r="W1140" i="7"/>
  <c r="U1140" i="7"/>
  <c r="K1140" i="7"/>
  <c r="W1139" i="7"/>
  <c r="AA1139" i="7" s="1"/>
  <c r="U1139" i="7"/>
  <c r="K1139" i="7"/>
  <c r="W1138" i="7"/>
  <c r="AD1138" i="7" s="1"/>
  <c r="U1138" i="7"/>
  <c r="K1138" i="7"/>
  <c r="AJ1137" i="7"/>
  <c r="AI1137" i="7"/>
  <c r="AH1137" i="7"/>
  <c r="W1137" i="7"/>
  <c r="AB1137" i="7" s="1"/>
  <c r="U1137" i="7"/>
  <c r="K1137" i="7"/>
  <c r="AJ1136" i="7"/>
  <c r="AI1136" i="7"/>
  <c r="AH1136" i="7"/>
  <c r="W1136" i="7"/>
  <c r="AB1136" i="7" s="1"/>
  <c r="U1136" i="7"/>
  <c r="K1136" i="7"/>
  <c r="AJ1135" i="7"/>
  <c r="AI1135" i="7"/>
  <c r="AH1135" i="7"/>
  <c r="W1135" i="7"/>
  <c r="AB1135" i="7" s="1"/>
  <c r="U1135" i="7"/>
  <c r="K1135" i="7"/>
  <c r="AJ1134" i="7"/>
  <c r="AI1134" i="7"/>
  <c r="AH1134" i="7"/>
  <c r="W1134" i="7"/>
  <c r="AB1134" i="7" s="1"/>
  <c r="U1134" i="7"/>
  <c r="K1134" i="7"/>
  <c r="AJ1133" i="7"/>
  <c r="AI1133" i="7"/>
  <c r="AH1133" i="7"/>
  <c r="W1133" i="7"/>
  <c r="AB1133" i="7" s="1"/>
  <c r="U1133" i="7"/>
  <c r="K1133" i="7"/>
  <c r="AJ1132" i="7"/>
  <c r="AI1132" i="7"/>
  <c r="AH1132" i="7"/>
  <c r="W1132" i="7"/>
  <c r="AB1132" i="7" s="1"/>
  <c r="U1132" i="7"/>
  <c r="K1132" i="7"/>
  <c r="AJ1131" i="7"/>
  <c r="AI1131" i="7"/>
  <c r="AH1131" i="7"/>
  <c r="W1131" i="7"/>
  <c r="AB1131" i="7" s="1"/>
  <c r="U1131" i="7"/>
  <c r="K1131" i="7"/>
  <c r="AJ1130" i="7"/>
  <c r="AI1130" i="7"/>
  <c r="AH1130" i="7"/>
  <c r="W1130" i="7"/>
  <c r="AB1130" i="7" s="1"/>
  <c r="U1130" i="7"/>
  <c r="K1130" i="7"/>
  <c r="AJ1129" i="7"/>
  <c r="AI1129" i="7"/>
  <c r="AH1129" i="7"/>
  <c r="W1129" i="7"/>
  <c r="AB1129" i="7" s="1"/>
  <c r="U1129" i="7"/>
  <c r="K1129" i="7"/>
  <c r="AJ1128" i="7"/>
  <c r="AI1128" i="7"/>
  <c r="AH1128" i="7"/>
  <c r="W1128" i="7"/>
  <c r="AB1128" i="7" s="1"/>
  <c r="U1128" i="7"/>
  <c r="K1128" i="7"/>
  <c r="AJ1127" i="7"/>
  <c r="AI1127" i="7"/>
  <c r="AH1127" i="7"/>
  <c r="W1127" i="7"/>
  <c r="W3245" i="7" s="1"/>
  <c r="U1127" i="7"/>
  <c r="K1127" i="7"/>
  <c r="U1126" i="7"/>
  <c r="K1126" i="7"/>
  <c r="U1125" i="7"/>
  <c r="K1125" i="7"/>
  <c r="U1124" i="7"/>
  <c r="K1124" i="7"/>
  <c r="U1123" i="7"/>
  <c r="K1123" i="7"/>
  <c r="U1122" i="7"/>
  <c r="K1122" i="7"/>
  <c r="U1121" i="7"/>
  <c r="K1121" i="7"/>
  <c r="U1120" i="7"/>
  <c r="K1120" i="7"/>
  <c r="U1119" i="7"/>
  <c r="K1119" i="7"/>
  <c r="U1118" i="7"/>
  <c r="K1118" i="7"/>
  <c r="U1117" i="7"/>
  <c r="K1117" i="7"/>
  <c r="U1116" i="7"/>
  <c r="K1116" i="7"/>
  <c r="U1115" i="7"/>
  <c r="K1115" i="7"/>
  <c r="U1114" i="7"/>
  <c r="K1114" i="7"/>
  <c r="U1113" i="7"/>
  <c r="K1113" i="7"/>
  <c r="U1112" i="7"/>
  <c r="K1112" i="7"/>
  <c r="U1111" i="7"/>
  <c r="K1111" i="7"/>
  <c r="U1110" i="7"/>
  <c r="K1110" i="7"/>
  <c r="U1109" i="7"/>
  <c r="K1109" i="7"/>
  <c r="U1108" i="7"/>
  <c r="K1108" i="7"/>
  <c r="U1107" i="7"/>
  <c r="K1107" i="7"/>
  <c r="U1106" i="7"/>
  <c r="K1106" i="7"/>
  <c r="U1105" i="7"/>
  <c r="K1105" i="7"/>
  <c r="U1104" i="7"/>
  <c r="K1104" i="7"/>
  <c r="U1103" i="7"/>
  <c r="K1103" i="7"/>
  <c r="U1102" i="7"/>
  <c r="K1102" i="7"/>
  <c r="U1101" i="7"/>
  <c r="K1101" i="7"/>
  <c r="U1100" i="7"/>
  <c r="K1100" i="7"/>
  <c r="U1099" i="7"/>
  <c r="K1099" i="7"/>
  <c r="U1098" i="7"/>
  <c r="K1098" i="7"/>
  <c r="U1097" i="7"/>
  <c r="K1097" i="7"/>
  <c r="U1096" i="7"/>
  <c r="K1096" i="7"/>
  <c r="U1095" i="7"/>
  <c r="K1095" i="7"/>
  <c r="U1094" i="7"/>
  <c r="K1094" i="7"/>
  <c r="U1093" i="7"/>
  <c r="K1093" i="7"/>
  <c r="U1092" i="7"/>
  <c r="K1092" i="7"/>
  <c r="U1091" i="7"/>
  <c r="K1091" i="7"/>
  <c r="U1090" i="7"/>
  <c r="K1090" i="7"/>
  <c r="U1089" i="7"/>
  <c r="K1089" i="7"/>
  <c r="U1088" i="7"/>
  <c r="K1088" i="7"/>
  <c r="U1087" i="7"/>
  <c r="K1087" i="7"/>
  <c r="U1086" i="7"/>
  <c r="K1086" i="7"/>
  <c r="U1085" i="7"/>
  <c r="K1085" i="7"/>
  <c r="U1084" i="7"/>
  <c r="K1084" i="7"/>
  <c r="U1083" i="7"/>
  <c r="K1083" i="7"/>
  <c r="U1082" i="7"/>
  <c r="K1082" i="7"/>
  <c r="U1081" i="7"/>
  <c r="K1081" i="7"/>
  <c r="U1080" i="7"/>
  <c r="K1080" i="7"/>
  <c r="U1079" i="7"/>
  <c r="K1079" i="7"/>
  <c r="U1078" i="7"/>
  <c r="K1078" i="7"/>
  <c r="U1077" i="7"/>
  <c r="K1077" i="7"/>
  <c r="U1076" i="7"/>
  <c r="K1076" i="7"/>
  <c r="U1075" i="7"/>
  <c r="K1075" i="7"/>
  <c r="U1074" i="7"/>
  <c r="K1074" i="7"/>
  <c r="U1073" i="7"/>
  <c r="K1073" i="7"/>
  <c r="U1072" i="7"/>
  <c r="K1072" i="7"/>
  <c r="U1071" i="7"/>
  <c r="K1071" i="7"/>
  <c r="U1070" i="7"/>
  <c r="K1070" i="7"/>
  <c r="U1069" i="7"/>
  <c r="K1069" i="7"/>
  <c r="U1068" i="7"/>
  <c r="K1068" i="7"/>
  <c r="U1067" i="7"/>
  <c r="K1067" i="7"/>
  <c r="U1066" i="7"/>
  <c r="K1066" i="7"/>
  <c r="U1065" i="7"/>
  <c r="K1065" i="7"/>
  <c r="U1064" i="7"/>
  <c r="K1064" i="7"/>
  <c r="U1063" i="7"/>
  <c r="K1063" i="7"/>
  <c r="U1062" i="7"/>
  <c r="K1062" i="7"/>
  <c r="U1061" i="7"/>
  <c r="K1061" i="7"/>
  <c r="U1060" i="7"/>
  <c r="K1060" i="7"/>
  <c r="U1059" i="7"/>
  <c r="K1059" i="7"/>
  <c r="U1058" i="7"/>
  <c r="K1058" i="7"/>
  <c r="U1057" i="7"/>
  <c r="K1057" i="7"/>
  <c r="U1056" i="7"/>
  <c r="K1056" i="7"/>
  <c r="U1055" i="7"/>
  <c r="K1055" i="7"/>
  <c r="U1054" i="7"/>
  <c r="K1054" i="7"/>
  <c r="U1053" i="7"/>
  <c r="K1053" i="7"/>
  <c r="U1052" i="7"/>
  <c r="K1052" i="7"/>
  <c r="U1051" i="7"/>
  <c r="K1051" i="7"/>
  <c r="U1050" i="7"/>
  <c r="K1050" i="7"/>
  <c r="U1049" i="7"/>
  <c r="K1049" i="7"/>
  <c r="U1048" i="7"/>
  <c r="K1048" i="7"/>
  <c r="U1047" i="7"/>
  <c r="K1047" i="7"/>
  <c r="U1046" i="7"/>
  <c r="K1046" i="7"/>
  <c r="U1045" i="7"/>
  <c r="K1045" i="7"/>
  <c r="U1044" i="7"/>
  <c r="K1044" i="7"/>
  <c r="U1043" i="7"/>
  <c r="K1043" i="7"/>
  <c r="U1042" i="7"/>
  <c r="K1042" i="7"/>
  <c r="U1041" i="7"/>
  <c r="K1041" i="7"/>
  <c r="U1040" i="7"/>
  <c r="K1040" i="7"/>
  <c r="U1039" i="7"/>
  <c r="K1039" i="7"/>
  <c r="U1038" i="7"/>
  <c r="K1038" i="7"/>
  <c r="U1037" i="7"/>
  <c r="K1037" i="7"/>
  <c r="U1036" i="7"/>
  <c r="K1036" i="7"/>
  <c r="U1035" i="7"/>
  <c r="K1035" i="7"/>
  <c r="U1034" i="7"/>
  <c r="K1034" i="7"/>
  <c r="U1033" i="7"/>
  <c r="K1033" i="7"/>
  <c r="U1032" i="7"/>
  <c r="K1032" i="7"/>
  <c r="U1031" i="7"/>
  <c r="K1031" i="7"/>
  <c r="U1030" i="7"/>
  <c r="K1030" i="7"/>
  <c r="U1029" i="7"/>
  <c r="K1029" i="7"/>
  <c r="U1028" i="7"/>
  <c r="K1028" i="7"/>
  <c r="U1027" i="7"/>
  <c r="K1027" i="7"/>
  <c r="U1026" i="7"/>
  <c r="K1026" i="7"/>
  <c r="U1025" i="7"/>
  <c r="K1025" i="7"/>
  <c r="U1024" i="7"/>
  <c r="K1024" i="7"/>
  <c r="U1023" i="7"/>
  <c r="K1023" i="7"/>
  <c r="U1022" i="7"/>
  <c r="K1022" i="7"/>
  <c r="U1021" i="7"/>
  <c r="K1021" i="7"/>
  <c r="U1020" i="7"/>
  <c r="K1020" i="7"/>
  <c r="U1019" i="7"/>
  <c r="K1019" i="7"/>
  <c r="U1018" i="7"/>
  <c r="K1018" i="7"/>
  <c r="U1017" i="7"/>
  <c r="K1017" i="7"/>
  <c r="U1016" i="7"/>
  <c r="K1016" i="7"/>
  <c r="U1015" i="7"/>
  <c r="K1015" i="7"/>
  <c r="U1014" i="7"/>
  <c r="K1014" i="7"/>
  <c r="U1013" i="7"/>
  <c r="K1013" i="7"/>
  <c r="U1012" i="7"/>
  <c r="K1012" i="7"/>
  <c r="U1011" i="7"/>
  <c r="K1011" i="7"/>
  <c r="U1010" i="7"/>
  <c r="K1010" i="7"/>
  <c r="U1009" i="7"/>
  <c r="K1009" i="7"/>
  <c r="U1008" i="7"/>
  <c r="K1008" i="7"/>
  <c r="U1007" i="7"/>
  <c r="K1007" i="7"/>
  <c r="U1006" i="7"/>
  <c r="K1006" i="7"/>
  <c r="U1005" i="7"/>
  <c r="K1005" i="7"/>
  <c r="U1004" i="7"/>
  <c r="K1004" i="7"/>
  <c r="U1003" i="7"/>
  <c r="K1003" i="7"/>
  <c r="U1002" i="7"/>
  <c r="K1002" i="7"/>
  <c r="U1001" i="7"/>
  <c r="K1001" i="7"/>
  <c r="U1000" i="7"/>
  <c r="K1000" i="7"/>
  <c r="U999" i="7"/>
  <c r="K999" i="7"/>
  <c r="U998" i="7"/>
  <c r="K998" i="7"/>
  <c r="U997" i="7"/>
  <c r="K997" i="7"/>
  <c r="U996" i="7"/>
  <c r="K996" i="7"/>
  <c r="U995" i="7"/>
  <c r="K995" i="7"/>
  <c r="U994" i="7"/>
  <c r="K994" i="7"/>
  <c r="U993" i="7"/>
  <c r="K993" i="7"/>
  <c r="U992" i="7"/>
  <c r="K992" i="7"/>
  <c r="U991" i="7"/>
  <c r="K991" i="7"/>
  <c r="U990" i="7"/>
  <c r="K990" i="7"/>
  <c r="U989" i="7"/>
  <c r="K989" i="7"/>
  <c r="U988" i="7"/>
  <c r="K988" i="7"/>
  <c r="U987" i="7"/>
  <c r="K987" i="7"/>
  <c r="U986" i="7"/>
  <c r="K986" i="7"/>
  <c r="U985" i="7"/>
  <c r="K985" i="7"/>
  <c r="U984" i="7"/>
  <c r="K984" i="7"/>
  <c r="U983" i="7"/>
  <c r="K983" i="7"/>
  <c r="U982" i="7"/>
  <c r="K982" i="7"/>
  <c r="U981" i="7"/>
  <c r="K981" i="7"/>
  <c r="U980" i="7"/>
  <c r="K980" i="7"/>
  <c r="U979" i="7"/>
  <c r="K979" i="7"/>
  <c r="U978" i="7"/>
  <c r="K978" i="7"/>
  <c r="U977" i="7"/>
  <c r="K977" i="7"/>
  <c r="U976" i="7"/>
  <c r="K976" i="7"/>
  <c r="U975" i="7"/>
  <c r="K975" i="7"/>
  <c r="U974" i="7"/>
  <c r="K974" i="7"/>
  <c r="U973" i="7"/>
  <c r="K973" i="7"/>
  <c r="U972" i="7"/>
  <c r="K972" i="7"/>
  <c r="U971" i="7"/>
  <c r="K971" i="7"/>
  <c r="U970" i="7"/>
  <c r="K970" i="7"/>
  <c r="U969" i="7"/>
  <c r="K969" i="7"/>
  <c r="U968" i="7"/>
  <c r="K968" i="7"/>
  <c r="U967" i="7"/>
  <c r="K967" i="7"/>
  <c r="U966" i="7"/>
  <c r="K966" i="7"/>
  <c r="U965" i="7"/>
  <c r="K965" i="7"/>
  <c r="U964" i="7"/>
  <c r="K964" i="7"/>
  <c r="U963" i="7"/>
  <c r="K963" i="7"/>
  <c r="U962" i="7"/>
  <c r="K962" i="7"/>
  <c r="U961" i="7"/>
  <c r="K961" i="7"/>
  <c r="U960" i="7"/>
  <c r="K960" i="7"/>
  <c r="U959" i="7"/>
  <c r="K959" i="7"/>
  <c r="U958" i="7"/>
  <c r="K958" i="7"/>
  <c r="U957" i="7"/>
  <c r="K957" i="7"/>
  <c r="U956" i="7"/>
  <c r="K956" i="7"/>
  <c r="U955" i="7"/>
  <c r="K955" i="7"/>
  <c r="U954" i="7"/>
  <c r="K954" i="7"/>
  <c r="U953" i="7"/>
  <c r="K953" i="7"/>
  <c r="U952" i="7"/>
  <c r="K952" i="7"/>
  <c r="U951" i="7"/>
  <c r="K951" i="7"/>
  <c r="U950" i="7"/>
  <c r="K950" i="7"/>
  <c r="U949" i="7"/>
  <c r="K949" i="7"/>
  <c r="U948" i="7"/>
  <c r="K948" i="7"/>
  <c r="U947" i="7"/>
  <c r="K947" i="7"/>
  <c r="U946" i="7"/>
  <c r="K946" i="7"/>
  <c r="U945" i="7"/>
  <c r="K945" i="7"/>
  <c r="U944" i="7"/>
  <c r="K944" i="7"/>
  <c r="U943" i="7"/>
  <c r="K943" i="7"/>
  <c r="U942" i="7"/>
  <c r="K942" i="7"/>
  <c r="U941" i="7"/>
  <c r="K941" i="7"/>
  <c r="U940" i="7"/>
  <c r="K940" i="7"/>
  <c r="U939" i="7"/>
  <c r="K939" i="7"/>
  <c r="U938" i="7"/>
  <c r="K938" i="7"/>
  <c r="U937" i="7"/>
  <c r="K937" i="7"/>
  <c r="U936" i="7"/>
  <c r="K936" i="7"/>
  <c r="U935" i="7"/>
  <c r="K935" i="7"/>
  <c r="U934" i="7"/>
  <c r="K934" i="7"/>
  <c r="U933" i="7"/>
  <c r="K933" i="7"/>
  <c r="U932" i="7"/>
  <c r="K932" i="7"/>
  <c r="U931" i="7"/>
  <c r="K931" i="7"/>
  <c r="U930" i="7"/>
  <c r="K930" i="7"/>
  <c r="U929" i="7"/>
  <c r="K929" i="7"/>
  <c r="U928" i="7"/>
  <c r="K928" i="7"/>
  <c r="U927" i="7"/>
  <c r="K927" i="7"/>
  <c r="U926" i="7"/>
  <c r="K926" i="7"/>
  <c r="U925" i="7"/>
  <c r="K925" i="7"/>
  <c r="U924" i="7"/>
  <c r="K924" i="7"/>
  <c r="U923" i="7"/>
  <c r="K923" i="7"/>
  <c r="U922" i="7"/>
  <c r="K922" i="7"/>
  <c r="U921" i="7"/>
  <c r="K921" i="7"/>
  <c r="U920" i="7"/>
  <c r="K920" i="7"/>
  <c r="U919" i="7"/>
  <c r="K919" i="7"/>
  <c r="U918" i="7"/>
  <c r="K918" i="7"/>
  <c r="U917" i="7"/>
  <c r="K917" i="7"/>
  <c r="U916" i="7"/>
  <c r="K916" i="7"/>
  <c r="U915" i="7"/>
  <c r="K915" i="7"/>
  <c r="U914" i="7"/>
  <c r="K914" i="7"/>
  <c r="U913" i="7"/>
  <c r="K913" i="7"/>
  <c r="U912" i="7"/>
  <c r="K912" i="7"/>
  <c r="U911" i="7"/>
  <c r="K911" i="7"/>
  <c r="U910" i="7"/>
  <c r="K910" i="7"/>
  <c r="U909" i="7"/>
  <c r="K909" i="7"/>
  <c r="U908" i="7"/>
  <c r="K908" i="7"/>
  <c r="U907" i="7"/>
  <c r="K907" i="7"/>
  <c r="U906" i="7"/>
  <c r="K906" i="7"/>
  <c r="U905" i="7"/>
  <c r="K905" i="7"/>
  <c r="U904" i="7"/>
  <c r="K904" i="7"/>
  <c r="U903" i="7"/>
  <c r="K903" i="7"/>
  <c r="U902" i="7"/>
  <c r="K902" i="7"/>
  <c r="U901" i="7"/>
  <c r="K901" i="7"/>
  <c r="U900" i="7"/>
  <c r="K900" i="7"/>
  <c r="U899" i="7"/>
  <c r="K899" i="7"/>
  <c r="U898" i="7"/>
  <c r="K898" i="7"/>
  <c r="U897" i="7"/>
  <c r="K897" i="7"/>
  <c r="U896" i="7"/>
  <c r="K896" i="7"/>
  <c r="U895" i="7"/>
  <c r="K895" i="7"/>
  <c r="U894" i="7"/>
  <c r="K894" i="7"/>
  <c r="U893" i="7"/>
  <c r="K893" i="7"/>
  <c r="U892" i="7"/>
  <c r="K892" i="7"/>
  <c r="U891" i="7"/>
  <c r="K891" i="7"/>
  <c r="U890" i="7"/>
  <c r="K890" i="7"/>
  <c r="U889" i="7"/>
  <c r="K889" i="7"/>
  <c r="U888" i="7"/>
  <c r="K888" i="7"/>
  <c r="U887" i="7"/>
  <c r="K887" i="7"/>
  <c r="U886" i="7"/>
  <c r="K886" i="7"/>
  <c r="U885" i="7"/>
  <c r="K885" i="7"/>
  <c r="U884" i="7"/>
  <c r="K884" i="7"/>
  <c r="U883" i="7"/>
  <c r="K883" i="7"/>
  <c r="U882" i="7"/>
  <c r="K882" i="7"/>
  <c r="U881" i="7"/>
  <c r="K881" i="7"/>
  <c r="U880" i="7"/>
  <c r="K880" i="7"/>
  <c r="U879" i="7"/>
  <c r="K879" i="7"/>
  <c r="U878" i="7"/>
  <c r="K878" i="7"/>
  <c r="U877" i="7"/>
  <c r="K877" i="7"/>
  <c r="U876" i="7"/>
  <c r="K876" i="7"/>
  <c r="U875" i="7"/>
  <c r="K875" i="7"/>
  <c r="U874" i="7"/>
  <c r="K874" i="7"/>
  <c r="U873" i="7"/>
  <c r="K873" i="7"/>
  <c r="U872" i="7"/>
  <c r="K872" i="7"/>
  <c r="U871" i="7"/>
  <c r="K871" i="7"/>
  <c r="U870" i="7"/>
  <c r="K870" i="7"/>
  <c r="U869" i="7"/>
  <c r="K869" i="7"/>
  <c r="U868" i="7"/>
  <c r="K868" i="7"/>
  <c r="U867" i="7"/>
  <c r="K867" i="7"/>
  <c r="U866" i="7"/>
  <c r="K866" i="7"/>
  <c r="U865" i="7"/>
  <c r="K865" i="7"/>
  <c r="U864" i="7"/>
  <c r="K864" i="7"/>
  <c r="U863" i="7"/>
  <c r="K863" i="7"/>
  <c r="U862" i="7"/>
  <c r="K862" i="7"/>
  <c r="U861" i="7"/>
  <c r="K861" i="7"/>
  <c r="U860" i="7"/>
  <c r="K860" i="7"/>
  <c r="U859" i="7"/>
  <c r="K859" i="7"/>
  <c r="U858" i="7"/>
  <c r="K858" i="7"/>
  <c r="U857" i="7"/>
  <c r="K857" i="7"/>
  <c r="U856" i="7"/>
  <c r="K856" i="7"/>
  <c r="U855" i="7"/>
  <c r="K855" i="7"/>
  <c r="U854" i="7"/>
  <c r="K854" i="7"/>
  <c r="U853" i="7"/>
  <c r="K853" i="7"/>
  <c r="U852" i="7"/>
  <c r="K852" i="7"/>
  <c r="U851" i="7"/>
  <c r="K851" i="7"/>
  <c r="U850" i="7"/>
  <c r="K850" i="7"/>
  <c r="U849" i="7"/>
  <c r="K849" i="7"/>
  <c r="U848" i="7"/>
  <c r="K848" i="7"/>
  <c r="U847" i="7"/>
  <c r="K847" i="7"/>
  <c r="U846" i="7"/>
  <c r="K846" i="7"/>
  <c r="U845" i="7"/>
  <c r="K845" i="7"/>
  <c r="U844" i="7"/>
  <c r="K844" i="7"/>
  <c r="U843" i="7"/>
  <c r="K843" i="7"/>
  <c r="U842" i="7"/>
  <c r="K842" i="7"/>
  <c r="U841" i="7"/>
  <c r="K841" i="7"/>
  <c r="U840" i="7"/>
  <c r="K840" i="7"/>
  <c r="U839" i="7"/>
  <c r="K839" i="7"/>
  <c r="U838" i="7"/>
  <c r="K838" i="7"/>
  <c r="U837" i="7"/>
  <c r="K837" i="7"/>
  <c r="U836" i="7"/>
  <c r="K836" i="7"/>
  <c r="U835" i="7"/>
  <c r="K835" i="7"/>
  <c r="U834" i="7"/>
  <c r="K834" i="7"/>
  <c r="U833" i="7"/>
  <c r="K833" i="7"/>
  <c r="U832" i="7"/>
  <c r="K832" i="7"/>
  <c r="U831" i="7"/>
  <c r="K831" i="7"/>
  <c r="U830" i="7"/>
  <c r="K830" i="7"/>
  <c r="U829" i="7"/>
  <c r="K829" i="7"/>
  <c r="U828" i="7"/>
  <c r="K828" i="7"/>
  <c r="U827" i="7"/>
  <c r="K827" i="7"/>
  <c r="U826" i="7"/>
  <c r="K826" i="7"/>
  <c r="U825" i="7"/>
  <c r="K825" i="7"/>
  <c r="U824" i="7"/>
  <c r="K824" i="7"/>
  <c r="U823" i="7"/>
  <c r="K823" i="7"/>
  <c r="U822" i="7"/>
  <c r="K822" i="7"/>
  <c r="U821" i="7"/>
  <c r="K821" i="7"/>
  <c r="U820" i="7"/>
  <c r="K820" i="7"/>
  <c r="U819" i="7"/>
  <c r="K819" i="7"/>
  <c r="U818" i="7"/>
  <c r="K818" i="7"/>
  <c r="U817" i="7"/>
  <c r="K817" i="7"/>
  <c r="U816" i="7"/>
  <c r="K816" i="7"/>
  <c r="U815" i="7"/>
  <c r="K815" i="7"/>
  <c r="U814" i="7"/>
  <c r="K814" i="7"/>
  <c r="U813" i="7"/>
  <c r="K813" i="7"/>
  <c r="U812" i="7"/>
  <c r="K812" i="7"/>
  <c r="U811" i="7"/>
  <c r="K811" i="7"/>
  <c r="U810" i="7"/>
  <c r="K810" i="7"/>
  <c r="U809" i="7"/>
  <c r="K809" i="7"/>
  <c r="U808" i="7"/>
  <c r="K808" i="7"/>
  <c r="U807" i="7"/>
  <c r="K807" i="7"/>
  <c r="U806" i="7"/>
  <c r="K806" i="7"/>
  <c r="U805" i="7"/>
  <c r="K805" i="7"/>
  <c r="U804" i="7"/>
  <c r="K804" i="7"/>
  <c r="U803" i="7"/>
  <c r="K803" i="7"/>
  <c r="U802" i="7"/>
  <c r="K802" i="7"/>
  <c r="U801" i="7"/>
  <c r="K801" i="7"/>
  <c r="U800" i="7"/>
  <c r="K800" i="7"/>
  <c r="U799" i="7"/>
  <c r="K799" i="7"/>
  <c r="U798" i="7"/>
  <c r="K798" i="7"/>
  <c r="U797" i="7"/>
  <c r="K797" i="7"/>
  <c r="U796" i="7"/>
  <c r="K796" i="7"/>
  <c r="U795" i="7"/>
  <c r="K795" i="7"/>
  <c r="U794" i="7"/>
  <c r="K794" i="7"/>
  <c r="U793" i="7"/>
  <c r="K793" i="7"/>
  <c r="U792" i="7"/>
  <c r="K792" i="7"/>
  <c r="U791" i="7"/>
  <c r="K791" i="7"/>
  <c r="U790" i="7"/>
  <c r="K790" i="7"/>
  <c r="U789" i="7"/>
  <c r="K789" i="7"/>
  <c r="U788" i="7"/>
  <c r="K788" i="7"/>
  <c r="U787" i="7"/>
  <c r="K787" i="7"/>
  <c r="U786" i="7"/>
  <c r="K786" i="7"/>
  <c r="U785" i="7"/>
  <c r="K785" i="7"/>
  <c r="U784" i="7"/>
  <c r="K784" i="7"/>
  <c r="U783" i="7"/>
  <c r="K783" i="7"/>
  <c r="U782" i="7"/>
  <c r="K782" i="7"/>
  <c r="U781" i="7"/>
  <c r="K781" i="7"/>
  <c r="U780" i="7"/>
  <c r="K780" i="7"/>
  <c r="U779" i="7"/>
  <c r="K779" i="7"/>
  <c r="U778" i="7"/>
  <c r="K778" i="7"/>
  <c r="U777" i="7"/>
  <c r="K777" i="7"/>
  <c r="U776" i="7"/>
  <c r="K776" i="7"/>
  <c r="U775" i="7"/>
  <c r="K775" i="7"/>
  <c r="U774" i="7"/>
  <c r="K774" i="7"/>
  <c r="U773" i="7"/>
  <c r="K773" i="7"/>
  <c r="U772" i="7"/>
  <c r="K772" i="7"/>
  <c r="U771" i="7"/>
  <c r="K771" i="7"/>
  <c r="U770" i="7"/>
  <c r="K770" i="7"/>
  <c r="U769" i="7"/>
  <c r="K769" i="7"/>
  <c r="U768" i="7"/>
  <c r="K768" i="7"/>
  <c r="U767" i="7"/>
  <c r="K767" i="7"/>
  <c r="U766" i="7"/>
  <c r="K766" i="7"/>
  <c r="U765" i="7"/>
  <c r="K765" i="7"/>
  <c r="U764" i="7"/>
  <c r="K764" i="7"/>
  <c r="U763" i="7"/>
  <c r="K763" i="7"/>
  <c r="U762" i="7"/>
  <c r="K762" i="7"/>
  <c r="U761" i="7"/>
  <c r="K761" i="7"/>
  <c r="U760" i="7"/>
  <c r="K760" i="7"/>
  <c r="U759" i="7"/>
  <c r="K759" i="7"/>
  <c r="U758" i="7"/>
  <c r="K758" i="7"/>
  <c r="U757" i="7"/>
  <c r="K757" i="7"/>
  <c r="U756" i="7"/>
  <c r="K756" i="7"/>
  <c r="U755" i="7"/>
  <c r="K755" i="7"/>
  <c r="U754" i="7"/>
  <c r="K754" i="7"/>
  <c r="U753" i="7"/>
  <c r="K753" i="7"/>
  <c r="U752" i="7"/>
  <c r="K752" i="7"/>
  <c r="U751" i="7"/>
  <c r="K751" i="7"/>
  <c r="U750" i="7"/>
  <c r="K750" i="7"/>
  <c r="U749" i="7"/>
  <c r="K749" i="7"/>
  <c r="U748" i="7"/>
  <c r="K748" i="7"/>
  <c r="U747" i="7"/>
  <c r="K747" i="7"/>
  <c r="U746" i="7"/>
  <c r="K746" i="7"/>
  <c r="U745" i="7"/>
  <c r="K745" i="7"/>
  <c r="U744" i="7"/>
  <c r="K744" i="7"/>
  <c r="U743" i="7"/>
  <c r="K743" i="7"/>
  <c r="U742" i="7"/>
  <c r="K742" i="7"/>
  <c r="U741" i="7"/>
  <c r="K741" i="7"/>
  <c r="U740" i="7"/>
  <c r="K740" i="7"/>
  <c r="U739" i="7"/>
  <c r="K739" i="7"/>
  <c r="U738" i="7"/>
  <c r="K738" i="7"/>
  <c r="U737" i="7"/>
  <c r="K737" i="7"/>
  <c r="U736" i="7"/>
  <c r="K736" i="7"/>
  <c r="U735" i="7"/>
  <c r="K735" i="7"/>
  <c r="U734" i="7"/>
  <c r="K734" i="7"/>
  <c r="U733" i="7"/>
  <c r="K733" i="7"/>
  <c r="U732" i="7"/>
  <c r="K732" i="7"/>
  <c r="U731" i="7"/>
  <c r="K731" i="7"/>
  <c r="U730" i="7"/>
  <c r="K730" i="7"/>
  <c r="U729" i="7"/>
  <c r="K729" i="7"/>
  <c r="U728" i="7"/>
  <c r="K728" i="7"/>
  <c r="U727" i="7"/>
  <c r="K727" i="7"/>
  <c r="U726" i="7"/>
  <c r="K726" i="7"/>
  <c r="U725" i="7"/>
  <c r="K725" i="7"/>
  <c r="U724" i="7"/>
  <c r="K724" i="7"/>
  <c r="U723" i="7"/>
  <c r="K723" i="7"/>
  <c r="U722" i="7"/>
  <c r="K722" i="7"/>
  <c r="U721" i="7"/>
  <c r="K721" i="7"/>
  <c r="U720" i="7"/>
  <c r="K720" i="7"/>
  <c r="U719" i="7"/>
  <c r="K719" i="7"/>
  <c r="U718" i="7"/>
  <c r="K718" i="7"/>
  <c r="U717" i="7"/>
  <c r="K717" i="7"/>
  <c r="U716" i="7"/>
  <c r="K716" i="7"/>
  <c r="U715" i="7"/>
  <c r="K715" i="7"/>
  <c r="U714" i="7"/>
  <c r="K714" i="7"/>
  <c r="U713" i="7"/>
  <c r="K713" i="7"/>
  <c r="U712" i="7"/>
  <c r="K712" i="7"/>
  <c r="U711" i="7"/>
  <c r="K711" i="7"/>
  <c r="U710" i="7"/>
  <c r="K710" i="7"/>
  <c r="U709" i="7"/>
  <c r="K709" i="7"/>
  <c r="U708" i="7"/>
  <c r="K708" i="7"/>
  <c r="U707" i="7"/>
  <c r="K707" i="7"/>
  <c r="U706" i="7"/>
  <c r="K706" i="7"/>
  <c r="U705" i="7"/>
  <c r="K705" i="7"/>
  <c r="U704" i="7"/>
  <c r="K704" i="7"/>
  <c r="U703" i="7"/>
  <c r="K703" i="7"/>
  <c r="U702" i="7"/>
  <c r="K702" i="7"/>
  <c r="U701" i="7"/>
  <c r="K701" i="7"/>
  <c r="U700" i="7"/>
  <c r="K700" i="7"/>
  <c r="U699" i="7"/>
  <c r="K699" i="7"/>
  <c r="U698" i="7"/>
  <c r="K698" i="7"/>
  <c r="U697" i="7"/>
  <c r="K697" i="7"/>
  <c r="U696" i="7"/>
  <c r="K696" i="7"/>
  <c r="U695" i="7"/>
  <c r="K695" i="7"/>
  <c r="U694" i="7"/>
  <c r="K694" i="7"/>
  <c r="U693" i="7"/>
  <c r="K693" i="7"/>
  <c r="U692" i="7"/>
  <c r="K692" i="7"/>
  <c r="U691" i="7"/>
  <c r="K691" i="7"/>
  <c r="U690" i="7"/>
  <c r="K690" i="7"/>
  <c r="U689" i="7"/>
  <c r="K689" i="7"/>
  <c r="U688" i="7"/>
  <c r="K688" i="7"/>
  <c r="U687" i="7"/>
  <c r="K687" i="7"/>
  <c r="U686" i="7"/>
  <c r="K686" i="7"/>
  <c r="U685" i="7"/>
  <c r="K685" i="7"/>
  <c r="U684" i="7"/>
  <c r="K684" i="7"/>
  <c r="U683" i="7"/>
  <c r="K683" i="7"/>
  <c r="U682" i="7"/>
  <c r="K682" i="7"/>
  <c r="U681" i="7"/>
  <c r="K681" i="7"/>
  <c r="U680" i="7"/>
  <c r="K680" i="7"/>
  <c r="U679" i="7"/>
  <c r="K679" i="7"/>
  <c r="U678" i="7"/>
  <c r="K678" i="7"/>
  <c r="U677" i="7"/>
  <c r="K677" i="7"/>
  <c r="U676" i="7"/>
  <c r="K676" i="7"/>
  <c r="U675" i="7"/>
  <c r="K675" i="7"/>
  <c r="U674" i="7"/>
  <c r="K674" i="7"/>
  <c r="U673" i="7"/>
  <c r="K673" i="7"/>
  <c r="U672" i="7"/>
  <c r="K672" i="7"/>
  <c r="U671" i="7"/>
  <c r="K671" i="7"/>
  <c r="U670" i="7"/>
  <c r="K670" i="7"/>
  <c r="U669" i="7"/>
  <c r="K669" i="7"/>
  <c r="U668" i="7"/>
  <c r="K668" i="7"/>
  <c r="U667" i="7"/>
  <c r="K667" i="7"/>
  <c r="U666" i="7"/>
  <c r="K666" i="7"/>
  <c r="U665" i="7"/>
  <c r="K665" i="7"/>
  <c r="U664" i="7"/>
  <c r="K664" i="7"/>
  <c r="U663" i="7"/>
  <c r="K663" i="7"/>
  <c r="U662" i="7"/>
  <c r="K662" i="7"/>
  <c r="U661" i="7"/>
  <c r="K661" i="7"/>
  <c r="U660" i="7"/>
  <c r="K660" i="7"/>
  <c r="U659" i="7"/>
  <c r="K659" i="7"/>
  <c r="U658" i="7"/>
  <c r="K658" i="7"/>
  <c r="U657" i="7"/>
  <c r="K657" i="7"/>
  <c r="U656" i="7"/>
  <c r="K656" i="7"/>
  <c r="U655" i="7"/>
  <c r="K655" i="7"/>
  <c r="U654" i="7"/>
  <c r="K654" i="7"/>
  <c r="U653" i="7"/>
  <c r="K653" i="7"/>
  <c r="U652" i="7"/>
  <c r="K652" i="7"/>
  <c r="U651" i="7"/>
  <c r="K651" i="7"/>
  <c r="U650" i="7"/>
  <c r="K650" i="7"/>
  <c r="U649" i="7"/>
  <c r="K649" i="7"/>
  <c r="U648" i="7"/>
  <c r="K648" i="7"/>
  <c r="U647" i="7"/>
  <c r="K647" i="7"/>
  <c r="U646" i="7"/>
  <c r="K646" i="7"/>
  <c r="U645" i="7"/>
  <c r="K645" i="7"/>
  <c r="U644" i="7"/>
  <c r="K644" i="7"/>
  <c r="U643" i="7"/>
  <c r="K643" i="7"/>
  <c r="U642" i="7"/>
  <c r="K642" i="7"/>
  <c r="U641" i="7"/>
  <c r="K641" i="7"/>
  <c r="U640" i="7"/>
  <c r="K640" i="7"/>
  <c r="U639" i="7"/>
  <c r="K639" i="7"/>
  <c r="U638" i="7"/>
  <c r="K638" i="7"/>
  <c r="U637" i="7"/>
  <c r="K637" i="7"/>
  <c r="U636" i="7"/>
  <c r="K636" i="7"/>
  <c r="U635" i="7"/>
  <c r="K635" i="7"/>
  <c r="U634" i="7"/>
  <c r="K634" i="7"/>
  <c r="U633" i="7"/>
  <c r="K633" i="7"/>
  <c r="U632" i="7"/>
  <c r="K632" i="7"/>
  <c r="U631" i="7"/>
  <c r="K631" i="7"/>
  <c r="U630" i="7"/>
  <c r="K630" i="7"/>
  <c r="U629" i="7"/>
  <c r="K629" i="7"/>
  <c r="U628" i="7"/>
  <c r="K628" i="7"/>
  <c r="U627" i="7"/>
  <c r="K627" i="7"/>
  <c r="U626" i="7"/>
  <c r="K626" i="7"/>
  <c r="U625" i="7"/>
  <c r="K625" i="7"/>
  <c r="U624" i="7"/>
  <c r="K624" i="7"/>
  <c r="U623" i="7"/>
  <c r="K623" i="7"/>
  <c r="U622" i="7"/>
  <c r="K622" i="7"/>
  <c r="U621" i="7"/>
  <c r="K621" i="7"/>
  <c r="U620" i="7"/>
  <c r="K620" i="7"/>
  <c r="U619" i="7"/>
  <c r="K619" i="7"/>
  <c r="U618" i="7"/>
  <c r="K618" i="7"/>
  <c r="U617" i="7"/>
  <c r="K617" i="7"/>
  <c r="U616" i="7"/>
  <c r="K616" i="7"/>
  <c r="U615" i="7"/>
  <c r="K615" i="7"/>
  <c r="U614" i="7"/>
  <c r="K614" i="7"/>
  <c r="U613" i="7"/>
  <c r="K613" i="7"/>
  <c r="U612" i="7"/>
  <c r="K612" i="7"/>
  <c r="U611" i="7"/>
  <c r="K611" i="7"/>
  <c r="U610" i="7"/>
  <c r="K610" i="7"/>
  <c r="U609" i="7"/>
  <c r="K609" i="7"/>
  <c r="U608" i="7"/>
  <c r="K608" i="7"/>
  <c r="U607" i="7"/>
  <c r="K607" i="7"/>
  <c r="U606" i="7"/>
  <c r="K606" i="7"/>
  <c r="U605" i="7"/>
  <c r="K605" i="7"/>
  <c r="U604" i="7"/>
  <c r="K604" i="7"/>
  <c r="U603" i="7"/>
  <c r="K603" i="7"/>
  <c r="U602" i="7"/>
  <c r="K602" i="7"/>
  <c r="U601" i="7"/>
  <c r="K601" i="7"/>
  <c r="U600" i="7"/>
  <c r="K600" i="7"/>
  <c r="U599" i="7"/>
  <c r="K599" i="7"/>
  <c r="U598" i="7"/>
  <c r="K598" i="7"/>
  <c r="U597" i="7"/>
  <c r="K597" i="7"/>
  <c r="U596" i="7"/>
  <c r="K596" i="7"/>
  <c r="U595" i="7"/>
  <c r="K595" i="7"/>
  <c r="U594" i="7"/>
  <c r="K594" i="7"/>
  <c r="U593" i="7"/>
  <c r="K593" i="7"/>
  <c r="U592" i="7"/>
  <c r="K592" i="7"/>
  <c r="U591" i="7"/>
  <c r="K591" i="7"/>
  <c r="U590" i="7"/>
  <c r="K590" i="7"/>
  <c r="U589" i="7"/>
  <c r="K589" i="7"/>
  <c r="U588" i="7"/>
  <c r="K588" i="7"/>
  <c r="U587" i="7"/>
  <c r="K587" i="7"/>
  <c r="U586" i="7"/>
  <c r="K586" i="7"/>
  <c r="U585" i="7"/>
  <c r="K585" i="7"/>
  <c r="U584" i="7"/>
  <c r="K584" i="7"/>
  <c r="U583" i="7"/>
  <c r="K583" i="7"/>
  <c r="U582" i="7"/>
  <c r="K582" i="7"/>
  <c r="U581" i="7"/>
  <c r="K581" i="7"/>
  <c r="U580" i="7"/>
  <c r="K580" i="7"/>
  <c r="U579" i="7"/>
  <c r="K579" i="7"/>
  <c r="U578" i="7"/>
  <c r="K578" i="7"/>
  <c r="U577" i="7"/>
  <c r="K577" i="7"/>
  <c r="U576" i="7"/>
  <c r="K576" i="7"/>
  <c r="U575" i="7"/>
  <c r="K575" i="7"/>
  <c r="U574" i="7"/>
  <c r="K574" i="7"/>
  <c r="U573" i="7"/>
  <c r="K573" i="7"/>
  <c r="U572" i="7"/>
  <c r="K572" i="7"/>
  <c r="U571" i="7"/>
  <c r="K571" i="7"/>
  <c r="U570" i="7"/>
  <c r="K570" i="7"/>
  <c r="U569" i="7"/>
  <c r="K569" i="7"/>
  <c r="U568" i="7"/>
  <c r="K568" i="7"/>
  <c r="U567" i="7"/>
  <c r="K567" i="7"/>
  <c r="U566" i="7"/>
  <c r="K566" i="7"/>
  <c r="U565" i="7"/>
  <c r="K565" i="7"/>
  <c r="U564" i="7"/>
  <c r="K564" i="7"/>
  <c r="U563" i="7"/>
  <c r="K563" i="7"/>
  <c r="U562" i="7"/>
  <c r="K562" i="7"/>
  <c r="U561" i="7"/>
  <c r="K561" i="7"/>
  <c r="U560" i="7"/>
  <c r="K560" i="7"/>
  <c r="U559" i="7"/>
  <c r="K559" i="7"/>
  <c r="U558" i="7"/>
  <c r="K558" i="7"/>
  <c r="U557" i="7"/>
  <c r="K557" i="7"/>
  <c r="U556" i="7"/>
  <c r="K556" i="7"/>
  <c r="U555" i="7"/>
  <c r="K555" i="7"/>
  <c r="U554" i="7"/>
  <c r="K554" i="7"/>
  <c r="U553" i="7"/>
  <c r="K553" i="7"/>
  <c r="U552" i="7"/>
  <c r="K552" i="7"/>
  <c r="U551" i="7"/>
  <c r="K551" i="7"/>
  <c r="U550" i="7"/>
  <c r="K550" i="7"/>
  <c r="U549" i="7"/>
  <c r="K549" i="7"/>
  <c r="U548" i="7"/>
  <c r="K548" i="7"/>
  <c r="U547" i="7"/>
  <c r="K547" i="7"/>
  <c r="U546" i="7"/>
  <c r="K546" i="7"/>
  <c r="U545" i="7"/>
  <c r="K545" i="7"/>
  <c r="U544" i="7"/>
  <c r="K544" i="7"/>
  <c r="U543" i="7"/>
  <c r="K543" i="7"/>
  <c r="U542" i="7"/>
  <c r="K542" i="7"/>
  <c r="U541" i="7"/>
  <c r="K541" i="7"/>
  <c r="U540" i="7"/>
  <c r="K540" i="7"/>
  <c r="U539" i="7"/>
  <c r="K539" i="7"/>
  <c r="U538" i="7"/>
  <c r="K538" i="7"/>
  <c r="U537" i="7"/>
  <c r="K537" i="7"/>
  <c r="U536" i="7"/>
  <c r="K536" i="7"/>
  <c r="U535" i="7"/>
  <c r="K535" i="7"/>
  <c r="U534" i="7"/>
  <c r="K534" i="7"/>
  <c r="U533" i="7"/>
  <c r="K533" i="7"/>
  <c r="U532" i="7"/>
  <c r="K532" i="7"/>
  <c r="U531" i="7"/>
  <c r="K531" i="7"/>
  <c r="U530" i="7"/>
  <c r="K530" i="7"/>
  <c r="U529" i="7"/>
  <c r="K529" i="7"/>
  <c r="U528" i="7"/>
  <c r="K528" i="7"/>
  <c r="U527" i="7"/>
  <c r="K527" i="7"/>
  <c r="U526" i="7"/>
  <c r="K526" i="7"/>
  <c r="U525" i="7"/>
  <c r="K525" i="7"/>
  <c r="U524" i="7"/>
  <c r="K524" i="7"/>
  <c r="U523" i="7"/>
  <c r="K523" i="7"/>
  <c r="U522" i="7"/>
  <c r="K522" i="7"/>
  <c r="U521" i="7"/>
  <c r="K521" i="7"/>
  <c r="U520" i="7"/>
  <c r="K520" i="7"/>
  <c r="U519" i="7"/>
  <c r="K519" i="7"/>
  <c r="U518" i="7"/>
  <c r="K518" i="7"/>
  <c r="U517" i="7"/>
  <c r="K517" i="7"/>
  <c r="U516" i="7"/>
  <c r="K516" i="7"/>
  <c r="U515" i="7"/>
  <c r="K515" i="7"/>
  <c r="U514" i="7"/>
  <c r="K514" i="7"/>
  <c r="U513" i="7"/>
  <c r="K513" i="7"/>
  <c r="U512" i="7"/>
  <c r="K512" i="7"/>
  <c r="U511" i="7"/>
  <c r="K511" i="7"/>
  <c r="U510" i="7"/>
  <c r="K510" i="7"/>
  <c r="U509" i="7"/>
  <c r="K509" i="7"/>
  <c r="U508" i="7"/>
  <c r="K508" i="7"/>
  <c r="U507" i="7"/>
  <c r="K507" i="7"/>
  <c r="U506" i="7"/>
  <c r="K506" i="7"/>
  <c r="U505" i="7"/>
  <c r="K505" i="7"/>
  <c r="U504" i="7"/>
  <c r="K504" i="7"/>
  <c r="U503" i="7"/>
  <c r="K503" i="7"/>
  <c r="U502" i="7"/>
  <c r="K502" i="7"/>
  <c r="U501" i="7"/>
  <c r="K501" i="7"/>
  <c r="U500" i="7"/>
  <c r="K500" i="7"/>
  <c r="U499" i="7"/>
  <c r="K499" i="7"/>
  <c r="U498" i="7"/>
  <c r="K498" i="7"/>
  <c r="U497" i="7"/>
  <c r="K497" i="7"/>
  <c r="U496" i="7"/>
  <c r="K496" i="7"/>
  <c r="U495" i="7"/>
  <c r="K495" i="7"/>
  <c r="U494" i="7"/>
  <c r="K494" i="7"/>
  <c r="U493" i="7"/>
  <c r="K493" i="7"/>
  <c r="U492" i="7"/>
  <c r="K492" i="7"/>
  <c r="U491" i="7"/>
  <c r="K491" i="7"/>
  <c r="U490" i="7"/>
  <c r="K490" i="7"/>
  <c r="U489" i="7"/>
  <c r="K489" i="7"/>
  <c r="U488" i="7"/>
  <c r="K488" i="7"/>
  <c r="U487" i="7"/>
  <c r="K487" i="7"/>
  <c r="U486" i="7"/>
  <c r="K486" i="7"/>
  <c r="U485" i="7"/>
  <c r="K485" i="7"/>
  <c r="U484" i="7"/>
  <c r="K484" i="7"/>
  <c r="U483" i="7"/>
  <c r="K483" i="7"/>
  <c r="U482" i="7"/>
  <c r="K482" i="7"/>
  <c r="U481" i="7"/>
  <c r="K481" i="7"/>
  <c r="U480" i="7"/>
  <c r="K480" i="7"/>
  <c r="U479" i="7"/>
  <c r="K479" i="7"/>
  <c r="U478" i="7"/>
  <c r="K478" i="7"/>
  <c r="U477" i="7"/>
  <c r="K477" i="7"/>
  <c r="U476" i="7"/>
  <c r="K476" i="7"/>
  <c r="U475" i="7"/>
  <c r="K475" i="7"/>
  <c r="U474" i="7"/>
  <c r="K474" i="7"/>
  <c r="U473" i="7"/>
  <c r="K473" i="7"/>
  <c r="U472" i="7"/>
  <c r="K472" i="7"/>
  <c r="U471" i="7"/>
  <c r="K471" i="7"/>
  <c r="U470" i="7"/>
  <c r="K470" i="7"/>
  <c r="U469" i="7"/>
  <c r="K469" i="7"/>
  <c r="U468" i="7"/>
  <c r="K468" i="7"/>
  <c r="U467" i="7"/>
  <c r="K467" i="7"/>
  <c r="U466" i="7"/>
  <c r="K466" i="7"/>
  <c r="U465" i="7"/>
  <c r="K465" i="7"/>
  <c r="U464" i="7"/>
  <c r="K464" i="7"/>
  <c r="U463" i="7"/>
  <c r="K463" i="7"/>
  <c r="U462" i="7"/>
  <c r="K462" i="7"/>
  <c r="U461" i="7"/>
  <c r="K461" i="7"/>
  <c r="U460" i="7"/>
  <c r="K460" i="7"/>
  <c r="U459" i="7"/>
  <c r="K459" i="7"/>
  <c r="U458" i="7"/>
  <c r="K458" i="7"/>
  <c r="U457" i="7"/>
  <c r="K457" i="7"/>
  <c r="U456" i="7"/>
  <c r="K456" i="7"/>
  <c r="U455" i="7"/>
  <c r="K455" i="7"/>
  <c r="U454" i="7"/>
  <c r="K454" i="7"/>
  <c r="U453" i="7"/>
  <c r="K453" i="7"/>
  <c r="U452" i="7"/>
  <c r="K452" i="7"/>
  <c r="U451" i="7"/>
  <c r="K451" i="7"/>
  <c r="U450" i="7"/>
  <c r="K450" i="7"/>
  <c r="U449" i="7"/>
  <c r="K449" i="7"/>
  <c r="U448" i="7"/>
  <c r="K448" i="7"/>
  <c r="U447" i="7"/>
  <c r="K447" i="7"/>
  <c r="U446" i="7"/>
  <c r="K446" i="7"/>
  <c r="U445" i="7"/>
  <c r="K445" i="7"/>
  <c r="U444" i="7"/>
  <c r="K444" i="7"/>
  <c r="U443" i="7"/>
  <c r="K443" i="7"/>
  <c r="U442" i="7"/>
  <c r="K442" i="7"/>
  <c r="U441" i="7"/>
  <c r="K441" i="7"/>
  <c r="U440" i="7"/>
  <c r="K440" i="7"/>
  <c r="U439" i="7"/>
  <c r="K439" i="7"/>
  <c r="U438" i="7"/>
  <c r="K438" i="7"/>
  <c r="U437" i="7"/>
  <c r="K437" i="7"/>
  <c r="U436" i="7"/>
  <c r="K436" i="7"/>
  <c r="U435" i="7"/>
  <c r="K435" i="7"/>
  <c r="U434" i="7"/>
  <c r="K434" i="7"/>
  <c r="U433" i="7"/>
  <c r="K433" i="7"/>
  <c r="U432" i="7"/>
  <c r="K432" i="7"/>
  <c r="U431" i="7"/>
  <c r="K431" i="7"/>
  <c r="U430" i="7"/>
  <c r="K430" i="7"/>
  <c r="U429" i="7"/>
  <c r="K429" i="7"/>
  <c r="U428" i="7"/>
  <c r="K428" i="7"/>
  <c r="U427" i="7"/>
  <c r="K427" i="7"/>
  <c r="U426" i="7"/>
  <c r="K426" i="7"/>
  <c r="U425" i="7"/>
  <c r="K425" i="7"/>
  <c r="U424" i="7"/>
  <c r="K424" i="7"/>
  <c r="U423" i="7"/>
  <c r="K423" i="7"/>
  <c r="U422" i="7"/>
  <c r="K422" i="7"/>
  <c r="U421" i="7"/>
  <c r="K421" i="7"/>
  <c r="U420" i="7"/>
  <c r="K420" i="7"/>
  <c r="U419" i="7"/>
  <c r="K419" i="7"/>
  <c r="U418" i="7"/>
  <c r="K418" i="7"/>
  <c r="U417" i="7"/>
  <c r="K417" i="7"/>
  <c r="U416" i="7"/>
  <c r="K416" i="7"/>
  <c r="U415" i="7"/>
  <c r="K415" i="7"/>
  <c r="U414" i="7"/>
  <c r="K414" i="7"/>
  <c r="U413" i="7"/>
  <c r="K413" i="7"/>
  <c r="U412" i="7"/>
  <c r="K412" i="7"/>
  <c r="U411" i="7"/>
  <c r="K411" i="7"/>
  <c r="U410" i="7"/>
  <c r="K410" i="7"/>
  <c r="U409" i="7"/>
  <c r="K409" i="7"/>
  <c r="U408" i="7"/>
  <c r="K408" i="7"/>
  <c r="U407" i="7"/>
  <c r="K407" i="7"/>
  <c r="U406" i="7"/>
  <c r="K406" i="7"/>
  <c r="U405" i="7"/>
  <c r="K405" i="7"/>
  <c r="U404" i="7"/>
  <c r="K404" i="7"/>
  <c r="U403" i="7"/>
  <c r="K403" i="7"/>
  <c r="U402" i="7"/>
  <c r="K402" i="7"/>
  <c r="U401" i="7"/>
  <c r="K401" i="7"/>
  <c r="U400" i="7"/>
  <c r="K400" i="7"/>
  <c r="U399" i="7"/>
  <c r="K399" i="7"/>
  <c r="U398" i="7"/>
  <c r="K398" i="7"/>
  <c r="U397" i="7"/>
  <c r="K397" i="7"/>
  <c r="U396" i="7"/>
  <c r="K396" i="7"/>
  <c r="U395" i="7"/>
  <c r="K395" i="7"/>
  <c r="U394" i="7"/>
  <c r="K394" i="7"/>
  <c r="U393" i="7"/>
  <c r="K393" i="7"/>
  <c r="U392" i="7"/>
  <c r="K392" i="7"/>
  <c r="U391" i="7"/>
  <c r="K391" i="7"/>
  <c r="U390" i="7"/>
  <c r="K390" i="7"/>
  <c r="U389" i="7"/>
  <c r="K389" i="7"/>
  <c r="U388" i="7"/>
  <c r="K388" i="7"/>
  <c r="U387" i="7"/>
  <c r="K387" i="7"/>
  <c r="U386" i="7"/>
  <c r="K386" i="7"/>
  <c r="U385" i="7"/>
  <c r="K385" i="7"/>
  <c r="U384" i="7"/>
  <c r="K384" i="7"/>
  <c r="U383" i="7"/>
  <c r="K383" i="7"/>
  <c r="U382" i="7"/>
  <c r="K382" i="7"/>
  <c r="U381" i="7"/>
  <c r="K381" i="7"/>
  <c r="U380" i="7"/>
  <c r="K380" i="7"/>
  <c r="U379" i="7"/>
  <c r="K379" i="7"/>
  <c r="U378" i="7"/>
  <c r="K378" i="7"/>
  <c r="U377" i="7"/>
  <c r="K377" i="7"/>
  <c r="U376" i="7"/>
  <c r="K376" i="7"/>
  <c r="U375" i="7"/>
  <c r="K375" i="7"/>
  <c r="U374" i="7"/>
  <c r="K374" i="7"/>
  <c r="U373" i="7"/>
  <c r="K373" i="7"/>
  <c r="U372" i="7"/>
  <c r="K372" i="7"/>
  <c r="U371" i="7"/>
  <c r="K371" i="7"/>
  <c r="U370" i="7"/>
  <c r="K370" i="7"/>
  <c r="U369" i="7"/>
  <c r="K369" i="7"/>
  <c r="U368" i="7"/>
  <c r="K368" i="7"/>
  <c r="U367" i="7"/>
  <c r="K367" i="7"/>
  <c r="U366" i="7"/>
  <c r="K366" i="7"/>
  <c r="U365" i="7"/>
  <c r="K365" i="7"/>
  <c r="U364" i="7"/>
  <c r="K364" i="7"/>
  <c r="U363" i="7"/>
  <c r="K363" i="7"/>
  <c r="U362" i="7"/>
  <c r="K362" i="7"/>
  <c r="U361" i="7"/>
  <c r="K361" i="7"/>
  <c r="U360" i="7"/>
  <c r="K360" i="7"/>
  <c r="U359" i="7"/>
  <c r="K359" i="7"/>
  <c r="U358" i="7"/>
  <c r="K358" i="7"/>
  <c r="U357" i="7"/>
  <c r="K357" i="7"/>
  <c r="U356" i="7"/>
  <c r="K356" i="7"/>
  <c r="U355" i="7"/>
  <c r="K355" i="7"/>
  <c r="U354" i="7"/>
  <c r="K354" i="7"/>
  <c r="U353" i="7"/>
  <c r="K353" i="7"/>
  <c r="U352" i="7"/>
  <c r="K352" i="7"/>
  <c r="U351" i="7"/>
  <c r="K351" i="7"/>
  <c r="U350" i="7"/>
  <c r="K350" i="7"/>
  <c r="U349" i="7"/>
  <c r="K349" i="7"/>
  <c r="U348" i="7"/>
  <c r="K348" i="7"/>
  <c r="U347" i="7"/>
  <c r="K347" i="7"/>
  <c r="U346" i="7"/>
  <c r="K346" i="7"/>
  <c r="U345" i="7"/>
  <c r="K345" i="7"/>
  <c r="U344" i="7"/>
  <c r="K344" i="7"/>
  <c r="U343" i="7"/>
  <c r="K343" i="7"/>
  <c r="U342" i="7"/>
  <c r="K342" i="7"/>
  <c r="U341" i="7"/>
  <c r="K341" i="7"/>
  <c r="U340" i="7"/>
  <c r="K340" i="7"/>
  <c r="U339" i="7"/>
  <c r="K339" i="7"/>
  <c r="U338" i="7"/>
  <c r="K338" i="7"/>
  <c r="U337" i="7"/>
  <c r="K337" i="7"/>
  <c r="U336" i="7"/>
  <c r="K336" i="7"/>
  <c r="U335" i="7"/>
  <c r="K335" i="7"/>
  <c r="U334" i="7"/>
  <c r="K334" i="7"/>
  <c r="U333" i="7"/>
  <c r="K333" i="7"/>
  <c r="U332" i="7"/>
  <c r="K332" i="7"/>
  <c r="U331" i="7"/>
  <c r="K331" i="7"/>
  <c r="U330" i="7"/>
  <c r="K330" i="7"/>
  <c r="U329" i="7"/>
  <c r="K329" i="7"/>
  <c r="U328" i="7"/>
  <c r="K328" i="7"/>
  <c r="U327" i="7"/>
  <c r="K327" i="7"/>
  <c r="U326" i="7"/>
  <c r="K326" i="7"/>
  <c r="U325" i="7"/>
  <c r="K325" i="7"/>
  <c r="U324" i="7"/>
  <c r="K324" i="7"/>
  <c r="U323" i="7"/>
  <c r="K323" i="7"/>
  <c r="U322" i="7"/>
  <c r="K322" i="7"/>
  <c r="U321" i="7"/>
  <c r="K321" i="7"/>
  <c r="U320" i="7"/>
  <c r="K320" i="7"/>
  <c r="U319" i="7"/>
  <c r="K319" i="7"/>
  <c r="U318" i="7"/>
  <c r="K318" i="7"/>
  <c r="U317" i="7"/>
  <c r="K317" i="7"/>
  <c r="U316" i="7"/>
  <c r="K316" i="7"/>
  <c r="U315" i="7"/>
  <c r="K315" i="7"/>
  <c r="U314" i="7"/>
  <c r="K314" i="7"/>
  <c r="U313" i="7"/>
  <c r="K313" i="7"/>
  <c r="U312" i="7"/>
  <c r="K312" i="7"/>
  <c r="U311" i="7"/>
  <c r="K311" i="7"/>
  <c r="U310" i="7"/>
  <c r="K310" i="7"/>
  <c r="U309" i="7"/>
  <c r="K309" i="7"/>
  <c r="U308" i="7"/>
  <c r="K308" i="7"/>
  <c r="U307" i="7"/>
  <c r="K307" i="7"/>
  <c r="U306" i="7"/>
  <c r="K306" i="7"/>
  <c r="U305" i="7"/>
  <c r="K305" i="7"/>
  <c r="U304" i="7"/>
  <c r="K304" i="7"/>
  <c r="U303" i="7"/>
  <c r="K303" i="7"/>
  <c r="U302" i="7"/>
  <c r="K302" i="7"/>
  <c r="U301" i="7"/>
  <c r="K301" i="7"/>
  <c r="U300" i="7"/>
  <c r="K300" i="7"/>
  <c r="U299" i="7"/>
  <c r="K299" i="7"/>
  <c r="U298" i="7"/>
  <c r="K298" i="7"/>
  <c r="U297" i="7"/>
  <c r="K297" i="7"/>
  <c r="U296" i="7"/>
  <c r="K296" i="7"/>
  <c r="U295" i="7"/>
  <c r="K295" i="7"/>
  <c r="U294" i="7"/>
  <c r="K294" i="7"/>
  <c r="U293" i="7"/>
  <c r="K293" i="7"/>
  <c r="U292" i="7"/>
  <c r="K292" i="7"/>
  <c r="U291" i="7"/>
  <c r="K291" i="7"/>
  <c r="U290" i="7"/>
  <c r="K290" i="7"/>
  <c r="U289" i="7"/>
  <c r="K289" i="7"/>
  <c r="U288" i="7"/>
  <c r="K288" i="7"/>
  <c r="U287" i="7"/>
  <c r="K287" i="7"/>
  <c r="U286" i="7"/>
  <c r="K286" i="7"/>
  <c r="U285" i="7"/>
  <c r="K285" i="7"/>
  <c r="U284" i="7"/>
  <c r="K284" i="7"/>
  <c r="U283" i="7"/>
  <c r="K283" i="7"/>
  <c r="U282" i="7"/>
  <c r="K282" i="7"/>
  <c r="U281" i="7"/>
  <c r="K281" i="7"/>
  <c r="U280" i="7"/>
  <c r="K280" i="7"/>
  <c r="U279" i="7"/>
  <c r="K279" i="7"/>
  <c r="U278" i="7"/>
  <c r="K278" i="7"/>
  <c r="U277" i="7"/>
  <c r="K277" i="7"/>
  <c r="U276" i="7"/>
  <c r="K276" i="7"/>
  <c r="U275" i="7"/>
  <c r="K275" i="7"/>
  <c r="U274" i="7"/>
  <c r="K274" i="7"/>
  <c r="U273" i="7"/>
  <c r="K273" i="7"/>
  <c r="U272" i="7"/>
  <c r="K272" i="7"/>
  <c r="U271" i="7"/>
  <c r="K271" i="7"/>
  <c r="U270" i="7"/>
  <c r="K270" i="7"/>
  <c r="U269" i="7"/>
  <c r="K269" i="7"/>
  <c r="U268" i="7"/>
  <c r="K268" i="7"/>
  <c r="U267" i="7"/>
  <c r="K267" i="7"/>
  <c r="U266" i="7"/>
  <c r="K266" i="7"/>
  <c r="U265" i="7"/>
  <c r="K265" i="7"/>
  <c r="U264" i="7"/>
  <c r="K264" i="7"/>
  <c r="U263" i="7"/>
  <c r="K263" i="7"/>
  <c r="U262" i="7"/>
  <c r="K262" i="7"/>
  <c r="U261" i="7"/>
  <c r="K261" i="7"/>
  <c r="U260" i="7"/>
  <c r="K260" i="7"/>
  <c r="U259" i="7"/>
  <c r="K259" i="7"/>
  <c r="U258" i="7"/>
  <c r="K258" i="7"/>
  <c r="U257" i="7"/>
  <c r="K257" i="7"/>
  <c r="U256" i="7"/>
  <c r="K256" i="7"/>
  <c r="U255" i="7"/>
  <c r="K255" i="7"/>
  <c r="U254" i="7"/>
  <c r="K254" i="7"/>
  <c r="U253" i="7"/>
  <c r="K253" i="7"/>
  <c r="U252" i="7"/>
  <c r="K252" i="7"/>
  <c r="U251" i="7"/>
  <c r="K251" i="7"/>
  <c r="U250" i="7"/>
  <c r="K250" i="7"/>
  <c r="U249" i="7"/>
  <c r="K249" i="7"/>
  <c r="U248" i="7"/>
  <c r="K248" i="7"/>
  <c r="U247" i="7"/>
  <c r="K247" i="7"/>
  <c r="U246" i="7"/>
  <c r="K246" i="7"/>
  <c r="U245" i="7"/>
  <c r="K245" i="7"/>
  <c r="U244" i="7"/>
  <c r="K244" i="7"/>
  <c r="U243" i="7"/>
  <c r="K243" i="7"/>
  <c r="U242" i="7"/>
  <c r="K242" i="7"/>
  <c r="U241" i="7"/>
  <c r="K241" i="7"/>
  <c r="U240" i="7"/>
  <c r="K240" i="7"/>
  <c r="U239" i="7"/>
  <c r="K239" i="7"/>
  <c r="U238" i="7"/>
  <c r="K238" i="7"/>
  <c r="U237" i="7"/>
  <c r="K237" i="7"/>
  <c r="U236" i="7"/>
  <c r="K236" i="7"/>
  <c r="U235" i="7"/>
  <c r="K235" i="7"/>
  <c r="U234" i="7"/>
  <c r="K234" i="7"/>
  <c r="U233" i="7"/>
  <c r="K233" i="7"/>
  <c r="U232" i="7"/>
  <c r="K232" i="7"/>
  <c r="U231" i="7"/>
  <c r="K231" i="7"/>
  <c r="U230" i="7"/>
  <c r="K230" i="7"/>
  <c r="U229" i="7"/>
  <c r="K229" i="7"/>
  <c r="U228" i="7"/>
  <c r="K228" i="7"/>
  <c r="U227" i="7"/>
  <c r="K227" i="7"/>
  <c r="U226" i="7"/>
  <c r="K226" i="7"/>
  <c r="U225" i="7"/>
  <c r="K225" i="7"/>
  <c r="U224" i="7"/>
  <c r="K224" i="7"/>
  <c r="U223" i="7"/>
  <c r="K223" i="7"/>
  <c r="U222" i="7"/>
  <c r="K222" i="7"/>
  <c r="U221" i="7"/>
  <c r="K221" i="7"/>
  <c r="U220" i="7"/>
  <c r="K220" i="7"/>
  <c r="U219" i="7"/>
  <c r="K219" i="7"/>
  <c r="U218" i="7"/>
  <c r="K218" i="7"/>
  <c r="U217" i="7"/>
  <c r="K217" i="7"/>
  <c r="U216" i="7"/>
  <c r="K216" i="7"/>
  <c r="U215" i="7"/>
  <c r="K215" i="7"/>
  <c r="U214" i="7"/>
  <c r="K214" i="7"/>
  <c r="U213" i="7"/>
  <c r="K213" i="7"/>
  <c r="U212" i="7"/>
  <c r="K212" i="7"/>
  <c r="U211" i="7"/>
  <c r="K211" i="7"/>
  <c r="U210" i="7"/>
  <c r="K210" i="7"/>
  <c r="U209" i="7"/>
  <c r="K209" i="7"/>
  <c r="U208" i="7"/>
  <c r="K208" i="7"/>
  <c r="U207" i="7"/>
  <c r="K207" i="7"/>
  <c r="U206" i="7"/>
  <c r="K206" i="7"/>
  <c r="U205" i="7"/>
  <c r="K205" i="7"/>
  <c r="U204" i="7"/>
  <c r="K204" i="7"/>
  <c r="U203" i="7"/>
  <c r="K203" i="7"/>
  <c r="U202" i="7"/>
  <c r="K202" i="7"/>
  <c r="U201" i="7"/>
  <c r="K201" i="7"/>
  <c r="U200" i="7"/>
  <c r="K200" i="7"/>
  <c r="U199" i="7"/>
  <c r="K199" i="7"/>
  <c r="U198" i="7"/>
  <c r="K198" i="7"/>
  <c r="U197" i="7"/>
  <c r="K197" i="7"/>
  <c r="U196" i="7"/>
  <c r="K196" i="7"/>
  <c r="U195" i="7"/>
  <c r="K195" i="7"/>
  <c r="U194" i="7"/>
  <c r="K194" i="7"/>
  <c r="U193" i="7"/>
  <c r="K193" i="7"/>
  <c r="U192" i="7"/>
  <c r="K192" i="7"/>
  <c r="U191" i="7"/>
  <c r="K191" i="7"/>
  <c r="U190" i="7"/>
  <c r="K190" i="7"/>
  <c r="U189" i="7"/>
  <c r="K189" i="7"/>
  <c r="U188" i="7"/>
  <c r="K188" i="7"/>
  <c r="U187" i="7"/>
  <c r="K187" i="7"/>
  <c r="U186" i="7"/>
  <c r="K186" i="7"/>
  <c r="U185" i="7"/>
  <c r="K185" i="7"/>
  <c r="U184" i="7"/>
  <c r="K184" i="7"/>
  <c r="U183" i="7"/>
  <c r="K183" i="7"/>
  <c r="U182" i="7"/>
  <c r="K182" i="7"/>
  <c r="U181" i="7"/>
  <c r="K181" i="7"/>
  <c r="U180" i="7"/>
  <c r="K180" i="7"/>
  <c r="U179" i="7"/>
  <c r="K179" i="7"/>
  <c r="U178" i="7"/>
  <c r="K178" i="7"/>
  <c r="U177" i="7"/>
  <c r="K177" i="7"/>
  <c r="U176" i="7"/>
  <c r="K176" i="7"/>
  <c r="U175" i="7"/>
  <c r="K175" i="7"/>
  <c r="U174" i="7"/>
  <c r="K174" i="7"/>
  <c r="U173" i="7"/>
  <c r="K173" i="7"/>
  <c r="U172" i="7"/>
  <c r="K172" i="7"/>
  <c r="U171" i="7"/>
  <c r="K171" i="7"/>
  <c r="U170" i="7"/>
  <c r="K170" i="7"/>
  <c r="U169" i="7"/>
  <c r="K169" i="7"/>
  <c r="U168" i="7"/>
  <c r="K168" i="7"/>
  <c r="U167" i="7"/>
  <c r="K167" i="7"/>
  <c r="U166" i="7"/>
  <c r="K166" i="7"/>
  <c r="U165" i="7"/>
  <c r="K165" i="7"/>
  <c r="U164" i="7"/>
  <c r="K164" i="7"/>
  <c r="U163" i="7"/>
  <c r="K163" i="7"/>
  <c r="U162" i="7"/>
  <c r="K162" i="7"/>
  <c r="U161" i="7"/>
  <c r="K161" i="7"/>
  <c r="U160" i="7"/>
  <c r="K160" i="7"/>
  <c r="U159" i="7"/>
  <c r="K159" i="7"/>
  <c r="U158" i="7"/>
  <c r="K158" i="7"/>
  <c r="U157" i="7"/>
  <c r="K157" i="7"/>
  <c r="U156" i="7"/>
  <c r="K156" i="7"/>
  <c r="U155" i="7"/>
  <c r="K155" i="7"/>
  <c r="U154" i="7"/>
  <c r="K154" i="7"/>
  <c r="U153" i="7"/>
  <c r="K153" i="7"/>
  <c r="U152" i="7"/>
  <c r="K152" i="7"/>
  <c r="U151" i="7"/>
  <c r="K151" i="7"/>
  <c r="U150" i="7"/>
  <c r="K150" i="7"/>
  <c r="U149" i="7"/>
  <c r="K149" i="7"/>
  <c r="U148" i="7"/>
  <c r="K148" i="7"/>
  <c r="U147" i="7"/>
  <c r="K147" i="7"/>
  <c r="U146" i="7"/>
  <c r="K146" i="7"/>
  <c r="U145" i="7"/>
  <c r="K145" i="7"/>
  <c r="U144" i="7"/>
  <c r="K144" i="7"/>
  <c r="U143" i="7"/>
  <c r="K143" i="7"/>
  <c r="U142" i="7"/>
  <c r="K142" i="7"/>
  <c r="U141" i="7"/>
  <c r="K141" i="7"/>
  <c r="U140" i="7"/>
  <c r="K140" i="7"/>
  <c r="U139" i="7"/>
  <c r="K139" i="7"/>
  <c r="U138" i="7"/>
  <c r="K138" i="7"/>
  <c r="U137" i="7"/>
  <c r="K137" i="7"/>
  <c r="U136" i="7"/>
  <c r="K136" i="7"/>
  <c r="U135" i="7"/>
  <c r="K135" i="7"/>
  <c r="U134" i="7"/>
  <c r="K134" i="7"/>
  <c r="U133" i="7"/>
  <c r="K133" i="7"/>
  <c r="U132" i="7"/>
  <c r="K132" i="7"/>
  <c r="U131" i="7"/>
  <c r="K131" i="7"/>
  <c r="U130" i="7"/>
  <c r="K130" i="7"/>
  <c r="U129" i="7"/>
  <c r="K129" i="7"/>
  <c r="U128" i="7"/>
  <c r="K128" i="7"/>
  <c r="U127" i="7"/>
  <c r="K127" i="7"/>
  <c r="U126" i="7"/>
  <c r="K126" i="7"/>
  <c r="U125" i="7"/>
  <c r="K125" i="7"/>
  <c r="U124" i="7"/>
  <c r="K124" i="7"/>
  <c r="U123" i="7"/>
  <c r="K123" i="7"/>
  <c r="U122" i="7"/>
  <c r="K122" i="7"/>
  <c r="U121" i="7"/>
  <c r="K121" i="7"/>
  <c r="U120" i="7"/>
  <c r="K120" i="7"/>
  <c r="U119" i="7"/>
  <c r="K119" i="7"/>
  <c r="U118" i="7"/>
  <c r="K118" i="7"/>
  <c r="U117" i="7"/>
  <c r="K117" i="7"/>
  <c r="U116" i="7"/>
  <c r="K116" i="7"/>
  <c r="U115" i="7"/>
  <c r="K115" i="7"/>
  <c r="U114" i="7"/>
  <c r="K114" i="7"/>
  <c r="U113" i="7"/>
  <c r="K113" i="7"/>
  <c r="U112" i="7"/>
  <c r="K112" i="7"/>
  <c r="U111" i="7"/>
  <c r="K111" i="7"/>
  <c r="U110" i="7"/>
  <c r="K110" i="7"/>
  <c r="U109" i="7"/>
  <c r="K109" i="7"/>
  <c r="U108" i="7"/>
  <c r="K108" i="7"/>
  <c r="U107" i="7"/>
  <c r="K107" i="7"/>
  <c r="U106" i="7"/>
  <c r="K106" i="7"/>
  <c r="U105" i="7"/>
  <c r="K105" i="7"/>
  <c r="U104" i="7"/>
  <c r="K104" i="7"/>
  <c r="U103" i="7"/>
  <c r="K103" i="7"/>
  <c r="U102" i="7"/>
  <c r="K102" i="7"/>
  <c r="U101" i="7"/>
  <c r="K101" i="7"/>
  <c r="U100" i="7"/>
  <c r="K100" i="7"/>
  <c r="U99" i="7"/>
  <c r="K99" i="7"/>
  <c r="U98" i="7"/>
  <c r="K98" i="7"/>
  <c r="U97" i="7"/>
  <c r="K97" i="7"/>
  <c r="U96" i="7"/>
  <c r="K96" i="7"/>
  <c r="U95" i="7"/>
  <c r="K95" i="7"/>
  <c r="U94" i="7"/>
  <c r="K94" i="7"/>
  <c r="U93" i="7"/>
  <c r="K93" i="7"/>
  <c r="U92" i="7"/>
  <c r="K92" i="7"/>
  <c r="U91" i="7"/>
  <c r="K91" i="7"/>
  <c r="U90" i="7"/>
  <c r="K90" i="7"/>
  <c r="U89" i="7"/>
  <c r="K89" i="7"/>
  <c r="U88" i="7"/>
  <c r="K88" i="7"/>
  <c r="U87" i="7"/>
  <c r="K87" i="7"/>
  <c r="U86" i="7"/>
  <c r="K86" i="7"/>
  <c r="U85" i="7"/>
  <c r="K85" i="7"/>
  <c r="U84" i="7"/>
  <c r="K84" i="7"/>
  <c r="U83" i="7"/>
  <c r="K83" i="7"/>
  <c r="U82" i="7"/>
  <c r="K82" i="7"/>
  <c r="U81" i="7"/>
  <c r="K81" i="7"/>
  <c r="U80" i="7"/>
  <c r="K80" i="7"/>
  <c r="U79" i="7"/>
  <c r="K79" i="7"/>
  <c r="U78" i="7"/>
  <c r="K78" i="7"/>
  <c r="U77" i="7"/>
  <c r="K77" i="7"/>
  <c r="U76" i="7"/>
  <c r="K76" i="7"/>
  <c r="U75" i="7"/>
  <c r="K75" i="7"/>
  <c r="U74" i="7"/>
  <c r="K74" i="7"/>
  <c r="U73" i="7"/>
  <c r="K73" i="7"/>
  <c r="U72" i="7"/>
  <c r="K72" i="7"/>
  <c r="U71" i="7"/>
  <c r="K71" i="7"/>
  <c r="U70" i="7"/>
  <c r="K70" i="7"/>
  <c r="U69" i="7"/>
  <c r="K69" i="7"/>
  <c r="U68" i="7"/>
  <c r="K68" i="7"/>
  <c r="U67" i="7"/>
  <c r="K67" i="7"/>
  <c r="U66" i="7"/>
  <c r="K66" i="7"/>
  <c r="U65" i="7"/>
  <c r="K65" i="7"/>
  <c r="U64" i="7"/>
  <c r="K64" i="7"/>
  <c r="U63" i="7"/>
  <c r="K63" i="7"/>
  <c r="U62" i="7"/>
  <c r="K62" i="7"/>
  <c r="U61" i="7"/>
  <c r="K61" i="7"/>
  <c r="U60" i="7"/>
  <c r="K60" i="7"/>
  <c r="U59" i="7"/>
  <c r="K59" i="7"/>
  <c r="U58" i="7"/>
  <c r="K58" i="7"/>
  <c r="U57" i="7"/>
  <c r="K57" i="7"/>
  <c r="U56" i="7"/>
  <c r="K56" i="7"/>
  <c r="U55" i="7"/>
  <c r="K55" i="7"/>
  <c r="U54" i="7"/>
  <c r="K54" i="7"/>
  <c r="U53" i="7"/>
  <c r="K53" i="7"/>
  <c r="U52" i="7"/>
  <c r="K52" i="7"/>
  <c r="U51" i="7"/>
  <c r="K51" i="7"/>
  <c r="U50" i="7"/>
  <c r="K50" i="7"/>
  <c r="U49" i="7"/>
  <c r="K49" i="7"/>
  <c r="U48" i="7"/>
  <c r="K48" i="7"/>
  <c r="U47" i="7"/>
  <c r="K47" i="7"/>
  <c r="U46" i="7"/>
  <c r="K46" i="7"/>
  <c r="U45" i="7"/>
  <c r="K45" i="7"/>
  <c r="U44" i="7"/>
  <c r="K44" i="7"/>
  <c r="U43" i="7"/>
  <c r="K43" i="7"/>
  <c r="U42" i="7"/>
  <c r="K42" i="7"/>
  <c r="U41" i="7"/>
  <c r="K41" i="7"/>
  <c r="U40" i="7"/>
  <c r="K40" i="7"/>
  <c r="U39" i="7"/>
  <c r="K39" i="7"/>
  <c r="U38" i="7"/>
  <c r="K38" i="7"/>
  <c r="U37" i="7"/>
  <c r="K37" i="7"/>
  <c r="U36" i="7"/>
  <c r="K36" i="7"/>
  <c r="U35" i="7"/>
  <c r="K35" i="7"/>
  <c r="U34" i="7"/>
  <c r="K34" i="7"/>
  <c r="U33" i="7"/>
  <c r="K33" i="7"/>
  <c r="U32" i="7"/>
  <c r="K32" i="7"/>
  <c r="U31" i="7"/>
  <c r="K31" i="7"/>
  <c r="U30" i="7"/>
  <c r="K30" i="7"/>
  <c r="U29" i="7"/>
  <c r="K29" i="7"/>
  <c r="U28" i="7"/>
  <c r="K28" i="7"/>
  <c r="U27" i="7"/>
  <c r="K27" i="7"/>
  <c r="U26" i="7"/>
  <c r="K26" i="7"/>
  <c r="U25" i="7"/>
  <c r="K25" i="7"/>
  <c r="U24" i="7"/>
  <c r="K24" i="7"/>
  <c r="U23" i="7"/>
  <c r="K23" i="7"/>
  <c r="U22" i="7"/>
  <c r="K22" i="7"/>
  <c r="U21" i="7"/>
  <c r="K21" i="7"/>
  <c r="U20" i="7"/>
  <c r="K20" i="7"/>
  <c r="U19" i="7"/>
  <c r="K19" i="7"/>
  <c r="U18" i="7"/>
  <c r="K18" i="7"/>
  <c r="U17" i="7"/>
  <c r="K17" i="7"/>
  <c r="I17" i="7"/>
  <c r="U16" i="7"/>
  <c r="I16" i="7"/>
  <c r="I3245" i="7" s="1"/>
  <c r="J3246" i="7" s="1"/>
  <c r="U15" i="7"/>
  <c r="K15" i="7"/>
  <c r="U14" i="7"/>
  <c r="K14" i="7"/>
  <c r="U13" i="7"/>
  <c r="K13" i="7"/>
  <c r="U12" i="7"/>
  <c r="K12" i="7"/>
  <c r="U11" i="7"/>
  <c r="K11" i="7"/>
  <c r="U10" i="7"/>
  <c r="K10" i="7"/>
  <c r="U9" i="7"/>
  <c r="K9" i="7"/>
  <c r="U8" i="7"/>
  <c r="K8" i="7"/>
  <c r="U7" i="7"/>
  <c r="K7" i="7"/>
  <c r="U6" i="7"/>
  <c r="K6" i="7"/>
  <c r="D824" i="72"/>
  <c r="D816" i="72"/>
  <c r="D809" i="72"/>
  <c r="D802" i="72"/>
  <c r="D788" i="72"/>
  <c r="D757" i="72" s="1"/>
  <c r="D732" i="72"/>
  <c r="D731" i="72" s="1"/>
  <c r="D716" i="72"/>
  <c r="D709" i="72"/>
  <c r="D707" i="72"/>
  <c r="D695" i="72"/>
  <c r="D690" i="72" s="1"/>
  <c r="D714" i="72" s="1"/>
  <c r="D694" i="72"/>
  <c r="D674" i="72"/>
  <c r="D669" i="72"/>
  <c r="D652" i="72"/>
  <c r="D648" i="72"/>
  <c r="D616" i="72"/>
  <c r="E617" i="72" s="1"/>
  <c r="E619" i="72" s="1"/>
  <c r="D614" i="72"/>
  <c r="D568" i="72"/>
  <c r="D554" i="72" s="1"/>
  <c r="D529" i="72"/>
  <c r="E499" i="72"/>
  <c r="D498" i="72"/>
  <c r="E498" i="72" s="1"/>
  <c r="E500" i="72" s="1"/>
  <c r="D476" i="72"/>
  <c r="D470" i="72"/>
  <c r="D463" i="72"/>
  <c r="D452" i="72"/>
  <c r="D467" i="72" s="1"/>
  <c r="D238" i="72"/>
  <c r="D170" i="72"/>
  <c r="D165" i="72"/>
  <c r="D15" i="72"/>
  <c r="D13" i="72"/>
  <c r="D236" i="72" s="1"/>
  <c r="D10" i="72"/>
  <c r="G954" i="68"/>
  <c r="F954" i="68"/>
  <c r="G953" i="68"/>
  <c r="F953" i="68"/>
  <c r="G952" i="68"/>
  <c r="F952" i="68"/>
  <c r="G951" i="68"/>
  <c r="F951" i="68"/>
  <c r="G950" i="68"/>
  <c r="F950" i="68"/>
  <c r="G949" i="68"/>
  <c r="F949" i="68"/>
  <c r="G948" i="68"/>
  <c r="F948" i="68"/>
  <c r="G947" i="68"/>
  <c r="F947" i="68"/>
  <c r="G940" i="68"/>
  <c r="F940" i="68"/>
  <c r="G939" i="68"/>
  <c r="F939" i="68"/>
  <c r="G938" i="68"/>
  <c r="F938" i="68"/>
  <c r="G936" i="68"/>
  <c r="F936" i="68"/>
  <c r="G935" i="68"/>
  <c r="F935" i="68"/>
  <c r="G934" i="68"/>
  <c r="F934" i="68"/>
  <c r="G932" i="68"/>
  <c r="F932" i="68"/>
  <c r="G930" i="68"/>
  <c r="F930" i="68"/>
  <c r="G928" i="68"/>
  <c r="F928" i="68"/>
  <c r="G927" i="68"/>
  <c r="F927" i="68"/>
  <c r="G926" i="68"/>
  <c r="F926" i="68"/>
  <c r="G925" i="68"/>
  <c r="F925" i="68"/>
  <c r="G924" i="68"/>
  <c r="F924" i="68"/>
  <c r="G923" i="68"/>
  <c r="F923" i="68"/>
  <c r="G922" i="68"/>
  <c r="F922" i="68"/>
  <c r="G920" i="68"/>
  <c r="F920" i="68"/>
  <c r="G919" i="68"/>
  <c r="F919" i="68"/>
  <c r="G918" i="68"/>
  <c r="F918" i="68"/>
  <c r="G917" i="68"/>
  <c r="F917" i="68"/>
  <c r="G916" i="68"/>
  <c r="F916" i="68"/>
  <c r="G915" i="68"/>
  <c r="F915" i="68"/>
  <c r="G914" i="68"/>
  <c r="F914" i="68"/>
  <c r="G913" i="68"/>
  <c r="F913" i="68"/>
  <c r="G912" i="68"/>
  <c r="F912" i="68"/>
  <c r="G911" i="68"/>
  <c r="F911" i="68"/>
  <c r="G910" i="68"/>
  <c r="F910" i="68"/>
  <c r="G909" i="68"/>
  <c r="F909" i="68"/>
  <c r="G908" i="68"/>
  <c r="F908" i="68"/>
  <c r="G907" i="68"/>
  <c r="F907" i="68"/>
  <c r="G906" i="68"/>
  <c r="F906" i="68"/>
  <c r="G905" i="68"/>
  <c r="F905" i="68"/>
  <c r="G904" i="68"/>
  <c r="F904" i="68"/>
  <c r="G903" i="68"/>
  <c r="F903" i="68"/>
  <c r="G902" i="68"/>
  <c r="F902" i="68"/>
  <c r="G901" i="68"/>
  <c r="F901" i="68"/>
  <c r="G900" i="68"/>
  <c r="F900" i="68"/>
  <c r="G899" i="68"/>
  <c r="F899" i="68"/>
  <c r="G898" i="68"/>
  <c r="F898" i="68"/>
  <c r="G897" i="68"/>
  <c r="F897" i="68"/>
  <c r="G896" i="68"/>
  <c r="F896" i="68"/>
  <c r="G895" i="68"/>
  <c r="F895" i="68"/>
  <c r="G894" i="68"/>
  <c r="F894" i="68"/>
  <c r="G893" i="68"/>
  <c r="F893" i="68"/>
  <c r="G892" i="68"/>
  <c r="F892" i="68"/>
  <c r="G890" i="68"/>
  <c r="F890" i="68"/>
  <c r="G889" i="68"/>
  <c r="F889" i="68"/>
  <c r="G888" i="68"/>
  <c r="F888" i="68"/>
  <c r="G887" i="68"/>
  <c r="F887" i="68"/>
  <c r="G886" i="68"/>
  <c r="F886" i="68"/>
  <c r="G885" i="68"/>
  <c r="F885" i="68"/>
  <c r="G884" i="68"/>
  <c r="F884" i="68"/>
  <c r="G883" i="68"/>
  <c r="F883" i="68"/>
  <c r="G882" i="68"/>
  <c r="F882" i="68"/>
  <c r="G881" i="68"/>
  <c r="F881" i="68"/>
  <c r="G879" i="68"/>
  <c r="F879" i="68"/>
  <c r="G878" i="68"/>
  <c r="F878" i="68"/>
  <c r="G877" i="68"/>
  <c r="F877" i="68"/>
  <c r="G876" i="68"/>
  <c r="F876" i="68"/>
  <c r="G875" i="68"/>
  <c r="F875" i="68"/>
  <c r="G874" i="68"/>
  <c r="F874" i="68"/>
  <c r="G873" i="68"/>
  <c r="F873" i="68"/>
  <c r="G872" i="68"/>
  <c r="F872" i="68"/>
  <c r="G871" i="68"/>
  <c r="F871" i="68"/>
  <c r="G870" i="68"/>
  <c r="F870" i="68"/>
  <c r="G869" i="68"/>
  <c r="F869" i="68"/>
  <c r="G868" i="68"/>
  <c r="F868" i="68"/>
  <c r="G867" i="68"/>
  <c r="F867" i="68"/>
  <c r="G866" i="68"/>
  <c r="F866" i="68"/>
  <c r="E865" i="68"/>
  <c r="G864" i="68"/>
  <c r="F864" i="68"/>
  <c r="G863" i="68"/>
  <c r="F863" i="68"/>
  <c r="G862" i="68"/>
  <c r="F862" i="68"/>
  <c r="G861" i="68"/>
  <c r="F861" i="68"/>
  <c r="G860" i="68"/>
  <c r="F860" i="68"/>
  <c r="G859" i="68"/>
  <c r="F859" i="68"/>
  <c r="G858" i="68"/>
  <c r="F858" i="68"/>
  <c r="G857" i="68"/>
  <c r="F857" i="68"/>
  <c r="G856" i="68"/>
  <c r="F856" i="68"/>
  <c r="G855" i="68"/>
  <c r="F855" i="68"/>
  <c r="G854" i="68"/>
  <c r="F854" i="68"/>
  <c r="G853" i="68"/>
  <c r="F853" i="68"/>
  <c r="G852" i="68"/>
  <c r="F852" i="68"/>
  <c r="G851" i="68"/>
  <c r="F851" i="68"/>
  <c r="G850" i="68"/>
  <c r="F850" i="68"/>
  <c r="G849" i="68"/>
  <c r="F849" i="68"/>
  <c r="G848" i="68"/>
  <c r="F848" i="68"/>
  <c r="G847" i="68"/>
  <c r="F847" i="68"/>
  <c r="G846" i="68"/>
  <c r="F846" i="68"/>
  <c r="G845" i="68"/>
  <c r="F845" i="68"/>
  <c r="G844" i="68"/>
  <c r="F844" i="68"/>
  <c r="G843" i="68"/>
  <c r="F843" i="68"/>
  <c r="G842" i="68"/>
  <c r="F842" i="68"/>
  <c r="G841" i="68"/>
  <c r="F841" i="68"/>
  <c r="G840" i="68"/>
  <c r="F840" i="68"/>
  <c r="G839" i="68"/>
  <c r="F839" i="68"/>
  <c r="E838" i="68"/>
  <c r="G837" i="68"/>
  <c r="F837" i="68"/>
  <c r="G836" i="68"/>
  <c r="F836" i="68"/>
  <c r="G835" i="68"/>
  <c r="F835" i="68"/>
  <c r="G834" i="68"/>
  <c r="F834" i="68"/>
  <c r="G833" i="68"/>
  <c r="F833" i="68"/>
  <c r="G832" i="68"/>
  <c r="F832" i="68"/>
  <c r="G831" i="68"/>
  <c r="F831" i="68"/>
  <c r="G830" i="68"/>
  <c r="F830" i="68"/>
  <c r="G829" i="68"/>
  <c r="F829" i="68"/>
  <c r="G828" i="68"/>
  <c r="F828" i="68"/>
  <c r="G826" i="68"/>
  <c r="F826" i="68"/>
  <c r="G825" i="68"/>
  <c r="F825" i="68"/>
  <c r="G824" i="68"/>
  <c r="F824" i="68"/>
  <c r="G823" i="68"/>
  <c r="F823" i="68"/>
  <c r="G822" i="68"/>
  <c r="F822" i="68"/>
  <c r="G821" i="68"/>
  <c r="F821" i="68"/>
  <c r="G820" i="68"/>
  <c r="F820" i="68"/>
  <c r="G819" i="68"/>
  <c r="F819" i="68"/>
  <c r="G818" i="68"/>
  <c r="F818" i="68"/>
  <c r="E817" i="68"/>
  <c r="E956" i="68" s="1"/>
  <c r="G814" i="68"/>
  <c r="F814" i="68"/>
  <c r="G813" i="68"/>
  <c r="F813" i="68"/>
  <c r="G812" i="68"/>
  <c r="F812" i="68"/>
  <c r="G810" i="68"/>
  <c r="F810" i="68"/>
  <c r="G809" i="68"/>
  <c r="F809" i="68"/>
  <c r="G808" i="68"/>
  <c r="F808" i="68"/>
  <c r="G807" i="68"/>
  <c r="F807" i="68"/>
  <c r="G806" i="68"/>
  <c r="F806" i="68"/>
  <c r="G805" i="68"/>
  <c r="F805" i="68"/>
  <c r="G803" i="68"/>
  <c r="F803" i="68"/>
  <c r="G802" i="68"/>
  <c r="F802" i="68"/>
  <c r="G801" i="68"/>
  <c r="F801" i="68"/>
  <c r="G800" i="68"/>
  <c r="F800" i="68"/>
  <c r="G799" i="68"/>
  <c r="F799" i="68"/>
  <c r="G798" i="68"/>
  <c r="F798" i="68"/>
  <c r="G797" i="68"/>
  <c r="F797" i="68"/>
  <c r="G796" i="68"/>
  <c r="F796" i="68"/>
  <c r="G795" i="68"/>
  <c r="F795" i="68"/>
  <c r="G794" i="68"/>
  <c r="F794" i="68"/>
  <c r="G793" i="68"/>
  <c r="F793" i="68"/>
  <c r="G792" i="68"/>
  <c r="F792" i="68"/>
  <c r="G791" i="68"/>
  <c r="F791" i="68"/>
  <c r="E790" i="68"/>
  <c r="G788" i="68"/>
  <c r="F788" i="68"/>
  <c r="G787" i="68"/>
  <c r="F787" i="68"/>
  <c r="G786" i="68"/>
  <c r="F786" i="68"/>
  <c r="G785" i="68"/>
  <c r="F785" i="68"/>
  <c r="G784" i="68"/>
  <c r="F784" i="68"/>
  <c r="G783" i="68"/>
  <c r="F783" i="68"/>
  <c r="G782" i="68"/>
  <c r="F782" i="68"/>
  <c r="G781" i="68"/>
  <c r="F781" i="68"/>
  <c r="G776" i="68"/>
  <c r="F776" i="68"/>
  <c r="G775" i="68"/>
  <c r="F775" i="68"/>
  <c r="G774" i="68"/>
  <c r="F774" i="68"/>
  <c r="G773" i="68"/>
  <c r="F773" i="68"/>
  <c r="G772" i="68"/>
  <c r="F772" i="68"/>
  <c r="G771" i="68"/>
  <c r="F771" i="68"/>
  <c r="G770" i="68"/>
  <c r="F770" i="68"/>
  <c r="E769" i="68"/>
  <c r="E815" i="68" s="1"/>
  <c r="E957" i="68" s="1"/>
  <c r="G765" i="68"/>
  <c r="F765" i="68"/>
  <c r="G764" i="68"/>
  <c r="F764" i="68"/>
  <c r="G763" i="68"/>
  <c r="F763" i="68"/>
  <c r="G762" i="68"/>
  <c r="F762" i="68"/>
  <c r="G758" i="68"/>
  <c r="F758" i="68"/>
  <c r="G754" i="68"/>
  <c r="F754" i="68"/>
  <c r="G752" i="68"/>
  <c r="F752" i="68"/>
  <c r="G751" i="68"/>
  <c r="F751" i="68"/>
  <c r="G750" i="68"/>
  <c r="F750" i="68"/>
  <c r="G749" i="68"/>
  <c r="F749" i="68"/>
  <c r="G748" i="68"/>
  <c r="F748" i="68"/>
  <c r="G747" i="68"/>
  <c r="F747" i="68"/>
  <c r="G746" i="68"/>
  <c r="F746" i="68"/>
  <c r="G745" i="68"/>
  <c r="F745" i="68"/>
  <c r="G744" i="68"/>
  <c r="F744" i="68"/>
  <c r="G743" i="68"/>
  <c r="F743" i="68"/>
  <c r="G742" i="68"/>
  <c r="F742" i="68"/>
  <c r="G741" i="68"/>
  <c r="F741" i="68"/>
  <c r="G740" i="68"/>
  <c r="F740" i="68"/>
  <c r="G739" i="68"/>
  <c r="F739" i="68"/>
  <c r="G738" i="68"/>
  <c r="F738" i="68"/>
  <c r="G737" i="68"/>
  <c r="F737" i="68"/>
  <c r="G736" i="68"/>
  <c r="F736" i="68"/>
  <c r="G734" i="68"/>
  <c r="F734" i="68"/>
  <c r="G733" i="68"/>
  <c r="F733" i="68"/>
  <c r="G732" i="68"/>
  <c r="F732" i="68"/>
  <c r="G731" i="68"/>
  <c r="F731" i="68"/>
  <c r="G730" i="68"/>
  <c r="F730" i="68"/>
  <c r="G729" i="68"/>
  <c r="F729" i="68"/>
  <c r="G728" i="68"/>
  <c r="F728" i="68"/>
  <c r="G727" i="68"/>
  <c r="F727" i="68"/>
  <c r="G726" i="68"/>
  <c r="F726" i="68"/>
  <c r="G725" i="68"/>
  <c r="F725" i="68"/>
  <c r="G724" i="68"/>
  <c r="F724" i="68"/>
  <c r="G723" i="68"/>
  <c r="F723" i="68"/>
  <c r="G721" i="68"/>
  <c r="F721" i="68"/>
  <c r="G720" i="68"/>
  <c r="F720" i="68"/>
  <c r="G719" i="68"/>
  <c r="F719" i="68"/>
  <c r="G717" i="68"/>
  <c r="F717" i="68"/>
  <c r="G716" i="68"/>
  <c r="F716" i="68"/>
  <c r="G715" i="68"/>
  <c r="F715" i="68"/>
  <c r="G714" i="68"/>
  <c r="F714" i="68"/>
  <c r="G713" i="68"/>
  <c r="F713" i="68"/>
  <c r="G712" i="68"/>
  <c r="F712" i="68"/>
  <c r="G711" i="68"/>
  <c r="F711" i="68"/>
  <c r="G710" i="68"/>
  <c r="F710" i="68"/>
  <c r="G709" i="68"/>
  <c r="F709" i="68"/>
  <c r="G708" i="68"/>
  <c r="F708" i="68"/>
  <c r="G707" i="68"/>
  <c r="F707" i="68"/>
  <c r="G706" i="68"/>
  <c r="F706" i="68"/>
  <c r="G705" i="68"/>
  <c r="F705" i="68"/>
  <c r="G704" i="68"/>
  <c r="F704" i="68"/>
  <c r="E703" i="68"/>
  <c r="I704" i="68" s="1"/>
  <c r="G702" i="68"/>
  <c r="F702" i="68"/>
  <c r="E701" i="68"/>
  <c r="G700" i="68"/>
  <c r="F700" i="68"/>
  <c r="G699" i="68"/>
  <c r="F699" i="68"/>
  <c r="G698" i="68"/>
  <c r="F698" i="68"/>
  <c r="G697" i="68"/>
  <c r="F697" i="68"/>
  <c r="G696" i="68"/>
  <c r="F696" i="68"/>
  <c r="G695" i="68"/>
  <c r="F695" i="68"/>
  <c r="G694" i="68"/>
  <c r="F694" i="68"/>
  <c r="G693" i="68"/>
  <c r="F693" i="68"/>
  <c r="G692" i="68"/>
  <c r="F692" i="68"/>
  <c r="G691" i="68"/>
  <c r="F691" i="68"/>
  <c r="G690" i="68"/>
  <c r="F690" i="68"/>
  <c r="G689" i="68"/>
  <c r="F689" i="68"/>
  <c r="G688" i="68"/>
  <c r="F688" i="68"/>
  <c r="G687" i="68"/>
  <c r="F687" i="68"/>
  <c r="G686" i="68"/>
  <c r="F686" i="68"/>
  <c r="G685" i="68"/>
  <c r="F685" i="68"/>
  <c r="G684" i="68"/>
  <c r="F684" i="68"/>
  <c r="G683" i="68"/>
  <c r="F683" i="68"/>
  <c r="G682" i="68"/>
  <c r="F682" i="68"/>
  <c r="G681" i="68"/>
  <c r="F681" i="68"/>
  <c r="G680" i="68"/>
  <c r="F680" i="68"/>
  <c r="G679" i="68"/>
  <c r="F679" i="68"/>
  <c r="G678" i="68"/>
  <c r="F678" i="68"/>
  <c r="G677" i="68"/>
  <c r="F677" i="68"/>
  <c r="G676" i="68"/>
  <c r="F676" i="68"/>
  <c r="G675" i="68"/>
  <c r="F675" i="68"/>
  <c r="G674" i="68"/>
  <c r="F674" i="68"/>
  <c r="G673" i="68"/>
  <c r="F673" i="68"/>
  <c r="G672" i="68"/>
  <c r="F672" i="68"/>
  <c r="G671" i="68"/>
  <c r="F671" i="68"/>
  <c r="G670" i="68"/>
  <c r="F670" i="68"/>
  <c r="G669" i="68"/>
  <c r="F669" i="68"/>
  <c r="G668" i="68"/>
  <c r="F668" i="68"/>
  <c r="G667" i="68"/>
  <c r="F667" i="68"/>
  <c r="G666" i="68"/>
  <c r="F666" i="68"/>
  <c r="G665" i="68"/>
  <c r="F665" i="68"/>
  <c r="G664" i="68"/>
  <c r="F664" i="68"/>
  <c r="G663" i="68"/>
  <c r="F663" i="68"/>
  <c r="G662" i="68"/>
  <c r="F662" i="68"/>
  <c r="G660" i="68"/>
  <c r="F660" i="68"/>
  <c r="G659" i="68"/>
  <c r="F659" i="68"/>
  <c r="G658" i="68"/>
  <c r="F658" i="68"/>
  <c r="G657" i="68"/>
  <c r="F657" i="68"/>
  <c r="G656" i="68"/>
  <c r="F656" i="68"/>
  <c r="G655" i="68"/>
  <c r="F655" i="68"/>
  <c r="G654" i="68"/>
  <c r="F654" i="68"/>
  <c r="G653" i="68"/>
  <c r="F653" i="68"/>
  <c r="G652" i="68"/>
  <c r="F652" i="68"/>
  <c r="G651" i="68"/>
  <c r="F651" i="68"/>
  <c r="G650" i="68"/>
  <c r="F650" i="68"/>
  <c r="G649" i="68"/>
  <c r="F649" i="68"/>
  <c r="G648" i="68"/>
  <c r="F648" i="68"/>
  <c r="G647" i="68"/>
  <c r="F647" i="68"/>
  <c r="G646" i="68"/>
  <c r="F646" i="68"/>
  <c r="G645" i="68"/>
  <c r="F645" i="68"/>
  <c r="G644" i="68"/>
  <c r="F644" i="68"/>
  <c r="G643" i="68"/>
  <c r="F643" i="68"/>
  <c r="G642" i="68"/>
  <c r="F642" i="68"/>
  <c r="G641" i="68"/>
  <c r="F641" i="68"/>
  <c r="G640" i="68"/>
  <c r="F640" i="68"/>
  <c r="G639" i="68"/>
  <c r="F639" i="68"/>
  <c r="G638" i="68"/>
  <c r="F638" i="68"/>
  <c r="G637" i="68"/>
  <c r="F637" i="68"/>
  <c r="E636" i="68"/>
  <c r="G635" i="68"/>
  <c r="F635" i="68"/>
  <c r="G634" i="68"/>
  <c r="F634" i="68"/>
  <c r="G633" i="68"/>
  <c r="F633" i="68"/>
  <c r="G630" i="68"/>
  <c r="F630" i="68"/>
  <c r="G629" i="68"/>
  <c r="F629" i="68"/>
  <c r="G628" i="68"/>
  <c r="F628" i="68"/>
  <c r="G627" i="68"/>
  <c r="F627" i="68"/>
  <c r="G626" i="68"/>
  <c r="F626" i="68"/>
  <c r="G625" i="68"/>
  <c r="F625" i="68"/>
  <c r="G624" i="68"/>
  <c r="F624" i="68"/>
  <c r="G623" i="68"/>
  <c r="F623" i="68"/>
  <c r="G622" i="68"/>
  <c r="F622" i="68"/>
  <c r="G621" i="68"/>
  <c r="F621" i="68"/>
  <c r="G620" i="68"/>
  <c r="F620" i="68"/>
  <c r="G619" i="68"/>
  <c r="F619" i="68"/>
  <c r="G618" i="68"/>
  <c r="F618" i="68"/>
  <c r="G617" i="68"/>
  <c r="F617" i="68"/>
  <c r="G616" i="68"/>
  <c r="F616" i="68"/>
  <c r="G615" i="68"/>
  <c r="F615" i="68"/>
  <c r="G614" i="68"/>
  <c r="F614" i="68"/>
  <c r="G613" i="68"/>
  <c r="F613" i="68"/>
  <c r="G612" i="68"/>
  <c r="F612" i="68"/>
  <c r="G611" i="68"/>
  <c r="F611" i="68"/>
  <c r="G610" i="68"/>
  <c r="F610" i="68"/>
  <c r="E609" i="68"/>
  <c r="G608" i="68"/>
  <c r="F608" i="68"/>
  <c r="G607" i="68"/>
  <c r="F607" i="68"/>
  <c r="G605" i="68"/>
  <c r="F605" i="68"/>
  <c r="G602" i="68"/>
  <c r="F602" i="68"/>
  <c r="G599" i="68"/>
  <c r="F599" i="68"/>
  <c r="G597" i="68"/>
  <c r="F597" i="68"/>
  <c r="G596" i="68"/>
  <c r="F596" i="68"/>
  <c r="G592" i="68"/>
  <c r="F592" i="68"/>
  <c r="G589" i="68"/>
  <c r="F589" i="68"/>
  <c r="G588" i="68"/>
  <c r="F588" i="68"/>
  <c r="G587" i="68"/>
  <c r="F587" i="68"/>
  <c r="G586" i="68"/>
  <c r="F586" i="68"/>
  <c r="G583" i="68"/>
  <c r="F583" i="68"/>
  <c r="G582" i="68"/>
  <c r="F582" i="68"/>
  <c r="G581" i="68"/>
  <c r="F581" i="68"/>
  <c r="G580" i="68"/>
  <c r="F580" i="68"/>
  <c r="G579" i="68"/>
  <c r="F579" i="68"/>
  <c r="G578" i="68"/>
  <c r="F578" i="68"/>
  <c r="G577" i="68"/>
  <c r="F577" i="68"/>
  <c r="G576" i="68"/>
  <c r="F576" i="68"/>
  <c r="G575" i="68"/>
  <c r="F575" i="68"/>
  <c r="G574" i="68"/>
  <c r="F574" i="68"/>
  <c r="G573" i="68"/>
  <c r="F573" i="68"/>
  <c r="G572" i="68"/>
  <c r="F572" i="68"/>
  <c r="G571" i="68"/>
  <c r="F571" i="68"/>
  <c r="G570" i="68"/>
  <c r="F570" i="68"/>
  <c r="G569" i="68"/>
  <c r="F569" i="68"/>
  <c r="E568" i="68"/>
  <c r="J568" i="68" s="1"/>
  <c r="J569" i="68" s="1"/>
  <c r="G567" i="68"/>
  <c r="F567" i="68"/>
  <c r="G566" i="68"/>
  <c r="F566" i="68"/>
  <c r="G565" i="68"/>
  <c r="F565" i="68"/>
  <c r="G564" i="68"/>
  <c r="F564" i="68"/>
  <c r="G563" i="68"/>
  <c r="F563" i="68"/>
  <c r="G562" i="68"/>
  <c r="F562" i="68"/>
  <c r="G561" i="68"/>
  <c r="F561" i="68"/>
  <c r="G560" i="68"/>
  <c r="F560" i="68"/>
  <c r="G559" i="68"/>
  <c r="F559" i="68"/>
  <c r="G558" i="68"/>
  <c r="F558" i="68"/>
  <c r="G557" i="68"/>
  <c r="F557" i="68"/>
  <c r="G556" i="68"/>
  <c r="F556" i="68"/>
  <c r="G554" i="68"/>
  <c r="F554" i="68"/>
  <c r="G553" i="68"/>
  <c r="F553" i="68"/>
  <c r="G552" i="68"/>
  <c r="F552" i="68"/>
  <c r="G551" i="68"/>
  <c r="F551" i="68"/>
  <c r="G550" i="68"/>
  <c r="F550" i="68"/>
  <c r="G549" i="68"/>
  <c r="F549" i="68"/>
  <c r="G548" i="68"/>
  <c r="F548" i="68"/>
  <c r="G547" i="68"/>
  <c r="F547" i="68"/>
  <c r="G546" i="68"/>
  <c r="F546" i="68"/>
  <c r="G545" i="68"/>
  <c r="F545" i="68"/>
  <c r="G544" i="68"/>
  <c r="F544" i="68"/>
  <c r="G543" i="68"/>
  <c r="F543" i="68"/>
  <c r="G542" i="68"/>
  <c r="F542" i="68"/>
  <c r="G541" i="68"/>
  <c r="F541" i="68"/>
  <c r="G540" i="68"/>
  <c r="F540" i="68"/>
  <c r="E539" i="68"/>
  <c r="G534" i="68"/>
  <c r="F534" i="68"/>
  <c r="G533" i="68"/>
  <c r="F533" i="68"/>
  <c r="E532" i="68"/>
  <c r="G530" i="68"/>
  <c r="F530" i="68"/>
  <c r="G529" i="68"/>
  <c r="F529" i="68"/>
  <c r="G528" i="68"/>
  <c r="F528" i="68"/>
  <c r="G527" i="68"/>
  <c r="F527" i="68"/>
  <c r="G526" i="68"/>
  <c r="F526" i="68"/>
  <c r="G525" i="68"/>
  <c r="F525" i="68"/>
  <c r="G524" i="68"/>
  <c r="F524" i="68"/>
  <c r="G523" i="68"/>
  <c r="F523" i="68"/>
  <c r="G521" i="68"/>
  <c r="F521" i="68"/>
  <c r="E519" i="68"/>
  <c r="G516" i="68"/>
  <c r="F516" i="68"/>
  <c r="G515" i="68"/>
  <c r="F515" i="68"/>
  <c r="G514" i="68"/>
  <c r="F514" i="68"/>
  <c r="G513" i="68"/>
  <c r="F513" i="68"/>
  <c r="G511" i="68"/>
  <c r="F511" i="68"/>
  <c r="G510" i="68"/>
  <c r="F510" i="68"/>
  <c r="G509" i="68"/>
  <c r="F509" i="68"/>
  <c r="G508" i="68"/>
  <c r="F508" i="68"/>
  <c r="G507" i="68"/>
  <c r="F507" i="68"/>
  <c r="G506" i="68"/>
  <c r="F506" i="68"/>
  <c r="G504" i="68"/>
  <c r="F504" i="68"/>
  <c r="G503" i="68"/>
  <c r="F503" i="68"/>
  <c r="G502" i="68"/>
  <c r="F502" i="68"/>
  <c r="G501" i="68"/>
  <c r="F501" i="68"/>
  <c r="G500" i="68"/>
  <c r="F500" i="68"/>
  <c r="G497" i="68"/>
  <c r="F497" i="68"/>
  <c r="G496" i="68"/>
  <c r="F496" i="68"/>
  <c r="G495" i="68"/>
  <c r="F495" i="68"/>
  <c r="G494" i="68"/>
  <c r="F494" i="68"/>
  <c r="G493" i="68"/>
  <c r="F493" i="68"/>
  <c r="G492" i="68"/>
  <c r="F492" i="68"/>
  <c r="G491" i="68"/>
  <c r="F491" i="68"/>
  <c r="G480" i="68"/>
  <c r="F480" i="68"/>
  <c r="G479" i="68"/>
  <c r="F479" i="68"/>
  <c r="G478" i="68"/>
  <c r="F478" i="68"/>
  <c r="G476" i="68"/>
  <c r="F476" i="68"/>
  <c r="G475" i="68"/>
  <c r="F475" i="68"/>
  <c r="G474" i="68"/>
  <c r="F474" i="68"/>
  <c r="G473" i="68"/>
  <c r="F473" i="68"/>
  <c r="G472" i="68"/>
  <c r="F472" i="68"/>
  <c r="G470" i="68"/>
  <c r="F470" i="68"/>
  <c r="G469" i="68"/>
  <c r="F469" i="68"/>
  <c r="G468" i="68"/>
  <c r="F468" i="68"/>
  <c r="G467" i="68"/>
  <c r="F467" i="68"/>
  <c r="G466" i="68"/>
  <c r="F466" i="68"/>
  <c r="G465" i="68"/>
  <c r="F465" i="68"/>
  <c r="G464" i="68"/>
  <c r="F464" i="68"/>
  <c r="G463" i="68"/>
  <c r="F463" i="68"/>
  <c r="G462" i="68"/>
  <c r="F462" i="68"/>
  <c r="G461" i="68"/>
  <c r="F461" i="68"/>
  <c r="G460" i="68"/>
  <c r="F460" i="68"/>
  <c r="G459" i="68"/>
  <c r="F459" i="68"/>
  <c r="G457" i="68"/>
  <c r="F457" i="68"/>
  <c r="G456" i="68"/>
  <c r="F456" i="68"/>
  <c r="G455" i="68"/>
  <c r="F455" i="68"/>
  <c r="G454" i="68"/>
  <c r="F454" i="68"/>
  <c r="G452" i="68"/>
  <c r="F452" i="68"/>
  <c r="G451" i="68"/>
  <c r="F451" i="68"/>
  <c r="G450" i="68"/>
  <c r="F450" i="68"/>
  <c r="G448" i="68"/>
  <c r="F448" i="68"/>
  <c r="G447" i="68"/>
  <c r="F447" i="68"/>
  <c r="G446" i="68"/>
  <c r="F446" i="68"/>
  <c r="G445" i="68"/>
  <c r="F445" i="68"/>
  <c r="G444" i="68"/>
  <c r="F444" i="68"/>
  <c r="G443" i="68"/>
  <c r="F443" i="68"/>
  <c r="G442" i="68"/>
  <c r="F442" i="68"/>
  <c r="G441" i="68"/>
  <c r="F441" i="68"/>
  <c r="G440" i="68"/>
  <c r="F440" i="68"/>
  <c r="G439" i="68"/>
  <c r="F439" i="68"/>
  <c r="G438" i="68"/>
  <c r="F438" i="68"/>
  <c r="G437" i="68"/>
  <c r="F437" i="68"/>
  <c r="G436" i="68"/>
  <c r="F436" i="68"/>
  <c r="G435" i="68"/>
  <c r="F435" i="68"/>
  <c r="G434" i="68"/>
  <c r="F434" i="68"/>
  <c r="G433" i="68"/>
  <c r="F433" i="68"/>
  <c r="G432" i="68"/>
  <c r="F432" i="68"/>
  <c r="G431" i="68"/>
  <c r="F431" i="68"/>
  <c r="G430" i="68"/>
  <c r="F430" i="68"/>
  <c r="G429" i="68"/>
  <c r="F429" i="68"/>
  <c r="G428" i="68"/>
  <c r="F428" i="68"/>
  <c r="G427" i="68"/>
  <c r="F427" i="68"/>
  <c r="G426" i="68"/>
  <c r="F426" i="68"/>
  <c r="G425" i="68"/>
  <c r="F425" i="68"/>
  <c r="G424" i="68"/>
  <c r="F424" i="68"/>
  <c r="G423" i="68"/>
  <c r="F423" i="68"/>
  <c r="G422" i="68"/>
  <c r="F422" i="68"/>
  <c r="G421" i="68"/>
  <c r="F421" i="68"/>
  <c r="G420" i="68"/>
  <c r="F420" i="68"/>
  <c r="G419" i="68"/>
  <c r="F419" i="68"/>
  <c r="G418" i="68"/>
  <c r="F418" i="68"/>
  <c r="G417" i="68"/>
  <c r="F417" i="68"/>
  <c r="G416" i="68"/>
  <c r="F416" i="68"/>
  <c r="G415" i="68"/>
  <c r="F415" i="68"/>
  <c r="G414" i="68"/>
  <c r="F414" i="68"/>
  <c r="G413" i="68"/>
  <c r="F413" i="68"/>
  <c r="G412" i="68"/>
  <c r="F412" i="68"/>
  <c r="G411" i="68"/>
  <c r="F411" i="68"/>
  <c r="G410" i="68"/>
  <c r="F410" i="68"/>
  <c r="G409" i="68"/>
  <c r="F409" i="68"/>
  <c r="G408" i="68"/>
  <c r="F408" i="68"/>
  <c r="G407" i="68"/>
  <c r="F407" i="68"/>
  <c r="G406" i="68"/>
  <c r="F406" i="68"/>
  <c r="G405" i="68"/>
  <c r="F405" i="68"/>
  <c r="G404" i="68"/>
  <c r="F404" i="68"/>
  <c r="G403" i="68"/>
  <c r="F403" i="68"/>
  <c r="G402" i="68"/>
  <c r="F402" i="68"/>
  <c r="G401" i="68"/>
  <c r="F401" i="68"/>
  <c r="G400" i="68"/>
  <c r="F400" i="68"/>
  <c r="G399" i="68"/>
  <c r="F399" i="68"/>
  <c r="G398" i="68"/>
  <c r="F398" i="68"/>
  <c r="G397" i="68"/>
  <c r="F397" i="68"/>
  <c r="G396" i="68"/>
  <c r="F396" i="68"/>
  <c r="G395" i="68"/>
  <c r="F395" i="68"/>
  <c r="G394" i="68"/>
  <c r="F394" i="68"/>
  <c r="G393" i="68"/>
  <c r="F393" i="68"/>
  <c r="G392" i="68"/>
  <c r="F392" i="68"/>
  <c r="G390" i="68"/>
  <c r="F390" i="68"/>
  <c r="G389" i="68"/>
  <c r="F389" i="68"/>
  <c r="G388" i="68"/>
  <c r="F388" i="68"/>
  <c r="G387" i="68"/>
  <c r="F387" i="68"/>
  <c r="G386" i="68"/>
  <c r="F386" i="68"/>
  <c r="G385" i="68"/>
  <c r="F385" i="68"/>
  <c r="G384" i="68"/>
  <c r="F384" i="68"/>
  <c r="G383" i="68"/>
  <c r="F383" i="68"/>
  <c r="G382" i="68"/>
  <c r="F382" i="68"/>
  <c r="G381" i="68"/>
  <c r="F381" i="68"/>
  <c r="G380" i="68"/>
  <c r="F380" i="68"/>
  <c r="G378" i="68"/>
  <c r="F378" i="68"/>
  <c r="G377" i="68"/>
  <c r="F377" i="68"/>
  <c r="G376" i="68"/>
  <c r="F376" i="68"/>
  <c r="G375" i="68"/>
  <c r="F375" i="68"/>
  <c r="G374" i="68"/>
  <c r="F374" i="68"/>
  <c r="G372" i="68"/>
  <c r="F372" i="68"/>
  <c r="G371" i="68"/>
  <c r="F371" i="68"/>
  <c r="G370" i="68"/>
  <c r="F370" i="68"/>
  <c r="G369" i="68"/>
  <c r="F369" i="68"/>
  <c r="G368" i="68"/>
  <c r="F368" i="68"/>
  <c r="G367" i="68"/>
  <c r="F367" i="68"/>
  <c r="G366" i="68"/>
  <c r="F366" i="68"/>
  <c r="G365" i="68"/>
  <c r="F365" i="68"/>
  <c r="G364" i="68"/>
  <c r="F364" i="68"/>
  <c r="G363" i="68"/>
  <c r="F363" i="68"/>
  <c r="G362" i="68"/>
  <c r="F362" i="68"/>
  <c r="G361" i="68"/>
  <c r="F361" i="68"/>
  <c r="G360" i="68"/>
  <c r="F360" i="68"/>
  <c r="G359" i="68"/>
  <c r="F359" i="68"/>
  <c r="G358" i="68"/>
  <c r="F358" i="68"/>
  <c r="G357" i="68"/>
  <c r="F357" i="68"/>
  <c r="G356" i="68"/>
  <c r="F356" i="68"/>
  <c r="G355" i="68"/>
  <c r="F355" i="68"/>
  <c r="G354" i="68"/>
  <c r="F354" i="68"/>
  <c r="G353" i="68"/>
  <c r="F353" i="68"/>
  <c r="G352" i="68"/>
  <c r="F352" i="68"/>
  <c r="G351" i="68"/>
  <c r="F351" i="68"/>
  <c r="G350" i="68"/>
  <c r="F350" i="68"/>
  <c r="G349" i="68"/>
  <c r="F349" i="68"/>
  <c r="G348" i="68"/>
  <c r="F348" i="68"/>
  <c r="G347" i="68"/>
  <c r="F347" i="68"/>
  <c r="G346" i="68"/>
  <c r="F346" i="68"/>
  <c r="G345" i="68"/>
  <c r="F345" i="68"/>
  <c r="G344" i="68"/>
  <c r="F344" i="68"/>
  <c r="G343" i="68"/>
  <c r="F343" i="68"/>
  <c r="G342" i="68"/>
  <c r="F342" i="68"/>
  <c r="G341" i="68"/>
  <c r="F341" i="68"/>
  <c r="G340" i="68"/>
  <c r="F340" i="68"/>
  <c r="G339" i="68"/>
  <c r="F339" i="68"/>
  <c r="G338" i="68"/>
  <c r="F338" i="68"/>
  <c r="G337" i="68"/>
  <c r="F337" i="68"/>
  <c r="G336" i="68"/>
  <c r="F336" i="68"/>
  <c r="G335" i="68"/>
  <c r="F335" i="68"/>
  <c r="G334" i="68"/>
  <c r="F334" i="68"/>
  <c r="G333" i="68"/>
  <c r="F333" i="68"/>
  <c r="G332" i="68"/>
  <c r="F332" i="68"/>
  <c r="G331" i="68"/>
  <c r="F331" i="68"/>
  <c r="G330" i="68"/>
  <c r="F330" i="68"/>
  <c r="G329" i="68"/>
  <c r="F329" i="68"/>
  <c r="G328" i="68"/>
  <c r="F328" i="68"/>
  <c r="G327" i="68"/>
  <c r="F327" i="68"/>
  <c r="G326" i="68"/>
  <c r="F326" i="68"/>
  <c r="G325" i="68"/>
  <c r="F325" i="68"/>
  <c r="G324" i="68"/>
  <c r="F324" i="68"/>
  <c r="G323" i="68"/>
  <c r="F323" i="68"/>
  <c r="G321" i="68"/>
  <c r="F321" i="68"/>
  <c r="G320" i="68"/>
  <c r="F320" i="68"/>
  <c r="G319" i="68"/>
  <c r="F319" i="68"/>
  <c r="G317" i="68"/>
  <c r="F317" i="68"/>
  <c r="G316" i="68"/>
  <c r="F316" i="68"/>
  <c r="G313" i="68"/>
  <c r="F313" i="68"/>
  <c r="G312" i="68"/>
  <c r="F312" i="68"/>
  <c r="G311" i="68"/>
  <c r="F311" i="68"/>
  <c r="G309" i="68"/>
  <c r="F309" i="68"/>
  <c r="G308" i="68"/>
  <c r="F308" i="68"/>
  <c r="G306" i="68"/>
  <c r="F306" i="68"/>
  <c r="G305" i="68"/>
  <c r="F305" i="68"/>
  <c r="G304" i="68"/>
  <c r="F304" i="68"/>
  <c r="G303" i="68"/>
  <c r="F303" i="68"/>
  <c r="G302" i="68"/>
  <c r="F302" i="68"/>
  <c r="G301" i="68"/>
  <c r="F301" i="68"/>
  <c r="G300" i="68"/>
  <c r="F300" i="68"/>
  <c r="G299" i="68"/>
  <c r="F299" i="68"/>
  <c r="G298" i="68"/>
  <c r="F298" i="68"/>
  <c r="G297" i="68"/>
  <c r="F297" i="68"/>
  <c r="G296" i="68"/>
  <c r="F296" i="68"/>
  <c r="G295" i="68"/>
  <c r="F295" i="68"/>
  <c r="G294" i="68"/>
  <c r="F294" i="68"/>
  <c r="E293" i="68"/>
  <c r="E536" i="68" s="1"/>
  <c r="G290" i="68"/>
  <c r="F290" i="68"/>
  <c r="G289" i="68"/>
  <c r="F289" i="68"/>
  <c r="G288" i="68"/>
  <c r="F288" i="68"/>
  <c r="G286" i="68"/>
  <c r="F286" i="68"/>
  <c r="G285" i="68"/>
  <c r="F285" i="68"/>
  <c r="G284" i="68"/>
  <c r="F284" i="68"/>
  <c r="G283" i="68"/>
  <c r="F283" i="68"/>
  <c r="G282" i="68"/>
  <c r="F282" i="68"/>
  <c r="G281" i="68"/>
  <c r="F281" i="68"/>
  <c r="G280" i="68"/>
  <c r="F280" i="68"/>
  <c r="G279" i="68"/>
  <c r="F279" i="68"/>
  <c r="G277" i="68"/>
  <c r="F277" i="68"/>
  <c r="G276" i="68"/>
  <c r="F276" i="68"/>
  <c r="G274" i="68"/>
  <c r="F274" i="68"/>
  <c r="G272" i="68"/>
  <c r="F272" i="68"/>
  <c r="G271" i="68"/>
  <c r="F271" i="68"/>
  <c r="G269" i="68"/>
  <c r="F269" i="68"/>
  <c r="G267" i="68"/>
  <c r="F267" i="68"/>
  <c r="G266" i="68"/>
  <c r="F266" i="68"/>
  <c r="G265" i="68"/>
  <c r="F265" i="68"/>
  <c r="G264" i="68"/>
  <c r="F264" i="68"/>
  <c r="G263" i="68"/>
  <c r="F263" i="68"/>
  <c r="G262" i="68"/>
  <c r="F262" i="68"/>
  <c r="G261" i="68"/>
  <c r="F261" i="68"/>
  <c r="G260" i="68"/>
  <c r="F260" i="68"/>
  <c r="G259" i="68"/>
  <c r="F259" i="68"/>
  <c r="G258" i="68"/>
  <c r="F258" i="68"/>
  <c r="G257" i="68"/>
  <c r="F257" i="68"/>
  <c r="G256" i="68"/>
  <c r="F256" i="68"/>
  <c r="G255" i="68"/>
  <c r="F255" i="68"/>
  <c r="G254" i="68"/>
  <c r="F254" i="68"/>
  <c r="G251" i="68"/>
  <c r="F251" i="68"/>
  <c r="G250" i="68"/>
  <c r="F250" i="68"/>
  <c r="G249" i="68"/>
  <c r="F249" i="68"/>
  <c r="G247" i="68"/>
  <c r="F247" i="68"/>
  <c r="G241" i="68"/>
  <c r="F241" i="68"/>
  <c r="G240" i="68"/>
  <c r="F240" i="68"/>
  <c r="G239" i="68"/>
  <c r="F239" i="68"/>
  <c r="G238" i="68"/>
  <c r="F238" i="68"/>
  <c r="G237" i="68"/>
  <c r="F237" i="68"/>
  <c r="G236" i="68"/>
  <c r="F236" i="68"/>
  <c r="G235" i="68"/>
  <c r="F235" i="68"/>
  <c r="G234" i="68"/>
  <c r="F234" i="68"/>
  <c r="G233" i="68"/>
  <c r="F233" i="68"/>
  <c r="G229" i="68"/>
  <c r="F229" i="68"/>
  <c r="G227" i="68"/>
  <c r="F227" i="68"/>
  <c r="G226" i="68"/>
  <c r="F226" i="68"/>
  <c r="G225" i="68"/>
  <c r="F225" i="68"/>
  <c r="G222" i="68"/>
  <c r="F222" i="68"/>
  <c r="G221" i="68"/>
  <c r="F221" i="68"/>
  <c r="G220" i="68"/>
  <c r="F220" i="68"/>
  <c r="G219" i="68"/>
  <c r="F219" i="68"/>
  <c r="G218" i="68"/>
  <c r="F218" i="68"/>
  <c r="G217" i="68"/>
  <c r="F217" i="68"/>
  <c r="G216" i="68"/>
  <c r="F216" i="68"/>
  <c r="G215" i="68"/>
  <c r="F215" i="68"/>
  <c r="G214" i="68"/>
  <c r="F214" i="68"/>
  <c r="G213" i="68"/>
  <c r="F213" i="68"/>
  <c r="G212" i="68"/>
  <c r="F212" i="68"/>
  <c r="G211" i="68"/>
  <c r="F211" i="68"/>
  <c r="G210" i="68"/>
  <c r="F210" i="68"/>
  <c r="G209" i="68"/>
  <c r="F209" i="68"/>
  <c r="G208" i="68"/>
  <c r="F208" i="68"/>
  <c r="G207" i="68"/>
  <c r="F207" i="68"/>
  <c r="G206" i="68"/>
  <c r="F206" i="68"/>
  <c r="G205" i="68"/>
  <c r="F205" i="68"/>
  <c r="G204" i="68"/>
  <c r="F204" i="68"/>
  <c r="E203" i="68"/>
  <c r="G200" i="68"/>
  <c r="F200" i="68"/>
  <c r="G199" i="68"/>
  <c r="F199" i="68"/>
  <c r="E198" i="68"/>
  <c r="G197" i="68"/>
  <c r="F197" i="68"/>
  <c r="G196" i="68"/>
  <c r="F196" i="68"/>
  <c r="G195" i="68"/>
  <c r="F195" i="68"/>
  <c r="G194" i="68"/>
  <c r="F194" i="68"/>
  <c r="G193" i="68"/>
  <c r="F193" i="68"/>
  <c r="G192" i="68"/>
  <c r="F192" i="68"/>
  <c r="G191" i="68"/>
  <c r="F191" i="68"/>
  <c r="G190" i="68"/>
  <c r="F190" i="68"/>
  <c r="G189" i="68"/>
  <c r="F189" i="68"/>
  <c r="G188" i="68"/>
  <c r="F188" i="68"/>
  <c r="G187" i="68"/>
  <c r="F187" i="68"/>
  <c r="G184" i="68"/>
  <c r="F184" i="68"/>
  <c r="G182" i="68"/>
  <c r="F182" i="68"/>
  <c r="G181" i="68"/>
  <c r="F181" i="68"/>
  <c r="G178" i="68"/>
  <c r="F178" i="68"/>
  <c r="G177" i="68"/>
  <c r="F177" i="68"/>
  <c r="G176" i="68"/>
  <c r="F176" i="68"/>
  <c r="G173" i="68"/>
  <c r="F173" i="68"/>
  <c r="G172" i="68"/>
  <c r="F172" i="68"/>
  <c r="G171" i="68"/>
  <c r="F171" i="68"/>
  <c r="G170" i="68"/>
  <c r="F170" i="68"/>
  <c r="G169" i="68"/>
  <c r="F169" i="68"/>
  <c r="G168" i="68"/>
  <c r="F168" i="68"/>
  <c r="G167" i="68"/>
  <c r="F167" i="68"/>
  <c r="G166" i="68"/>
  <c r="F166" i="68"/>
  <c r="G165" i="68"/>
  <c r="F165" i="68"/>
  <c r="G163" i="68"/>
  <c r="F163" i="68"/>
  <c r="G162" i="68"/>
  <c r="F162" i="68"/>
  <c r="G161" i="68"/>
  <c r="F161" i="68"/>
  <c r="G160" i="68"/>
  <c r="F160" i="68"/>
  <c r="G159" i="68"/>
  <c r="F159" i="68"/>
  <c r="G158" i="68"/>
  <c r="F158" i="68"/>
  <c r="G157" i="68"/>
  <c r="F157" i="68"/>
  <c r="G154" i="68"/>
  <c r="F154" i="68"/>
  <c r="G153" i="68"/>
  <c r="F153" i="68"/>
  <c r="G152" i="68"/>
  <c r="F152" i="68"/>
  <c r="G151" i="68"/>
  <c r="F151" i="68"/>
  <c r="G150" i="68"/>
  <c r="F150" i="68"/>
  <c r="G149" i="68"/>
  <c r="F149" i="68"/>
  <c r="G148" i="68"/>
  <c r="F148" i="68"/>
  <c r="G146" i="68"/>
  <c r="F146" i="68"/>
  <c r="G145" i="68"/>
  <c r="F145" i="68"/>
  <c r="G144" i="68"/>
  <c r="F144" i="68"/>
  <c r="G142" i="68"/>
  <c r="F142" i="68"/>
  <c r="G140" i="68"/>
  <c r="F140" i="68"/>
  <c r="G138" i="68"/>
  <c r="F138" i="68"/>
  <c r="G137" i="68"/>
  <c r="F137" i="68"/>
  <c r="G136" i="68"/>
  <c r="F136" i="68"/>
  <c r="G135" i="68"/>
  <c r="F135" i="68"/>
  <c r="G134" i="68"/>
  <c r="F134" i="68"/>
  <c r="G130" i="68"/>
  <c r="F130" i="68"/>
  <c r="G129" i="68"/>
  <c r="F129" i="68"/>
  <c r="G120" i="68"/>
  <c r="F120" i="68"/>
  <c r="G119" i="68"/>
  <c r="F119" i="68"/>
  <c r="G118" i="68"/>
  <c r="F118" i="68"/>
  <c r="G117" i="68"/>
  <c r="F117" i="68"/>
  <c r="G116" i="68"/>
  <c r="F116" i="68"/>
  <c r="G115" i="68"/>
  <c r="F115" i="68"/>
  <c r="G114" i="68"/>
  <c r="F114" i="68"/>
  <c r="G113" i="68"/>
  <c r="F113" i="68"/>
  <c r="G112" i="68"/>
  <c r="F112" i="68"/>
  <c r="G111" i="68"/>
  <c r="F111" i="68"/>
  <c r="G110" i="68"/>
  <c r="F110" i="68"/>
  <c r="G109" i="68"/>
  <c r="F109" i="68"/>
  <c r="G108" i="68"/>
  <c r="F108" i="68"/>
  <c r="G107" i="68"/>
  <c r="F107" i="68"/>
  <c r="G106" i="68"/>
  <c r="F106" i="68"/>
  <c r="G105" i="68"/>
  <c r="F105" i="68"/>
  <c r="G101" i="68"/>
  <c r="F101" i="68"/>
  <c r="G100" i="68"/>
  <c r="F100" i="68"/>
  <c r="G99" i="68"/>
  <c r="F99" i="68"/>
  <c r="G98" i="68"/>
  <c r="F98" i="68"/>
  <c r="G97" i="68"/>
  <c r="F97" i="68"/>
  <c r="G96" i="68"/>
  <c r="F96" i="68"/>
  <c r="G95" i="68"/>
  <c r="F95" i="68"/>
  <c r="G94" i="68"/>
  <c r="F94" i="68"/>
  <c r="G93" i="68"/>
  <c r="F93" i="68"/>
  <c r="G92" i="68"/>
  <c r="F92" i="68"/>
  <c r="G91" i="68"/>
  <c r="F91" i="68"/>
  <c r="G90" i="68"/>
  <c r="F90" i="68"/>
  <c r="G87" i="68"/>
  <c r="F87" i="68"/>
  <c r="G86" i="68"/>
  <c r="F86" i="68"/>
  <c r="G85" i="68"/>
  <c r="F85" i="68"/>
  <c r="G84" i="68"/>
  <c r="F84" i="68"/>
  <c r="G83" i="68"/>
  <c r="F83" i="68"/>
  <c r="G82" i="68"/>
  <c r="F82" i="68"/>
  <c r="G81" i="68"/>
  <c r="F81" i="68"/>
  <c r="G75" i="68"/>
  <c r="F75" i="68"/>
  <c r="G74" i="68"/>
  <c r="F74" i="68"/>
  <c r="G72" i="68"/>
  <c r="F72" i="68"/>
  <c r="G71" i="68"/>
  <c r="F71" i="68"/>
  <c r="G70" i="68"/>
  <c r="F70" i="68"/>
  <c r="G69" i="68"/>
  <c r="F69" i="68"/>
  <c r="G68" i="68"/>
  <c r="F68" i="68"/>
  <c r="G67" i="68"/>
  <c r="F67" i="68"/>
  <c r="G66" i="68"/>
  <c r="F66" i="68"/>
  <c r="G65" i="68"/>
  <c r="F65" i="68"/>
  <c r="G64" i="68"/>
  <c r="F64" i="68"/>
  <c r="G61" i="68"/>
  <c r="F61" i="68"/>
  <c r="G60" i="68"/>
  <c r="F60" i="68"/>
  <c r="G59" i="68"/>
  <c r="F59" i="68"/>
  <c r="G58" i="68"/>
  <c r="F58" i="68"/>
  <c r="G57" i="68"/>
  <c r="F57" i="68"/>
  <c r="G56" i="68"/>
  <c r="F56" i="68"/>
  <c r="G55" i="68"/>
  <c r="F55" i="68"/>
  <c r="G54" i="68"/>
  <c r="F54" i="68"/>
  <c r="G53" i="68"/>
  <c r="F53" i="68"/>
  <c r="G52" i="68"/>
  <c r="F52" i="68"/>
  <c r="G51" i="68"/>
  <c r="F51" i="68"/>
  <c r="G50" i="68"/>
  <c r="F50" i="68"/>
  <c r="G49" i="68"/>
  <c r="F49" i="68"/>
  <c r="G48" i="68"/>
  <c r="F48" i="68"/>
  <c r="G47" i="68"/>
  <c r="F47" i="68"/>
  <c r="G46" i="68"/>
  <c r="F46" i="68"/>
  <c r="G45" i="68"/>
  <c r="F45" i="68"/>
  <c r="G44" i="68"/>
  <c r="F44" i="68"/>
  <c r="G43" i="68"/>
  <c r="F43" i="68"/>
  <c r="G40" i="68"/>
  <c r="F40" i="68"/>
  <c r="G39" i="68"/>
  <c r="F39" i="68"/>
  <c r="G38" i="68"/>
  <c r="F38" i="68"/>
  <c r="G37" i="68"/>
  <c r="F37" i="68"/>
  <c r="G36" i="68"/>
  <c r="F36" i="68"/>
  <c r="G35" i="68"/>
  <c r="F35" i="68"/>
  <c r="G34" i="68"/>
  <c r="F34" i="68"/>
  <c r="G33" i="68"/>
  <c r="F33" i="68"/>
  <c r="G32" i="68"/>
  <c r="F32" i="68"/>
  <c r="G31" i="68"/>
  <c r="F31" i="68"/>
  <c r="G30" i="68"/>
  <c r="F30" i="68"/>
  <c r="G29" i="68"/>
  <c r="F29" i="68"/>
  <c r="G28" i="68"/>
  <c r="F28" i="68"/>
  <c r="G27" i="68"/>
  <c r="F27" i="68"/>
  <c r="G24" i="68"/>
  <c r="F24" i="68"/>
  <c r="G23" i="68"/>
  <c r="F23" i="68"/>
  <c r="G22" i="68"/>
  <c r="F22" i="68"/>
  <c r="G19" i="68"/>
  <c r="F19" i="68"/>
  <c r="G18" i="68"/>
  <c r="F18" i="68"/>
  <c r="G17" i="68"/>
  <c r="F17" i="68"/>
  <c r="E16" i="68"/>
  <c r="G15" i="68"/>
  <c r="F15" i="68"/>
  <c r="E14" i="68"/>
  <c r="G13" i="68"/>
  <c r="F13" i="68"/>
  <c r="G12" i="68"/>
  <c r="F12" i="68"/>
  <c r="E10" i="68"/>
  <c r="E291" i="68" s="1"/>
  <c r="E537" i="68" l="1"/>
  <c r="E958" i="68" s="1"/>
  <c r="E963" i="68" s="1"/>
  <c r="D671" i="72"/>
  <c r="D838" i="72"/>
  <c r="D839" i="72" s="1"/>
  <c r="D468" i="72"/>
  <c r="E766" i="68"/>
  <c r="K3252" i="7"/>
  <c r="AC1127" i="7"/>
  <c r="AC1128" i="7"/>
  <c r="Y1129" i="7"/>
  <c r="AC1130" i="7"/>
  <c r="Y1131" i="7"/>
  <c r="AC1132" i="7"/>
  <c r="Y1133" i="7"/>
  <c r="AC1134" i="7"/>
  <c r="AC1135" i="7"/>
  <c r="AC1136" i="7"/>
  <c r="AC1137" i="7"/>
  <c r="Y1138" i="7"/>
  <c r="AC1138" i="7"/>
  <c r="AE1139" i="7"/>
  <c r="AB1140" i="7"/>
  <c r="X1140" i="7"/>
  <c r="AC1140" i="7"/>
  <c r="AC1143" i="7"/>
  <c r="Y1143" i="7"/>
  <c r="AB1143" i="7"/>
  <c r="Z1149" i="7"/>
  <c r="AE1149" i="7"/>
  <c r="AC1151" i="7"/>
  <c r="Y1151" i="7"/>
  <c r="AB1151" i="7"/>
  <c r="Z1152" i="7"/>
  <c r="AE1152" i="7"/>
  <c r="Z1155" i="7"/>
  <c r="AE1155" i="7"/>
  <c r="AB1156" i="7"/>
  <c r="X1156" i="7"/>
  <c r="AC1156" i="7"/>
  <c r="Z1166" i="7"/>
  <c r="AA1167" i="7"/>
  <c r="Y1127" i="7"/>
  <c r="Y1128" i="7"/>
  <c r="AC1129" i="7"/>
  <c r="Y1130" i="7"/>
  <c r="AC1131" i="7"/>
  <c r="Y1132" i="7"/>
  <c r="AC1133" i="7"/>
  <c r="Y1134" i="7"/>
  <c r="Y1135" i="7"/>
  <c r="Y1136" i="7"/>
  <c r="Y1137" i="7"/>
  <c r="Z1139" i="7"/>
  <c r="Z1145" i="7"/>
  <c r="AE1145" i="7"/>
  <c r="AC1147" i="7"/>
  <c r="Y1147" i="7"/>
  <c r="AB1147" i="7"/>
  <c r="AD1188" i="7"/>
  <c r="Z1188" i="7"/>
  <c r="AA1188" i="7"/>
  <c r="AC1188" i="7"/>
  <c r="X1188" i="7"/>
  <c r="K16" i="7"/>
  <c r="K3251" i="7" s="1"/>
  <c r="K3253" i="7" s="1"/>
  <c r="Z1127" i="7"/>
  <c r="AD1127" i="7"/>
  <c r="Z1128" i="7"/>
  <c r="AD1128" i="7"/>
  <c r="Z1129" i="7"/>
  <c r="AD1129" i="7"/>
  <c r="Z1130" i="7"/>
  <c r="AD1130" i="7"/>
  <c r="Z1131" i="7"/>
  <c r="AD1131" i="7"/>
  <c r="Z1132" i="7"/>
  <c r="AD1132" i="7"/>
  <c r="Z1133" i="7"/>
  <c r="AD1133" i="7"/>
  <c r="Z1134" i="7"/>
  <c r="AD1134" i="7"/>
  <c r="Z1135" i="7"/>
  <c r="AD1135" i="7"/>
  <c r="Z1136" i="7"/>
  <c r="AD1136" i="7"/>
  <c r="Z1137" i="7"/>
  <c r="AD1137" i="7"/>
  <c r="Z1138" i="7"/>
  <c r="AE1138" i="7"/>
  <c r="Y1140" i="7"/>
  <c r="AD1140" i="7"/>
  <c r="AD1142" i="7"/>
  <c r="Z1142" i="7"/>
  <c r="AB1142" i="7"/>
  <c r="X1143" i="7"/>
  <c r="AD1143" i="7"/>
  <c r="AC1144" i="7"/>
  <c r="Y1144" i="7"/>
  <c r="AF1144" i="7" s="1"/>
  <c r="AG1144" i="7" s="1"/>
  <c r="AB1144" i="7"/>
  <c r="X1147" i="7"/>
  <c r="AD1147" i="7"/>
  <c r="AC1148" i="7"/>
  <c r="Y1148" i="7"/>
  <c r="AF1148" i="7" s="1"/>
  <c r="AG1148" i="7" s="1"/>
  <c r="AB1148" i="7"/>
  <c r="X1151" i="7"/>
  <c r="AD1151" i="7"/>
  <c r="Y1156" i="7"/>
  <c r="AD1156" i="7"/>
  <c r="Y1188" i="7"/>
  <c r="AE1128" i="7"/>
  <c r="AE1130" i="7"/>
  <c r="AE1132" i="7"/>
  <c r="AA1135" i="7"/>
  <c r="AE1135" i="7"/>
  <c r="AA1137" i="7"/>
  <c r="AE1137" i="7"/>
  <c r="AC1149" i="7"/>
  <c r="Y1149" i="7"/>
  <c r="AB1149" i="7"/>
  <c r="AC1166" i="7"/>
  <c r="Y1166" i="7"/>
  <c r="AA1166" i="7"/>
  <c r="AD1166" i="7"/>
  <c r="AB1167" i="7"/>
  <c r="X1167" i="7"/>
  <c r="AD1167" i="7"/>
  <c r="Y1167" i="7"/>
  <c r="AE1167" i="7"/>
  <c r="AD1187" i="7"/>
  <c r="Z1187" i="7"/>
  <c r="AC1187" i="7"/>
  <c r="X1187" i="7"/>
  <c r="AA1187" i="7"/>
  <c r="AA1127" i="7"/>
  <c r="AE1127" i="7"/>
  <c r="AA1128" i="7"/>
  <c r="AA1129" i="7"/>
  <c r="AE1129" i="7"/>
  <c r="AA1130" i="7"/>
  <c r="AA1131" i="7"/>
  <c r="AE1131" i="7"/>
  <c r="AA1132" i="7"/>
  <c r="AA1133" i="7"/>
  <c r="AE1133" i="7"/>
  <c r="AA1134" i="7"/>
  <c r="AE1134" i="7"/>
  <c r="AA1136" i="7"/>
  <c r="AE1136" i="7"/>
  <c r="AA1138" i="7"/>
  <c r="AC1139" i="7"/>
  <c r="Y1139" i="7"/>
  <c r="AB1139" i="7"/>
  <c r="AC1145" i="7"/>
  <c r="Y1145" i="7"/>
  <c r="AB1145" i="7"/>
  <c r="AB1152" i="7"/>
  <c r="X1152" i="7"/>
  <c r="AC1152" i="7"/>
  <c r="AC1155" i="7"/>
  <c r="Y1155" i="7"/>
  <c r="AB1155" i="7"/>
  <c r="AB1188" i="7"/>
  <c r="X1127" i="7"/>
  <c r="AB1127" i="7"/>
  <c r="X1128" i="7"/>
  <c r="AF1128" i="7" s="1"/>
  <c r="AG1128" i="7" s="1"/>
  <c r="X1129" i="7"/>
  <c r="AF1129" i="7" s="1"/>
  <c r="AG1129" i="7" s="1"/>
  <c r="X1130" i="7"/>
  <c r="AF1130" i="7" s="1"/>
  <c r="AG1130" i="7" s="1"/>
  <c r="X1131" i="7"/>
  <c r="AF1131" i="7" s="1"/>
  <c r="AG1131" i="7" s="1"/>
  <c r="X1132" i="7"/>
  <c r="AF1132" i="7" s="1"/>
  <c r="AG1132" i="7" s="1"/>
  <c r="X1133" i="7"/>
  <c r="AF1133" i="7" s="1"/>
  <c r="AG1133" i="7" s="1"/>
  <c r="X1134" i="7"/>
  <c r="X1135" i="7"/>
  <c r="AF1135" i="7" s="1"/>
  <c r="AG1135" i="7" s="1"/>
  <c r="X1136" i="7"/>
  <c r="AF1136" i="7" s="1"/>
  <c r="AG1136" i="7" s="1"/>
  <c r="X1137" i="7"/>
  <c r="AF1137" i="7" s="1"/>
  <c r="AG1137" i="7" s="1"/>
  <c r="X1138" i="7"/>
  <c r="AB1138" i="7"/>
  <c r="X1139" i="7"/>
  <c r="AF1139" i="7" s="1"/>
  <c r="AG1139" i="7" s="1"/>
  <c r="AD1139" i="7"/>
  <c r="AA1140" i="7"/>
  <c r="Y1142" i="7"/>
  <c r="AF1142" i="7" s="1"/>
  <c r="AG1142" i="7" s="1"/>
  <c r="AE1142" i="7"/>
  <c r="AA1143" i="7"/>
  <c r="Z1144" i="7"/>
  <c r="AE1144" i="7"/>
  <c r="X1145" i="7"/>
  <c r="AF1145" i="7" s="1"/>
  <c r="AG1145" i="7" s="1"/>
  <c r="AD1145" i="7"/>
  <c r="AC1146" i="7"/>
  <c r="Y1146" i="7"/>
  <c r="AF1146" i="7" s="1"/>
  <c r="AG1146" i="7" s="1"/>
  <c r="AB1146" i="7"/>
  <c r="AA1147" i="7"/>
  <c r="Z1148" i="7"/>
  <c r="AE1148" i="7"/>
  <c r="X1149" i="7"/>
  <c r="AF1149" i="7" s="1"/>
  <c r="AG1149" i="7" s="1"/>
  <c r="AD1149" i="7"/>
  <c r="AC1150" i="7"/>
  <c r="Y1150" i="7"/>
  <c r="AF1150" i="7" s="1"/>
  <c r="AG1150" i="7" s="1"/>
  <c r="AB1150" i="7"/>
  <c r="AA1151" i="7"/>
  <c r="Y1152" i="7"/>
  <c r="AD1152" i="7"/>
  <c r="AD1154" i="7"/>
  <c r="Z1154" i="7"/>
  <c r="AB1154" i="7"/>
  <c r="X1155" i="7"/>
  <c r="AF1155" i="7" s="1"/>
  <c r="AG1155" i="7" s="1"/>
  <c r="AD1155" i="7"/>
  <c r="AA1156" i="7"/>
  <c r="AC1164" i="7"/>
  <c r="Y1164" i="7"/>
  <c r="AD1164" i="7"/>
  <c r="X1164" i="7"/>
  <c r="AE1164" i="7"/>
  <c r="X1166" i="7"/>
  <c r="AF1166" i="7" s="1"/>
  <c r="AG1166" i="7" s="1"/>
  <c r="AE1166" i="7"/>
  <c r="Z1167" i="7"/>
  <c r="Y1187" i="7"/>
  <c r="AE1188" i="7"/>
  <c r="AF1754" i="7"/>
  <c r="AG1754" i="7" s="1"/>
  <c r="AA1141" i="7"/>
  <c r="AF1141" i="7" s="1"/>
  <c r="AG1141" i="7" s="1"/>
  <c r="AA1153" i="7"/>
  <c r="AF1153" i="7" s="1"/>
  <c r="AG1153" i="7" s="1"/>
  <c r="AA1157" i="7"/>
  <c r="AF1157" i="7" s="1"/>
  <c r="AG1157" i="7" s="1"/>
  <c r="AA1158" i="7"/>
  <c r="AF1158" i="7" s="1"/>
  <c r="AG1158" i="7" s="1"/>
  <c r="AA1159" i="7"/>
  <c r="AF1159" i="7" s="1"/>
  <c r="AG1159" i="7" s="1"/>
  <c r="AA1160" i="7"/>
  <c r="AF1160" i="7" s="1"/>
  <c r="AG1160" i="7" s="1"/>
  <c r="AA1161" i="7"/>
  <c r="AF1161" i="7" s="1"/>
  <c r="AG1161" i="7" s="1"/>
  <c r="AA1162" i="7"/>
  <c r="AF1162" i="7" s="1"/>
  <c r="AG1162" i="7" s="1"/>
  <c r="AA1163" i="7"/>
  <c r="AF1163" i="7" s="1"/>
  <c r="AG1163" i="7" s="1"/>
  <c r="AC1165" i="7"/>
  <c r="Y1165" i="7"/>
  <c r="AB1165" i="7"/>
  <c r="AB1185" i="7"/>
  <c r="X1185" i="7"/>
  <c r="AF1185" i="7" s="1"/>
  <c r="AG1185" i="7" s="1"/>
  <c r="AC1185" i="7"/>
  <c r="AF1777" i="7"/>
  <c r="AG1777" i="7" s="1"/>
  <c r="AF1759" i="7"/>
  <c r="AG1759" i="7" s="1"/>
  <c r="Y1753" i="7"/>
  <c r="AC1753" i="7"/>
  <c r="AA1755" i="7"/>
  <c r="AD1756" i="7"/>
  <c r="Z1756" i="7"/>
  <c r="AB1756" i="7"/>
  <c r="Y1760" i="7"/>
  <c r="AE1760" i="7"/>
  <c r="Z1762" i="7"/>
  <c r="AE1762" i="7"/>
  <c r="AB1763" i="7"/>
  <c r="X1763" i="7"/>
  <c r="AC1763" i="7"/>
  <c r="AC1766" i="7"/>
  <c r="Y1766" i="7"/>
  <c r="AB1766" i="7"/>
  <c r="Z1767" i="7"/>
  <c r="AE1767" i="7"/>
  <c r="Z1770" i="7"/>
  <c r="AE1770" i="7"/>
  <c r="AB1771" i="7"/>
  <c r="X1771" i="7"/>
  <c r="AC1771" i="7"/>
  <c r="Z1775" i="7"/>
  <c r="AE1775" i="7"/>
  <c r="AB1776" i="7"/>
  <c r="X1776" i="7"/>
  <c r="AC1776" i="7"/>
  <c r="AC1779" i="7"/>
  <c r="Y1779" i="7"/>
  <c r="AB1779" i="7"/>
  <c r="Z1753" i="7"/>
  <c r="AD1753" i="7"/>
  <c r="X1755" i="7"/>
  <c r="AF1755" i="7" s="1"/>
  <c r="AG1755" i="7" s="1"/>
  <c r="AB1755" i="7"/>
  <c r="X1756" i="7"/>
  <c r="AC1756" i="7"/>
  <c r="AB1758" i="7"/>
  <c r="X1758" i="7"/>
  <c r="AC1758" i="7"/>
  <c r="AC1761" i="7"/>
  <c r="Y1761" i="7"/>
  <c r="AF1761" i="7" s="1"/>
  <c r="AG1761" i="7" s="1"/>
  <c r="AB1761" i="7"/>
  <c r="Y1763" i="7"/>
  <c r="AD1763" i="7"/>
  <c r="AD1765" i="7"/>
  <c r="Z1765" i="7"/>
  <c r="AB1765" i="7"/>
  <c r="X1766" i="7"/>
  <c r="AD1766" i="7"/>
  <c r="Y1771" i="7"/>
  <c r="AD1771" i="7"/>
  <c r="AD1773" i="7"/>
  <c r="Z1773" i="7"/>
  <c r="AB1773" i="7"/>
  <c r="Y1776" i="7"/>
  <c r="AD1776" i="7"/>
  <c r="AD1778" i="7"/>
  <c r="Z1778" i="7"/>
  <c r="AB1778" i="7"/>
  <c r="X1779" i="7"/>
  <c r="AD1779" i="7"/>
  <c r="AA1753" i="7"/>
  <c r="AE1753" i="7"/>
  <c r="AD1760" i="7"/>
  <c r="Z1760" i="7"/>
  <c r="AB1760" i="7"/>
  <c r="AC1762" i="7"/>
  <c r="Y1762" i="7"/>
  <c r="AB1762" i="7"/>
  <c r="AB1767" i="7"/>
  <c r="X1767" i="7"/>
  <c r="AC1767" i="7"/>
  <c r="AC1770" i="7"/>
  <c r="Y1770" i="7"/>
  <c r="AB1770" i="7"/>
  <c r="AC1775" i="7"/>
  <c r="Y1775" i="7"/>
  <c r="AB1775" i="7"/>
  <c r="K3257" i="7"/>
  <c r="AA1168" i="7"/>
  <c r="AF1168" i="7" s="1"/>
  <c r="AG1168" i="7" s="1"/>
  <c r="AA1177" i="7"/>
  <c r="AF1177" i="7" s="1"/>
  <c r="AG1177" i="7" s="1"/>
  <c r="AA1178" i="7"/>
  <c r="AF1178" i="7" s="1"/>
  <c r="AG1178" i="7" s="1"/>
  <c r="AA1179" i="7"/>
  <c r="AF1179" i="7" s="1"/>
  <c r="AG1179" i="7" s="1"/>
  <c r="AA1180" i="7"/>
  <c r="AF1180" i="7" s="1"/>
  <c r="AG1180" i="7" s="1"/>
  <c r="AA1181" i="7"/>
  <c r="AF1181" i="7" s="1"/>
  <c r="AG1181" i="7" s="1"/>
  <c r="AA1186" i="7"/>
  <c r="AF1186" i="7" s="1"/>
  <c r="AG1186" i="7" s="1"/>
  <c r="X1753" i="7"/>
  <c r="AF1753" i="7" s="1"/>
  <c r="AG1753" i="7" s="1"/>
  <c r="AA1754" i="7"/>
  <c r="Z1755" i="7"/>
  <c r="AD1755" i="7"/>
  <c r="AA1756" i="7"/>
  <c r="AC1757" i="7"/>
  <c r="Y1757" i="7"/>
  <c r="AB1757" i="7"/>
  <c r="Z1758" i="7"/>
  <c r="AE1758" i="7"/>
  <c r="X1760" i="7"/>
  <c r="AC1760" i="7"/>
  <c r="Z1761" i="7"/>
  <c r="AE1761" i="7"/>
  <c r="X1762" i="7"/>
  <c r="AD1762" i="7"/>
  <c r="AA1763" i="7"/>
  <c r="Y1765" i="7"/>
  <c r="AF1765" i="7" s="1"/>
  <c r="AG1765" i="7" s="1"/>
  <c r="AE1765" i="7"/>
  <c r="AA1766" i="7"/>
  <c r="Y1767" i="7"/>
  <c r="AD1767" i="7"/>
  <c r="AD1769" i="7"/>
  <c r="Z1769" i="7"/>
  <c r="AB1769" i="7"/>
  <c r="X1770" i="7"/>
  <c r="AD1770" i="7"/>
  <c r="AA1771" i="7"/>
  <c r="Y1773" i="7"/>
  <c r="AF1773" i="7" s="1"/>
  <c r="AG1773" i="7" s="1"/>
  <c r="AE1773" i="7"/>
  <c r="AD1774" i="7"/>
  <c r="Z1774" i="7"/>
  <c r="AB1774" i="7"/>
  <c r="X1775" i="7"/>
  <c r="AD1775" i="7"/>
  <c r="AA1776" i="7"/>
  <c r="Y1778" i="7"/>
  <c r="AF1778" i="7" s="1"/>
  <c r="AG1778" i="7" s="1"/>
  <c r="AE1778" i="7"/>
  <c r="AA1779" i="7"/>
  <c r="AA1759" i="7"/>
  <c r="AA1764" i="7"/>
  <c r="AF1764" i="7" s="1"/>
  <c r="AG1764" i="7" s="1"/>
  <c r="AA1768" i="7"/>
  <c r="AF1768" i="7" s="1"/>
  <c r="AG1768" i="7" s="1"/>
  <c r="AA1772" i="7"/>
  <c r="AF1772" i="7" s="1"/>
  <c r="AG1772" i="7" s="1"/>
  <c r="AA1777" i="7"/>
  <c r="AA1805" i="7"/>
  <c r="AF1805" i="7" s="1"/>
  <c r="AG1805" i="7" s="1"/>
  <c r="Z1806" i="7"/>
  <c r="AF1806" i="7" s="1"/>
  <c r="AG1806" i="7" s="1"/>
  <c r="AD1806" i="7"/>
  <c r="Z1807" i="7"/>
  <c r="AF1807" i="7" s="1"/>
  <c r="AG1807" i="7" s="1"/>
  <c r="AD1807" i="7"/>
  <c r="Z1808" i="7"/>
  <c r="AF1808" i="7" s="1"/>
  <c r="AG1808" i="7" s="1"/>
  <c r="AD1808" i="7"/>
  <c r="Z1809" i="7"/>
  <c r="AF1809" i="7" s="1"/>
  <c r="AG1809" i="7" s="1"/>
  <c r="AD1809" i="7"/>
  <c r="AA1853" i="7"/>
  <c r="AF1853" i="7" s="1"/>
  <c r="AG1853" i="7" s="1"/>
  <c r="Z1854" i="7"/>
  <c r="AF1854" i="7" s="1"/>
  <c r="AG1854" i="7" s="1"/>
  <c r="AD1854" i="7"/>
  <c r="Z1866" i="7"/>
  <c r="AF1866" i="7" s="1"/>
  <c r="AG1866" i="7" s="1"/>
  <c r="AD1866" i="7"/>
  <c r="AA1806" i="7"/>
  <c r="AA1807" i="7"/>
  <c r="AA1808" i="7"/>
  <c r="AA1809" i="7"/>
  <c r="AA1854" i="7"/>
  <c r="AA1866" i="7"/>
  <c r="B34" i="82"/>
  <c r="C9" i="50"/>
  <c r="C14" i="50"/>
  <c r="C43" i="40"/>
  <c r="C21" i="50" l="1"/>
  <c r="C25" i="50" s="1"/>
  <c r="C29" i="50" s="1"/>
  <c r="AB3245" i="7"/>
  <c r="AF1187" i="7"/>
  <c r="AG1187" i="7" s="1"/>
  <c r="AF1143" i="7"/>
  <c r="AG1143" i="7" s="1"/>
  <c r="AD3245" i="7"/>
  <c r="AE3247" i="7" s="1"/>
  <c r="Y3245" i="7"/>
  <c r="Z3247" i="7" s="1"/>
  <c r="AF1156" i="7"/>
  <c r="AG1156" i="7" s="1"/>
  <c r="AF1763" i="7"/>
  <c r="AG1763" i="7" s="1"/>
  <c r="AF1774" i="7"/>
  <c r="AG1774" i="7" s="1"/>
  <c r="AF1769" i="7"/>
  <c r="AG1769" i="7" s="1"/>
  <c r="AF1767" i="7"/>
  <c r="AG1767" i="7" s="1"/>
  <c r="AF1779" i="7"/>
  <c r="AG1779" i="7" s="1"/>
  <c r="AF1766" i="7"/>
  <c r="AG1766" i="7" s="1"/>
  <c r="AF1776" i="7"/>
  <c r="AG1776" i="7" s="1"/>
  <c r="AF1138" i="7"/>
  <c r="AG1138" i="7" s="1"/>
  <c r="AF1134" i="7"/>
  <c r="AG1134" i="7" s="1"/>
  <c r="X3245" i="7"/>
  <c r="AF1127" i="7"/>
  <c r="AE3245" i="7"/>
  <c r="Z3245" i="7"/>
  <c r="AF1762" i="7"/>
  <c r="AG1762" i="7" s="1"/>
  <c r="AF1760" i="7"/>
  <c r="AG1760" i="7" s="1"/>
  <c r="AF1757" i="7"/>
  <c r="AG1757" i="7" s="1"/>
  <c r="AF1756" i="7"/>
  <c r="AG1756" i="7" s="1"/>
  <c r="AF1771" i="7"/>
  <c r="AG1771" i="7" s="1"/>
  <c r="AF1164" i="7"/>
  <c r="AG1164" i="7" s="1"/>
  <c r="AF1154" i="7"/>
  <c r="AG1154" i="7" s="1"/>
  <c r="AA3245" i="7"/>
  <c r="AA3247" i="7" s="1"/>
  <c r="AF1151" i="7"/>
  <c r="AG1151" i="7" s="1"/>
  <c r="AC3245" i="7"/>
  <c r="D840" i="72"/>
  <c r="D845" i="72" s="1"/>
  <c r="AF1775" i="7"/>
  <c r="AG1775" i="7" s="1"/>
  <c r="AF1770" i="7"/>
  <c r="AG1770" i="7" s="1"/>
  <c r="AF1758" i="7"/>
  <c r="AG1758" i="7" s="1"/>
  <c r="AF1165" i="7"/>
  <c r="AG1165" i="7" s="1"/>
  <c r="AF1152" i="7"/>
  <c r="AG1152" i="7" s="1"/>
  <c r="AF1167" i="7"/>
  <c r="AG1167" i="7" s="1"/>
  <c r="AF1147" i="7"/>
  <c r="AG1147" i="7" s="1"/>
  <c r="AF1188" i="7"/>
  <c r="AG1188" i="7" s="1"/>
  <c r="AF1140" i="7"/>
  <c r="AG1140" i="7" s="1"/>
  <c r="C45" i="40"/>
  <c r="C49" i="40" l="1"/>
  <c r="AF3245" i="7"/>
  <c r="AG1127" i="7"/>
  <c r="AG3245" i="7" s="1"/>
  <c r="AG3247" i="7" s="1"/>
  <c r="AC3247" i="7"/>
  <c r="C34" i="5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tijana.pjevic</author>
  </authors>
  <commentList>
    <comment ref="O16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tijana.pjevic:</t>
        </r>
        <r>
          <rPr>
            <sz val="9"/>
            <color indexed="81"/>
            <rFont val="Tahoma"/>
            <family val="2"/>
          </rPr>
          <t xml:space="preserve">
u 2016. godini nije bila knjigovodstveno razdvojena obavezna rezerva na: obaveznu rezervu i iznad obavezne rezerve; u 2017. godini je izvršeno razdvajanje; za potrebe nota ručno je u ZL prebačen iznos sredstava iznad obavezne rezerve na konto 01010 </t>
        </r>
      </text>
    </comment>
  </commentList>
</comments>
</file>

<file path=xl/sharedStrings.xml><?xml version="1.0" encoding="utf-8"?>
<sst xmlns="http://schemas.openxmlformats.org/spreadsheetml/2006/main" count="33864" uniqueCount="7284">
  <si>
    <t>Konto</t>
  </si>
  <si>
    <t>Naziv konta</t>
  </si>
  <si>
    <t>Pocetno stanje-DUG</t>
  </si>
  <si>
    <t>Pocetno stanje-POT</t>
  </si>
  <si>
    <t>Tekuci promet-DUG</t>
  </si>
  <si>
    <t>Tekuci promet-POT</t>
  </si>
  <si>
    <t>Ukupan promet-DUG</t>
  </si>
  <si>
    <t>Ukupan promet-POT</t>
  </si>
  <si>
    <t>SALDO DUG</t>
  </si>
  <si>
    <t>SALDO POT</t>
  </si>
  <si>
    <t>'0001</t>
  </si>
  <si>
    <t>RAÈUN KOD OVLAŠTENE ORGANIZACIJE ZA PLATNI PROMET</t>
  </si>
  <si>
    <t>'0003</t>
  </si>
  <si>
    <t>RAÈUN KOD OVLAŠTENE ORGANIZACIJE ZA PLATNI PROMET POSLOVNE JEDINICE BROKER NOVA</t>
  </si>
  <si>
    <t>'000301</t>
  </si>
  <si>
    <t>RAÈUN KOD OVLAŠTENE ORGANIZACIJE ZA PLATNI PROMET - POSEBAN RAÈUN ZA TRGOVANJE</t>
  </si>
  <si>
    <t>'0004</t>
  </si>
  <si>
    <t>RAÈUN KOD OVLAŠTENE ORGANIZACIJE ZA PLATNI PROMET POSLOVNE JEDINICE KASTODI</t>
  </si>
  <si>
    <t>'00100100</t>
  </si>
  <si>
    <t>GOTOVINA U BLAGAJNI TREZORA U KM</t>
  </si>
  <si>
    <t>'00110000</t>
  </si>
  <si>
    <t>GOTOVINA U BLAGAJNI ŠALTERSKA BLAGAJNA</t>
  </si>
  <si>
    <t>'00130</t>
  </si>
  <si>
    <t>KONTO GOTOVINE ATM-A</t>
  </si>
  <si>
    <t>'00140000</t>
  </si>
  <si>
    <t>GOTOVINA NA PUTU U KM</t>
  </si>
  <si>
    <t>'00140100</t>
  </si>
  <si>
    <t>GOTOVINA U BLAGAJNI PROLAZNI RAÈUN BLAGAJNE</t>
  </si>
  <si>
    <t>'00170100</t>
  </si>
  <si>
    <t>GOTOVINA U BLAGAJNI U DOMAÆOJ VALUTI - POZADINSKA KASA</t>
  </si>
  <si>
    <t>'01000</t>
  </si>
  <si>
    <t>RAÈUN REZERVI KOD CENTRALNE BANKE U DOMAÆOJ VALUTI</t>
  </si>
  <si>
    <t>'01010</t>
  </si>
  <si>
    <t>RAÈUN REZERVI KOD CENTRALNE BANKE U DOMAÆOJ VALUTI - POSEBAN RAÈUN REZERVI</t>
  </si>
  <si>
    <t>'020410001</t>
  </si>
  <si>
    <t>DOSPJELA KAM.PO KRATK. KREDITIMA INSTIT.JAV.SEKT. ZA OVERDRAFT IZ VL. SREDSTAVA, BEZ VAL.KLAUZ.</t>
  </si>
  <si>
    <t>'020410002</t>
  </si>
  <si>
    <t>ZATEZNA KAMATA PO KRATKOROÈNIM KRED. INSTIT.JAV.SEKT. ZA OVERDRAFT IZ VL. SREDSTAVA, BEZ VAL.KLAUZ.</t>
  </si>
  <si>
    <t>'020420001</t>
  </si>
  <si>
    <t>DOSPJELA KAM.PO KRATK. KREDITIMA JAVNIM PRED. ZA OVERDRAFT IZ VL. SREDSTAVA, BEZ VAL.KLAUZ.</t>
  </si>
  <si>
    <t>'020420002</t>
  </si>
  <si>
    <t>ZATEZNA KAMATA PO KRATKOROÈNIM KRED. JAVNIM PRED. ZA OVERDRAFT IZ VL. SREDSTAVA, BEZ VAL.KLAUZ.</t>
  </si>
  <si>
    <t>'020424372</t>
  </si>
  <si>
    <t>DOSPJELA ZATEZNA KAMATA PO KRATK.KREDITIMA JAVNA PREDUZEÆA BEZ VAL.KLAUZ. - PALE GARANCIJE</t>
  </si>
  <si>
    <t>'020430001</t>
  </si>
  <si>
    <t>DOSPJELA KAMATA PO KRATK.KREDITIMA DRUGIM PRED.IZ VL.IZVORA - KREDITI PO TRANSAKCIONIM RN</t>
  </si>
  <si>
    <t>'020430002</t>
  </si>
  <si>
    <t>DOSPJELA ZATEZNA KAMATA PO KRATK.KREDITIMA DRUGIM PRED.IZ VL.IZVORA - KREDITI PO TRANSAKCIONIM RN</t>
  </si>
  <si>
    <t>'020430031</t>
  </si>
  <si>
    <t>DOSPJELA KAMATA PO KRATK.KREDITIMA ZA OBRTNA SRED. DRUGIM PRED. BEZ VAL.KLAUZ. IZ VL.IZVORA</t>
  </si>
  <si>
    <t>'020434372</t>
  </si>
  <si>
    <t>DOSPJELA ZATEZNA KAMATA PO KRATK.KREDITIMA DRUGIM PRED.IZ VL.IZVORA - PALE GARANCIJE</t>
  </si>
  <si>
    <t>'020440001</t>
  </si>
  <si>
    <t>POTRAŽIVNJE ZA KAMATU PO KRATK.KR.OVERDRAFT PO TRAN.RAC. PREDUZETNIKA BEZ VAL.KLAUZ.</t>
  </si>
  <si>
    <t>'020440002</t>
  </si>
  <si>
    <t>POTRAŽIVNJE ZA ZATEZNU KAMATU PO KRATK.KR.OVERDRAFT PO TRAN.RAC. PREDUZETNIKA BEZ VAL.KLAUZ.</t>
  </si>
  <si>
    <t>'020440071</t>
  </si>
  <si>
    <t>DOSPJELA KAMATA PO KRATK. KREDITIMA PREDUZETNICIMA ZA OSTALE NAMJENE BEZ VAL.KLAUZ.</t>
  </si>
  <si>
    <t>'020440072</t>
  </si>
  <si>
    <t>DOSPJELA ZATEZNA KAMATA PO KRATK. KREDITIMA PREDUZETNICIMA ZA OSTALE NAMJENE BEZ VAL.KLAUZ.</t>
  </si>
  <si>
    <t>'020444372</t>
  </si>
  <si>
    <t>DOSPJELA ZATEZNA KAMATA PO KRATK.KREDITIMA PREDUZETNICIMA BEZ VAL.KLAUZ. - PALE GARANCIJE</t>
  </si>
  <si>
    <t>'020450001</t>
  </si>
  <si>
    <t>DOSPJELA KAMATA, KRAT.,KREDITI STANOVNIŠTVA PO TRANSAKCIONIM RAÈUNIMA</t>
  </si>
  <si>
    <t>'020450002</t>
  </si>
  <si>
    <t>DOSPJELA ZATEZNA KAMATA ,KRATK.,KREDITI STANOVNIŠTVA PO TRANSAKCIONIM RAÈUNIMA</t>
  </si>
  <si>
    <t>'020450021</t>
  </si>
  <si>
    <t>DOSPJELA KAMATA PO KRATK.POTOŠ.KREDITIMA STANOVNIŠTVU BEZ VAL.KLAUZ.</t>
  </si>
  <si>
    <t>'020450071</t>
  </si>
  <si>
    <t>DOSPJELA KAMATA PO KRATK. KREDITIMA STANOVNIŠTVU ZA OSTALE NAMJENE BEZ VAL.KLAUZ. - OBAVLJANJE POLJOP.DJELAT.</t>
  </si>
  <si>
    <t>'020460001</t>
  </si>
  <si>
    <t>DOSPJELA KAMATA PO KRATKOROÈNIM KREDITIMA NEBANKARSKIH FINANSIJSKIH ORGANIZACIJA ZA OVERDRAFT IZ VLASTITIH SREDSTAVA</t>
  </si>
  <si>
    <t>'020470001</t>
  </si>
  <si>
    <t>DOSPJELA KAM.PO KRATK. KREDITIMA NEPROF.ORG. ZA OVERDRAFT IZ VL. SREDSTAVA, BEZ VAL.KLAUZ.</t>
  </si>
  <si>
    <t>'020510031</t>
  </si>
  <si>
    <t>DOSPJELA KAMATA PO DUGOROÈNOM KREDITU ZA OBRTNA SREDSTVA INSTITUCIJA JAVNOG SEKTORA BEZ VALUTNE KLAUZULE</t>
  </si>
  <si>
    <t>'020510032</t>
  </si>
  <si>
    <t>DOSPJELA ZATEZNA KAMATA PO DUGOROÈNOM KREDITU ZA OBRTNA SREDSTVA INSTITUCIJA JAVNOG SEKTORA BEZ VALUTNE KLAUZULE</t>
  </si>
  <si>
    <t>'020510051</t>
  </si>
  <si>
    <t>DOSPJELA KAMATA PO DUGOROÈNIM INVESTICIONIM  KREDITIMA INSTITUCIJA JAVNOG SEKTORA BEZ VALUTNE KLAUZULE</t>
  </si>
  <si>
    <t>'020510052</t>
  </si>
  <si>
    <t>DOSPJELA ZATEZNA KAMATA PO DUGOROÈNIM INVESTICIONIM  KREDITIMA INSTITUCIJA JAVNOG SEKTORA BEZ VALUTNE KLAUZULE</t>
  </si>
  <si>
    <t>'020530051</t>
  </si>
  <si>
    <t>DOSPJELA KAMATA PO DUG.INVEST. KREDITIMA DRUGIM PRED. BEZ VAL.KLAUZ. IZ VL.IZVORA</t>
  </si>
  <si>
    <t>'020530052</t>
  </si>
  <si>
    <t>DOSPJELA ZATEZNA KAMATA PO DUG.INVEST. KREDITIMA DRUGIM PRED. BEZ VAL.KLAUZ. IZ VL.IZVORA</t>
  </si>
  <si>
    <t>'020531251</t>
  </si>
  <si>
    <t>DOSPJELA KAMATA PO DUG.INVEST. KREDITIMA DRUGIM PRED. BEZ VAL.KLAUZ. - OPŠTINA VIŠEGRAD</t>
  </si>
  <si>
    <t>'020531252</t>
  </si>
  <si>
    <t>DOSPJELA ZATEZNA KAMATA PO DUG.INVEST. KREDITIMA DRUGIM PRED. BEZ VAL.KLAUZ. - OPŠTINA VIŠEGRAD</t>
  </si>
  <si>
    <t>'020540071</t>
  </si>
  <si>
    <t>DOSPJELA KAMATA PO DUG. KREDITIMA PREDUZETNICIMA ZA OSTALE NAMJENE BEZ VAL.KLAUZ.</t>
  </si>
  <si>
    <t>'020540072</t>
  </si>
  <si>
    <t>DOSPJELA ZATEZNA KAMATA PO DUG. KREDITIMA PREDUZETNICIMA ZA OSTALE NAMJENE BEZ VAL.KLAUZ.</t>
  </si>
  <si>
    <t>'020541171</t>
  </si>
  <si>
    <t>DOSPJELA KAMATA PO OSTALIM DUGOROÈNIM KREDITIMA PREDUZETNIKA U DOMAÆOJ VALUTI BEZ VALUTNE KLAUZULE - SO GORAŽDE</t>
  </si>
  <si>
    <t>'020541172</t>
  </si>
  <si>
    <t>DOSPJELA ZATEZNA KAMATA PO OSTALIM DUGOROÈNIM KREDITIMA PREDUZETNIKA U DOMAÆOJ VALUTI BEZ VALUTNE KLAUZULE - SO GORAŽDE</t>
  </si>
  <si>
    <t>'020541271</t>
  </si>
  <si>
    <t>DOSPJELA KAMATA PO OSTALIM DUGOROÈNIM KREDITIMA PREDUZETNIKA U DOMAÆOJ VALUTI BEZ VALUTNE KLAUZULE - SO VIŠEGRAD</t>
  </si>
  <si>
    <t>'020541272</t>
  </si>
  <si>
    <t>DOSPJELA ZATEZNA KAMATA PO OSTALIM DUGOROÈNIM KREDITIMA PREDUZETNIKA U DOMAÆOJ VALUTI BEZ VALUTNE KLAUZULE - SO VIŠEGRAD</t>
  </si>
  <si>
    <t>'020550021</t>
  </si>
  <si>
    <t>DOSPJELA KAMATA PO DUG.POTOŠ.KREDITIMA STANOVNIŠTVU BEZ VAL.KLAUZ.</t>
  </si>
  <si>
    <t>'020550022</t>
  </si>
  <si>
    <t>DOSPJELA ZATEZNA KAMATA PO DUG.POTOŠ.KREDITIMA STANOVNIŠTVU BEZ VAL.KLAUZ.</t>
  </si>
  <si>
    <t>'0205500551</t>
  </si>
  <si>
    <t>POTRAŽIVANJA ZA KAMATU KREDITNE KARTICE NA RATE</t>
  </si>
  <si>
    <t>'020550061</t>
  </si>
  <si>
    <t>DOSPJELA KAMATA PO DUG. STAMBENIM KREDITIMA STANOVNIŠTVU BEZ VAL.KLAUZ.</t>
  </si>
  <si>
    <t>'020550062</t>
  </si>
  <si>
    <t>DOSPJELA ZATEZNA KAMATA PO DUG. STAMBENIM KREDITIMA STANOVNIŠTVU BEZ VAL.KLAUZ.</t>
  </si>
  <si>
    <t>'020550071</t>
  </si>
  <si>
    <t>DOSPJELA KAMATA PO DUG. KREDITIMA STANOVNIŠTVU ZA OSTALE NAMJENE BEZ VAL.KLAUZ.</t>
  </si>
  <si>
    <t>'020550072</t>
  </si>
  <si>
    <t>DOSPJELA ZATEZNA KAMATA PO DUG. KREDITIMA STANOVNIŠTVU ZA OSTALE NAMJENE BEZ VAL.KLAUZ.</t>
  </si>
  <si>
    <t>'0205501551</t>
  </si>
  <si>
    <t>POTRAŽIVANJA  ZA KAMATU - KREDITNE KARTICE NA RATU U SALDU</t>
  </si>
  <si>
    <t>'0205505532</t>
  </si>
  <si>
    <t>POTRAŽIVANJA ZA ZATEZNU KAMATU- KREDITNA KARTICA NA RATE</t>
  </si>
  <si>
    <t>'020551171</t>
  </si>
  <si>
    <t>DOSPJELA KAMATA PO DUG. KREDITIMA STANOVNIŠTVU ZA OSTALE NAMJENE BEZ VAL.KLAUZ. - SO GORAŽDE</t>
  </si>
  <si>
    <t>'020551172</t>
  </si>
  <si>
    <t>DOSPJELA ZATEZNA KAMATA PO DUG. KREDITIMA STANOVNIŠTVU ZA OSTALE NAMJENE BEZ VAL.KLAUZ. - SO GORAŽDE</t>
  </si>
  <si>
    <t>'020551271</t>
  </si>
  <si>
    <t>DOSPJELA KAMATA PO DUG. KREDITIMA STANOVNIŠTVA ZA OSTALE NAMJENE BEZ VAL.KLAUZ. - SO VIŠEGRAD</t>
  </si>
  <si>
    <t>'0205515532</t>
  </si>
  <si>
    <t>POTRAŽIVANJA ZA ZATEZNU KAMATU - KREDITNE KARTICE NA RATE U SALDU</t>
  </si>
  <si>
    <t>'0205521531</t>
  </si>
  <si>
    <t>POTRAŽIVANJA  ZA KAMATU - STANDARD KREDITNA KARTICA U SALDU</t>
  </si>
  <si>
    <t>'0205521532</t>
  </si>
  <si>
    <t>POTRAŽIVANJA ZA ZATEZNU KAMATU -STANDARD KREDITNE KARTICE U SALDU</t>
  </si>
  <si>
    <t>'020552171</t>
  </si>
  <si>
    <t>DOSPJELA KAMATA OD STANOVNIŠTVA PO KREDITNOJ KARTICI</t>
  </si>
  <si>
    <t>'020552172</t>
  </si>
  <si>
    <t>DOSPJELA ZATEZNA KAMATA OD STANOVNIŠTVA PO KREDITNOJ KARTICI</t>
  </si>
  <si>
    <t>'020552621</t>
  </si>
  <si>
    <t>DOSPJELA KAMATA PO DUG.KREDITIMA ZA KUPOVINU AUTOMOBILA BEZ VAL.KLAUZ. - AUTO MAX</t>
  </si>
  <si>
    <t>'020552622</t>
  </si>
  <si>
    <t>ZATEZNA KAMATA PO DUG.KREDITIMA ZA KUPOVINU AUTOMOBILA BEZ VAL.KLAUZ. - AUTO MAX</t>
  </si>
  <si>
    <t>'0210161</t>
  </si>
  <si>
    <t>DOSPJELA KAMATA OD JAVNOG SEKTORA U DOM. VALUTI - KOMISIONI KREDITI OPŠTINA GACKO</t>
  </si>
  <si>
    <t>'0210162</t>
  </si>
  <si>
    <t>DOSPJELA ZATEZNA KAMATA OD JAVNOG SEKTORA U DOM. VALUTI - KOMISIONI KREDITI OPŠTINA GACKO</t>
  </si>
  <si>
    <t>'021032</t>
  </si>
  <si>
    <t>DOSPJELA ZATEZNA KAMATA PO OSNOVU NAKNADA PO DEVIZNIM KREDITIMA</t>
  </si>
  <si>
    <t>'021410031</t>
  </si>
  <si>
    <t>DOSPJELA KAMATA PO KRATK.KREDITIMA ZA OBRTNA SRED. INST.JAVNOG SEKTORA SA VAL.KLAUZ. IZ VL.IZVORA</t>
  </si>
  <si>
    <t>'021410032</t>
  </si>
  <si>
    <t>DOSPJELA ZATEZNA KAMATA PO KRATK.KREDITIMA ZA OBRTNA SRED. INST.JAVNOG SEKTORA SA VAL.KLAUZ. IZ VL.IZVORA</t>
  </si>
  <si>
    <t>'021410051</t>
  </si>
  <si>
    <t>DOSPJELA KAMATA PO KRATKOROÈNOM INVESTICIONOM KREDITU INSTITUCIJA JAVNOG SEKTORA SA VALUTNOM KLAUZULOM</t>
  </si>
  <si>
    <t>'021410082</t>
  </si>
  <si>
    <t>DOSPJELA ZAT.KAM. PO OTKUPLJENIM POTRAŽIVANJIMA OD INSTIT.JAVNOG SEKTORA SA VAL.KLAUZ.</t>
  </si>
  <si>
    <t>'02141182</t>
  </si>
  <si>
    <t>DOSPJELA ZATEZNA KAMATA PO KRATK.KOMISIONIM KREDITIMA INST.JAVNOG SEKTORA SA VAL.KLAUZ.</t>
  </si>
  <si>
    <t>'021420031</t>
  </si>
  <si>
    <t>DOSPJELA KAMATA PO KRATK.KREDITIMA ZA OBRTNA SRED. JAVNIM PRED. SA VAL.KLAUZ. IZ VL.IZVORA</t>
  </si>
  <si>
    <t>'021420032</t>
  </si>
  <si>
    <t>DOSPJELA ZATEZNA KAMATA PO KRATK.KREDITIMA ZA OBRTNA SRED. JAVNIM PRED. SA VAL.KLAUZ. IZ VL.IZVORA</t>
  </si>
  <si>
    <t>'021422071</t>
  </si>
  <si>
    <t>DOSPJELA KAMATA PO OSTALIM KRATK.KRED. JAVNIM PRED. SA VAL.KLAUZ. IZ VL.IZVORA - OVERDRAFT</t>
  </si>
  <si>
    <t>'021422072</t>
  </si>
  <si>
    <t>DOSPJELA ZATEZNA KAMATA PO OSTALIM KRATK.KRED. JAVNIM PRED. SA VAL.KLAUZ. IZ VL.IZVORA - OVERDRAFT</t>
  </si>
  <si>
    <t>'021430031</t>
  </si>
  <si>
    <t>DOSPJELA KAMATA PO KRATK.KREDITIMA ZA OBRTNA SRED. DRUGIM PRED. SA VAL.KLAUZ. IZ VL.IZVORA</t>
  </si>
  <si>
    <t>'021430032</t>
  </si>
  <si>
    <t>DOSPJELA ZATEZNA KAMATA PO KRATK.KREDITIMA ZA OBRTNA SRED. DRUGIM PRED. SA VAL.KLAUZ. IZ VL.IZVORA</t>
  </si>
  <si>
    <t>'021430082</t>
  </si>
  <si>
    <t>DOSPJELA ZATEZNA KAMATA PO OTKUPLJENIM POTRAŽIVANJIMA OD DRUGIH PRED. SA VAL.KLAUZ.</t>
  </si>
  <si>
    <t>'021432071</t>
  </si>
  <si>
    <t>DOSPJELA KAMATA PO OSTALIM KRATK.KREDITIMA DRUGIM PRED. SA VAL.KLAUZ. IZ VL.IZVORA - OVERDRAFT</t>
  </si>
  <si>
    <t>'021432072</t>
  </si>
  <si>
    <t>DOSPJELA ZATEZNA KAMATA PO OSTALIM KRATK.KREDITIMA DRUGIM PRED. SA VAL.KLAUZ. IZ VL.IZVORA - OVERDRAFT</t>
  </si>
  <si>
    <t>'021440031</t>
  </si>
  <si>
    <t>DOSPJELA KAMATA PO KRATK.KREDITIMA ZA OBRTNA SRED. PREDUZETNICIMA SA VAL.KLAUZ. IZ VL.IZVORA</t>
  </si>
  <si>
    <t>'021440032</t>
  </si>
  <si>
    <t>DOSPJELA ZATEZNA KAMATA PO KRATK.KREDITIMA PREDUZETNIKA ZA OBRTNA SRED. SA VAL.KLAUZ. IZ VL.IZVORA</t>
  </si>
  <si>
    <t>'021440071</t>
  </si>
  <si>
    <t>DOSPJELA KAMATA PO KRATK. KREDITIMA PREDUZETNICIMA ZA OSTALE NAMJENE SA VAL.KLAUZ.</t>
  </si>
  <si>
    <t>'021440072</t>
  </si>
  <si>
    <t>DOSPJELA ZATEZNA KAMATA PO KRATK. KREDITIMA PREDUZETNICIMA ZA OSTALE NAMJENE SA VAL.KLAUZ.</t>
  </si>
  <si>
    <t>'021441772</t>
  </si>
  <si>
    <t>DOSPJELA ZATEZNA KAMATA PO KRATK.KREDITIMA PREDUZETNIKA SA VAL.KLAUZ. ZA REGISTRACIJU VOZILA</t>
  </si>
  <si>
    <t>'021450021</t>
  </si>
  <si>
    <t>DOSPJELA KAMATA PO KRATK.POTOŠ.KREDITIMA STANOVNIŠTVU SA VAL.KLAUZ.</t>
  </si>
  <si>
    <t>'021450022</t>
  </si>
  <si>
    <t>DOSPJELA ZATEZNA KAMATA PO KRATK.POTOŠ.KREDITIMA STANOVNIŠTVU SA VAL.KLAUZ.</t>
  </si>
  <si>
    <t>'021450061</t>
  </si>
  <si>
    <t>DOSPJELA KAMATA PO KRATK. STAMBENIM KREDITIMA STANOVNIŠTVU SA VAL.KLAUZ.</t>
  </si>
  <si>
    <t>'021450071</t>
  </si>
  <si>
    <t>DOSPJELA KAMATA PO KRATK. KREDITIMA STANOVNIŠTVU ZA OSTALE NAMJENE SA VAL.KLAUZ. - OBAVLJANJE POLJOP.DJELAT.</t>
  </si>
  <si>
    <t>'021450072</t>
  </si>
  <si>
    <t>DOSPJELA ZATEZNA KAMATA PO KRATK. KREDITIMA STANOVNIŠTVU ZA OSTALE NAMJENE SA VAL.KLAUZ.</t>
  </si>
  <si>
    <t>'021460031</t>
  </si>
  <si>
    <t>DOSPJELA KAMATA PO KRATK.KREDITIMA ZA OBRTNA SRED. NABANK.FIN.ORG SA VAL.KLAUZ. IZ VL.IZVORA</t>
  </si>
  <si>
    <t>'021460071</t>
  </si>
  <si>
    <t>DOSPJELA KAMATA PO KRATK.KRED. ZA OSTALE NAMJENE NEBANK.FIN.ORG SA VAL.KLAUZ.</t>
  </si>
  <si>
    <t>'021460072</t>
  </si>
  <si>
    <t>DOSPJELA ZATEZNA KAMATA PO KRATK.KRED. ZA OSTALE NAMJENE NEBANK.FIN.ORG SA VAL.KLAUZ.</t>
  </si>
  <si>
    <t>'021462071</t>
  </si>
  <si>
    <t>DOSPJELA KAMATA PO OST.KRAT.KRED. NEB.FIN.ORG.SA VAL.KLAUZ. IZ VL.IZVORA - OVERDRAFT</t>
  </si>
  <si>
    <t>'021470031</t>
  </si>
  <si>
    <t>DOSPJELA KAMATA PO KRATK.KREDITIMA ZA OBRTNA SRED. NEPROFITNIH ORG. SA VAL.KLAUZ. IZ VL.IZVORA</t>
  </si>
  <si>
    <t>'021470032</t>
  </si>
  <si>
    <t>DOSPJELA ZATEZNA KAMATA PO KRATK.KREDITIMA ZA OBRTNA SRED. NEPROFITNIH ORG. BEZ VAL.KLAUZ. IZ VL.IZVORA</t>
  </si>
  <si>
    <t>'021472071</t>
  </si>
  <si>
    <t>DOSPJELA KAMATA PO OSTALIM KRATK.KRED. NEPROF.ORG. SA VAL.KLAUZ. IZ VL.IZVORA - OVERDRAFT</t>
  </si>
  <si>
    <t>'021472072</t>
  </si>
  <si>
    <t>DOSPJELA ZATEZNA KAMATA PO OSTALIM KRATK.KRED. NEPROF.ORG. SA VAL.KLAUZ. IZ VL.IZVORA - OVERDRAFT</t>
  </si>
  <si>
    <t>'021510051</t>
  </si>
  <si>
    <t>DOSPJELA KAMATA PO DUG.INVEST. KREDITIMA INST.JAVNOG SEKTORA SA VAL.KLAUZ. IZ VL.IZVORA</t>
  </si>
  <si>
    <t>'021510052</t>
  </si>
  <si>
    <t>DOSPJELA ZATEZNA KAMATA PO DUG.INVEST. KREDITIMA INST.JAVNOG SEKTORA SA VAL.KLAUZ. IZ VL.IZVORA</t>
  </si>
  <si>
    <t>'021510252</t>
  </si>
  <si>
    <t>DOSPJELA ZATEZNA KAMATA PO DUG.INVEST. KREDITIMA INST.JAVNOG SEKTORA SA VAL.KLAUZ. - FOND ZA RAZVOJ I ZAP.</t>
  </si>
  <si>
    <t>'021510351</t>
  </si>
  <si>
    <t>DOSPJELA KAMATA PO DUG.INVEST. KREDITIMA INST.JAVNOG SEKTORA SA VAL.KLAUZ. - IRB RS</t>
  </si>
  <si>
    <t>'021510352</t>
  </si>
  <si>
    <t>DOSPJELA ZATEZNA KAMATA PO DUG.INVEST. KREDITIMA INST.JAVNOG SEKTORA SA VAL.KLAUZ. - IRB RS</t>
  </si>
  <si>
    <t>'021513031</t>
  </si>
  <si>
    <t>DOSPJELA KAMATA PO DUG.KRED.ZA OBR.SRED.INSTIT.JAV.SEKT.SA VAL.KLAUZ. -SINDICIRANI</t>
  </si>
  <si>
    <t>'021513032</t>
  </si>
  <si>
    <t>DOSPJELA ZATEZNA KAMATA PO DUG.KRED.ZA OBR.SRED.INSTIT.JAV.SEKT.SA VAL.KLAUZ. -SINDICIRANI</t>
  </si>
  <si>
    <t>'021520051</t>
  </si>
  <si>
    <t>DOSPJELA KAMATA PO DUG.INVEST. KREDITIMA JAVNIM PRED. SA VAL.KLAUZ. IZ.VL.IZVORA</t>
  </si>
  <si>
    <t>'021520052</t>
  </si>
  <si>
    <t>DOSPJELA ZATEZNA KAMATA PO DUG.INVEST. KREDITIMA JAVNIM PRED. SA VAL.KLAUZ. IZ.VL.IZVORA</t>
  </si>
  <si>
    <t>'021520351</t>
  </si>
  <si>
    <t>DOSPJELA KAMATA PO DUG.INVEST.KREDITIMA JAVNIM PRED. SA VAL.KLAUZ. - IRB RS</t>
  </si>
  <si>
    <t>'021520352</t>
  </si>
  <si>
    <t>DOSPJELA ZATEZNA KAMATA PO DUG.INVEST.KREDITIMA JAVNIM PRED. SA VAL.KLAUZ. - IRB RS</t>
  </si>
  <si>
    <t>'021523051</t>
  </si>
  <si>
    <t>DOSPJELA KAMATA PO DUG.INVEST. KREDITIMA JAVNIM PRED. SA VAL.KLAUZ. IZ.VL.IZVORA - SINDICIRANI KREDIT</t>
  </si>
  <si>
    <t>'021530031</t>
  </si>
  <si>
    <t>DOSPJELA KAMATA PO DUG.INVEST. KREDITIMA DRUGIM PRED. SA VAL.KLAUZ. IZ VL.IZVORA</t>
  </si>
  <si>
    <t>'021530052</t>
  </si>
  <si>
    <t>DOSPJELA ZATEZNA KAMATA PO DUG.INVEST. KREDITIMA DRUGIM PRED. SA VAL.KLAUZ. IZ VL.IZVORA</t>
  </si>
  <si>
    <t>'021530251</t>
  </si>
  <si>
    <t>DOSPJELA KAMATA PO DUG.INVEST. KREDITIMA DRUGIM PRED. SA VAL.KLAUZ. - FOND ZA RAZVOJ I ZAP.</t>
  </si>
  <si>
    <t>'021530252</t>
  </si>
  <si>
    <t>DOSPJELA ZATEZNA KAMATA PO DUG.INVEST. KREDITIMA DRUGIM PRED. SA VAL.KLAUZ. - FOND ZA RAZVOJ I ZAP.</t>
  </si>
  <si>
    <t>'021530351</t>
  </si>
  <si>
    <t>DOSPJELA KAMATA PO DUG.INVEST. KREDITIMA DRUGIM PRED. SA VAL.KLAUZ. - IRB RS</t>
  </si>
  <si>
    <t>'021530352</t>
  </si>
  <si>
    <t>DOSPJELA ZATEZNA KAMATA PO DUG.INVEST. KREDITIMA DRUGIM PRED. SA VAL.KLAUZ. - IRB RS</t>
  </si>
  <si>
    <t>'021531151</t>
  </si>
  <si>
    <t>DOSPJELA KAMATA PO DUG.INVEST. KREDITIMA DRUGIM PRED. SA VAL.KLAUZ. - OPŠTINA GORAŽDE</t>
  </si>
  <si>
    <t>'021531152</t>
  </si>
  <si>
    <t>DOSPJELA ZATEZNA KAMATA PO DUG.INVEST. KREDITIMA DRUGIM PRED. SA VAL.KLAUZ. - OPŠTINA GORAŽDE</t>
  </si>
  <si>
    <t>'021531251</t>
  </si>
  <si>
    <t>DOSPJELA KAMATA PO DUG.INVEST. KREDITIMA DRUGIM PRED. SA VAL.KLAUZ. - OPŠTINA VIŠEGRAD</t>
  </si>
  <si>
    <t>'021531252</t>
  </si>
  <si>
    <t>DOSPJELA ZATEZNA KAMATA PO DUG.INVEST. KREDITIMA DRUGIM PRED. SA VAL.KLAUZ. - OPŠTINA VIŠEGRAD</t>
  </si>
  <si>
    <t>'021531331</t>
  </si>
  <si>
    <t>DOSPJELA KAMATA PO DUG.KREDITIMA DRUGIH PRED. ZA OBRTNA SRED. SA VAL.KLAUZ. - SVJETSKA BANKA - ODRAZ</t>
  </si>
  <si>
    <t>'021531332</t>
  </si>
  <si>
    <t>DOSPJELA ZATEZNA KAMATA PO DUG.KREDITIMA DRUGIM PRED. ZA OBRTNA SRED. SA VAL.KLAUZ. - SVJETSKA BANKA ODRAZ</t>
  </si>
  <si>
    <t>'021531431</t>
  </si>
  <si>
    <t>DOSPJELA KAMATA PO DUG.KREDITIMA DRUGIH PRED. ZA OBRTNA SRED. SA VAL.KLAUZ. - SVJETSKA BANKA IRB RS</t>
  </si>
  <si>
    <t>'021531432</t>
  </si>
  <si>
    <t>DOSPJELA ZATEZNA KAMATA PO DUG.KREDITIMA DRUGIM PRED. ZA OBRTNA SRED. SA VAL.KLAUZ. - SVJETSKA BANKA IRB RS</t>
  </si>
  <si>
    <t>'021531451</t>
  </si>
  <si>
    <t>DOSPJELA KAMATA PO DUG.INVEST.KREDITIMA DRUGIH PRED. SA VAL.KLAUZ. - SVJETSKA BANKA IRB RS</t>
  </si>
  <si>
    <t>'021531452</t>
  </si>
  <si>
    <t>DOSPJELA ZATEZNA KAMATA PO DUG.INVEST.KREDITIMA DRUGIM PRED. SA VAL.KLAUZ. - SVJETSKA BANKA IRB RS</t>
  </si>
  <si>
    <t>'021540051</t>
  </si>
  <si>
    <t>DOSPJELA KAMATA PO DUG.INVEST. KREDITIMA PREDUZET. SA VAL.KLAUZ. IZ VL.IZVORA</t>
  </si>
  <si>
    <t>'021540052</t>
  </si>
  <si>
    <t>DOSPJELA ZATEZNA KAMATA PO DUG.INVEST. KREDITIMA PREDUZET. SA VAL.KLAUZ. IZ VL.IZVORA</t>
  </si>
  <si>
    <t>'021540071</t>
  </si>
  <si>
    <t>DOSPJELA KAMATA PO DUG. KREDITIMA PREDUZETNICIMA ZA OSTALE NAMJENE SA VAL.KLAUZ.</t>
  </si>
  <si>
    <t>'021540072</t>
  </si>
  <si>
    <t>DOSPJELA ZATEZNA KAMATA PO DUG. KREDITIMA PREDUZETNICIMA ZA OSTALE NAMJENE SA VAL.KLAUZ.</t>
  </si>
  <si>
    <t>'021540271</t>
  </si>
  <si>
    <t>DOSPJELA KAMATA PO DUG. KREDITIMA PREDUZETNICIMA ZA OSTALE NAMJENE SA VAL.KLAUZ. - FOND ZA RAZVOJ I ZAP.</t>
  </si>
  <si>
    <t>'021540272</t>
  </si>
  <si>
    <t>DOSPJELA ZATEZNA KAMATA PO DUG. KREDITIMA PREDUZET. ZA OST. NAMJ. SA VAL.KLAUZ. - FOND ZA RAZVOJ I ZAP.</t>
  </si>
  <si>
    <t>'021540331</t>
  </si>
  <si>
    <t>DOSPJELA KAM.PO DUGOR. KREDITIMA PREDUZETNICIMA ZA OBRTNA SREDSTVA IZ SREDSTAVA IRB RS, SA VAL.KLAUZ.</t>
  </si>
  <si>
    <t>'021540332</t>
  </si>
  <si>
    <t>ZATEZNA KAMATA PO DUGOROÈNIM KRED. PREDUZETNICIMA ZA OBRTNA SREDSTVA IZ SREDSTAVA IRB RS, SA VAL.KLAUZ.</t>
  </si>
  <si>
    <t>'021540351</t>
  </si>
  <si>
    <t>DOSPJELA KAMATA PO DUGOROÈNIM KRED. PREDUZETNICIMA ZA INVESTICIJE IZ SREDSTAVA IRB RS, SA VAL.KLAUZ.</t>
  </si>
  <si>
    <t>'021540352</t>
  </si>
  <si>
    <t>ZATEZNA KAMATA PO DUGOROÈNIM KRED. PREDUZETNICIMA ZA INVESTICIJE IZ SREDSTAVA IRB RS, SA VAL.KLAUZ.</t>
  </si>
  <si>
    <t>'021540371</t>
  </si>
  <si>
    <t>DOSPJELA KAMATA PO OSTALIM DUGOROÈNIM KREDITIMA PREDUZETNIKA U DOMAÆOJ VALUTI SA VALUTNOM KLAUZULOM - IRB RS</t>
  </si>
  <si>
    <t>'021540372</t>
  </si>
  <si>
    <t>DOSPJELA ZATEZNA KAMATA PO OSTALIM DUGOROÈNIM KREDITIMA PREDUZETNIKA U DOMAÆOJ VALUTI SA VALUTNOM KLAUZULOM - IRB RS</t>
  </si>
  <si>
    <t>'021541171</t>
  </si>
  <si>
    <t>DOSPJELA KAMATA PO OSTALIM DUGOROÈNIM KREDITIMA PREDUZETNIKA U DOMAÆOJ VALUTI SA VALUTNOM KLAUZULOM - SO GORAŽDE</t>
  </si>
  <si>
    <t>'021541271</t>
  </si>
  <si>
    <t>DOSPJELA KAMATA PO OSTALIM DUGOROÈNIM KREDITIMA PREDUZETNIKA U DOMAÆOJ VALUTI SA VALUTNOM KLAUZULOM - SO VIŠEGRAD</t>
  </si>
  <si>
    <t>'021541272</t>
  </si>
  <si>
    <t>DOSPJELA ZATEZNA KAMATA PO OSTALIM DUGOROÈNIM KREDITIMA PREDUZETNIKA U DOMAÆOJ VALUTI SA VALUTNOM KLAUZULOM - SO VIŠEGRAD</t>
  </si>
  <si>
    <t>'021550021</t>
  </si>
  <si>
    <t>DOSPJELA KAMATA PO DUG.POTOŠ.KREDITIMA STANOVNIŠTVU SA VAL.KLAUZ.</t>
  </si>
  <si>
    <t>'021550022</t>
  </si>
  <si>
    <t>DOSPJELA ZATEZNA KAMATA PO DUG.POTOŠ.KREDITIMA STANOVNIŠTVU SA VAL.KLAUZ.</t>
  </si>
  <si>
    <t>'021550051</t>
  </si>
  <si>
    <t>DOSPJELA KAMATA PO DUGOR.HIPOTEKARNIM KREDITIMA ZA OSN.SRED. STANOVNIŠTVU SA VAL.KLAUZ.</t>
  </si>
  <si>
    <t>'021550052</t>
  </si>
  <si>
    <t>DOSPJELA ZATEZNA KAMATA PO DUGOR.HIPOTEKARNIM KREDITIMA ZA OSN.SRED. STANOVNIŠTVU SA VAL.KLAUZ.</t>
  </si>
  <si>
    <t>'021550061</t>
  </si>
  <si>
    <t>DOSPJELA KAMATA PO DUG. STAMBENIM KREDITIMA STANOVNIŠTVU SA VAL.KLAUZ.</t>
  </si>
  <si>
    <t>'021550062</t>
  </si>
  <si>
    <t>DOSPJELA ZATEZNA KAMATA PO DUG. STAMBENIM KREDITIMA STANOVNIŠTVU SA VAL.KLAUZ.</t>
  </si>
  <si>
    <t>'021550071</t>
  </si>
  <si>
    <t>DOSPJELA KAMATA PO DUG. KREDITIMA STANOVNIŠTVU ZA OSTALE NAMJENE SA VAL.KLAUZ.</t>
  </si>
  <si>
    <t>'021550072</t>
  </si>
  <si>
    <t>DOSPJELA ZATEZNA KAMATA PO DUG. KREDITIMA STANOVNIŠTVU ZA OSTALE NAMJENE SA VAL.KLAUZ.</t>
  </si>
  <si>
    <t>'0215501613</t>
  </si>
  <si>
    <t>DOSPJELA KAMATA PO DUG. STAMB. KREDITIMA STAN. SA VAL.KLAUZ. - FOND STANOVANJA - KREDITI ZA MLADE</t>
  </si>
  <si>
    <t>'021550162</t>
  </si>
  <si>
    <t>DOSPJELA ZATEZNA KAMATA PO DUG. STAMBENIM KREDITIMA STANOVNIŠTVU SA VAL.KLAUZ. - FOND STANOVANJA</t>
  </si>
  <si>
    <t>'021550361</t>
  </si>
  <si>
    <t>DOSPJELA KAMATA PO DUG. STAMBENIM KREDITIMA STANOVNIŠTVU SA VAL.KLAUZ. - IRB RS</t>
  </si>
  <si>
    <t>'021550362</t>
  </si>
  <si>
    <t>DOSPJELA ZATEZNA KAMATA PO DUG. STAMBENIM KREDITIMA STANOVNIŠTVU SA VAL.KLAUZ. - IRB RS</t>
  </si>
  <si>
    <t>'021550371</t>
  </si>
  <si>
    <t>DOSPJELA KAMATA PO DUG. KREDITIMA STANOVNIŠTVU ZA OSTALE NAMJENE SA VAL.KLAUZ. - IRB RS</t>
  </si>
  <si>
    <t>'021550372</t>
  </si>
  <si>
    <t>DOSPJELA ZATEZNA KAMATA PO DUG. KREDITIMA STANOVNIŠTVU ZA OSTALE NAMJENE SA VAL.KLAUZ. - IRB RS</t>
  </si>
  <si>
    <t>'021550671</t>
  </si>
  <si>
    <t>DOSPJELA KAMATA PO DUG. KREDITIMA STANOVNIŠTVU ZA OSTALE NAMJENE SA VAL.KLAUZ. - IFAD - OBAVLJANJE POLJOP.DJELAT.</t>
  </si>
  <si>
    <t>'021550672</t>
  </si>
  <si>
    <t>DOSPJELA ZATEZNA KAMATA PO DUG. KREDITIMA STANOVNIŠTVU ZA OSTALE NAMJENE SA VAL.KLAUZ. - IFAD - ZA OBAVLJANJE POLJOP.DJELAT.</t>
  </si>
  <si>
    <t>'021551171</t>
  </si>
  <si>
    <t>DOSPJELA KAMATA PO DUG. KREDITIMA STANOVNIŠTVU ZA OSTALE NAMJENE SA VAL.KLAUZ. - SO GORAŽDE</t>
  </si>
  <si>
    <t>'021551271</t>
  </si>
  <si>
    <t>DOSPJELA KAMATA PO DUG. KREDITIMA STANOVNIŠTVA ZA OSTALE NAMJENE SA VAL.KLAUZ. - SO VIŠEGRAD</t>
  </si>
  <si>
    <t>'021551272</t>
  </si>
  <si>
    <t>DOSPJELA ZATEZNA KAMATA PO DUG. KREDITIMA STAN. ZA OSTALE NAMJENE SA VAL.KLAUZ. - SO VIŠEGRAD</t>
  </si>
  <si>
    <t>'021553471</t>
  </si>
  <si>
    <t>DOSPJELA KAM. PO DUG.KR.STANOVNIŠTVU OKVIRNI NENAMJENSKI KR.SA VAL.KLAUZ. IZ VL. SREDSTAVA</t>
  </si>
  <si>
    <t>'021560051</t>
  </si>
  <si>
    <t>DOSPJELA KAMATA PO DUGOROÈNIM INVESTICIONIM KREDITIMA NEBANKARSKIH FINANSIJSKIH ORGANIZACIJA SA VALUTNOM KLAUZULOM IZ VLASTITIH IZVORA</t>
  </si>
  <si>
    <t>'021560052</t>
  </si>
  <si>
    <t>DOSPJELA ZATEZNA KAMATA PO DUGOROÈNIM INVESTICIONIM KREDITIMA NEBANKARSKIH FINANSIJSKIH ORGANIZACIJA IZ VLASTITIH IZVORA</t>
  </si>
  <si>
    <t>'021570051</t>
  </si>
  <si>
    <t>DOSPJELA KAMATA PO DUG.INVEST. KREDITIMA NEPROF.ORG. SA VAL.KLAUZ. IZ VL.IZVORA</t>
  </si>
  <si>
    <t>'021570052</t>
  </si>
  <si>
    <t>DOSPJELA ZATEZNA KAMATA PO DUG.INVEST. KREDITIMA NEPROF.ORG. SA VAL.KLAUZ. IZ VL.IZVORA</t>
  </si>
  <si>
    <t>'021640031</t>
  </si>
  <si>
    <t>DOSPJELA KAMATA PO DUG.KREDITIMA PREDUZETNIKA ZA OBRTNA SRED. NA 36 MJ. SA VAL.KLAUZ. IZ VL.IZVORA</t>
  </si>
  <si>
    <t>'021640032</t>
  </si>
  <si>
    <t>DOSPJELA ZATEZNA KAMATA PO DUG.KREDITIMA PREDUZETNIKA ZA OBRTNA SRED. NA 36 MJ SA VAL.KLAUZ. IZ VL.IZVORA</t>
  </si>
  <si>
    <t>'021740051</t>
  </si>
  <si>
    <t>DOSPJELA KAMATA PO DUG.INVEST.KREDITIMA PREDUZETNIKA NA 36 I 60 MJ SA VAL.KLAUZ. IZ VL.IZVORAI (OSNOVNA SRED.)</t>
  </si>
  <si>
    <t>'021740052</t>
  </si>
  <si>
    <t>DOSPJELA ZATEZNA KAMATA PO DUG.INVEST.KREDITIMA PREDUZETNICIMA NA 36 I 60 MJ SA VAL.KLAUZ. IZ VL.IZVORA (OSNOVNA SRED.)</t>
  </si>
  <si>
    <t>'0217501610</t>
  </si>
  <si>
    <t>DOSPJELA KAMATA PO DUG. STAMB. KREDITIMA STAN. SA VAL.KLAUZ. - FOND STANOVANJA - DO 10 GOD, 4,5%</t>
  </si>
  <si>
    <t>'0217501611</t>
  </si>
  <si>
    <t>DOSPJELA KAMATA PO DUG. STAMB. KREDITIMA STAN. SA VAL.KLAUZ. - FOND STANOVANJA - DO 10 GOD, 6%</t>
  </si>
  <si>
    <t>'0217501612</t>
  </si>
  <si>
    <t>DOSPJELA KAMATA PO DUG. STAMB. KREDITIMA STAN. SA VAL.KLAUZ. - FOND STANOVANJA - DO 10 GOD, 7%</t>
  </si>
  <si>
    <t>'0218501610</t>
  </si>
  <si>
    <t>DOSPJELA KAMATA PO DUG. STAMB. KREDITIMA STAN. SA VAL.KLAUZ. - FOND STANOVANJA - DO 15 GOD, 4,5%</t>
  </si>
  <si>
    <t>'0218501611</t>
  </si>
  <si>
    <t>DOSPJELA KAMATA PO DUG. STAMB. KREDITIMA STAN. SA VAL.KLAUZ. - FOND STANOVANJA - DO 15 GOD, 6%</t>
  </si>
  <si>
    <t>'0218501612</t>
  </si>
  <si>
    <t>DOSPJELA KAMATA PO DUG. STAMB. KREDITIMA STAN. SA VAL.KLAUZ. - FOND STANOVANJA - DO 15 GOD, 7%</t>
  </si>
  <si>
    <t>'0219501610</t>
  </si>
  <si>
    <t>DOSPJELA KAMATA PO DUG. STAMB. KREDITIMA STAN. SA VAL.KLAUZ. - FOND STANOVANJA - DO 20 GOD, 4,5%</t>
  </si>
  <si>
    <t>'022015</t>
  </si>
  <si>
    <t>POTRAŽIVANJA ZA NAKNADE OD INST.JAV.SEKT. - ZA KORIŠTENJE GARANCIJA</t>
  </si>
  <si>
    <t>'0220150</t>
  </si>
  <si>
    <t>POTRAŽIVANJA ZA NAKNADE OD INST.JAV.SEKT.-ZA OBRADU I IZDAVANJE GARANCIJA</t>
  </si>
  <si>
    <t>'022025</t>
  </si>
  <si>
    <t>POTRAŽIVANJA ZA NAKNADE OD JAVNA PREDUZEÆA  ZA VOÐENJE GARANCIJA</t>
  </si>
  <si>
    <t>'0220250</t>
  </si>
  <si>
    <t>POTRAŽIVANJA ZA NAKNADE OD JAVNA PREDUZEÆA ZA OBRADU I IZDAVANJE GARANCIJA</t>
  </si>
  <si>
    <t>'02202501</t>
  </si>
  <si>
    <t>POTRAZIVANJA ZA NAKNADU ZA OBRADU GARANCIJA U VALUTI JAVNA PREDUZEÆA</t>
  </si>
  <si>
    <t>'0220251</t>
  </si>
  <si>
    <t>POTRAZIVANJA ZA NAKNADU ZA VOÐENJE GARANCIJA U VALUTI JAVNA PREDUZEÆA</t>
  </si>
  <si>
    <t>'0220255</t>
  </si>
  <si>
    <t>DOSPJELA NAKNADA PO OKVIRNIM PLASMANIMA (VANBILANS) JAVNA PREDUZEÆA - ANEKS</t>
  </si>
  <si>
    <t>'022028</t>
  </si>
  <si>
    <t>POTRAŽIVANJA ZA DOSPJELU NAKNADU - REMITANCES (EG,PTT,TG)</t>
  </si>
  <si>
    <t>'022030</t>
  </si>
  <si>
    <t>POTRAŽIVANJA ZA DOSPJELE NAKNADE OD DRUGIH PRED. PO POSLOVIMA IPP</t>
  </si>
  <si>
    <t>'0220300</t>
  </si>
  <si>
    <t>POTRAŽIVANJA ZA DOSPJELE NAKNADE OD DRUGIH PREDUZECA PO IPP - NAPLATA U DOM.VALUTI</t>
  </si>
  <si>
    <t>'0220301</t>
  </si>
  <si>
    <t>POTRAŽIVANJA ZA DOSPJELE NAKNADE OD DRUGIH PRED. ZA VOÐENJE TRANSAKCIONOG DEVIZNOG RAÈUNA</t>
  </si>
  <si>
    <t>'0220302</t>
  </si>
  <si>
    <t>DOSPJELE NAKNADE PO POSLOVIMA AKREDITIVA</t>
  </si>
  <si>
    <t>'022031</t>
  </si>
  <si>
    <t>POTRAŽIVANJA ZA DOSPJELE NAKNADE OD DRUGIH PRED. U DOM. VALUTI - KOMISIONI POSLOVI</t>
  </si>
  <si>
    <t>'0220311</t>
  </si>
  <si>
    <t>POTRAŽIVANJA ZA DOSPJELE NAKNADE PO POSLOVIMA UNUTRAŠNJEG PLATNOG PROMETA</t>
  </si>
  <si>
    <t>'02203110</t>
  </si>
  <si>
    <t>'0220313</t>
  </si>
  <si>
    <t>POTRAŽIVANJA ZA DOSPJELE NAKNADE OD DRUGIH PRED.PO OSNOVU PLATNOG PROMETA - OSTALE PROVIZIJE</t>
  </si>
  <si>
    <t>'022035</t>
  </si>
  <si>
    <t>POTRAŽIVANJA ZA NAKNADE OD DRUGA PREDUZEÆA  ZA VOÐENJE GARANCIJA</t>
  </si>
  <si>
    <t>'0220350</t>
  </si>
  <si>
    <t>POTRAŽIVANJA ZA NAKNADE OD DRUGA PREDUZEÆA ZA OBRADU I IZDAVANJE GARANCIJA</t>
  </si>
  <si>
    <t>'02203501</t>
  </si>
  <si>
    <t>POTRAZIVANJA ZA NAKNADU, DOSPJELA, DRUGA PREDUZECA, GARANCIJE, OBRADA U VALUTI</t>
  </si>
  <si>
    <t>'0220351</t>
  </si>
  <si>
    <t>POTRAZIVANJA ZA NAKNADU, DOSPJELA, DRUGA PREDUZECA, GARANCIJE, U VALUTI - VOÐENJE</t>
  </si>
  <si>
    <t>'02203533</t>
  </si>
  <si>
    <t>DOSPJELA NAKNADA DRUGIH PREDUZEÆA VISA CLASSIC KREDITNA KARTICA (TRGOVACI -PRODAJA  NA RATE)</t>
  </si>
  <si>
    <t>'0220354</t>
  </si>
  <si>
    <t>DOSPJELA NAKNADA PO OKVIRNIM PLASMANIMA (VANBILANS) DRUGIM PREDUZEÆIMA - OBRADA ZAHTJEVA</t>
  </si>
  <si>
    <t>'0220355</t>
  </si>
  <si>
    <t>DOSPJELA NAKNADA PO OKVIRNIM PLASMANIMA (VANBILANS) DRUGIM PREDUZEÆIMA - ANEKS</t>
  </si>
  <si>
    <t>'02203572</t>
  </si>
  <si>
    <t>POTRAŽIVANJA ZA NAKNADE PO OSNOVU BUSINES PAKETA</t>
  </si>
  <si>
    <t>'022036</t>
  </si>
  <si>
    <t>POTRAZIVANJA ZA DOSPJELE NAKNADE OD DRUGIH PREDUZEÆA - BROKER NOVA</t>
  </si>
  <si>
    <t>'022037</t>
  </si>
  <si>
    <t>POTRAŽIVANJA ZA DOSPJELE NAKNADE ZA POSLATE OPOMENE - PRIVREDA</t>
  </si>
  <si>
    <t>'022038</t>
  </si>
  <si>
    <t>POTRAŽIVANJA ZA DOSPJELE NAKNADE OD DRUGIH PREDUZEÆA - KASTODI</t>
  </si>
  <si>
    <t>'022039</t>
  </si>
  <si>
    <t>NAKNADA ZA PROVIZIJU PLATNOG NALOGA KOD PADA GARANCIJE</t>
  </si>
  <si>
    <t>'0220390</t>
  </si>
  <si>
    <t>OBRAÈUNATA NAKNADA PO OSNOVU LORO GARANCIJA</t>
  </si>
  <si>
    <t>'022045</t>
  </si>
  <si>
    <t>POTRAŽIVANJA ZA NAKNADE OD PREDUZETNIKA -  ZA VOÐENJE GARANCIJA</t>
  </si>
  <si>
    <t>'0220450</t>
  </si>
  <si>
    <t>POTRAŽIVANJA ZA NAKNADE OD PREDUZETNIKA ZA OBRADU I IZDAVANJE GARANCIJA</t>
  </si>
  <si>
    <t>'02205</t>
  </si>
  <si>
    <t>POTRAŽIVANJA ZA DOSPJELE NAKNADE OD STANOVNIŠTVA ZA VOÐENJE KREDITNIH RAÈUNA</t>
  </si>
  <si>
    <t>'022050</t>
  </si>
  <si>
    <t>POTRAŽIVANJA ZA DOSPJELE NAKNADE OD STANOVNIŠTVA ZA VOÐENJE TRANSAKCIONOG DEVIZNOG RAÈUNA</t>
  </si>
  <si>
    <t>'0220500</t>
  </si>
  <si>
    <t>POTRAŽIVANJA ZA DOSPJELE NAKNADE OD STANOVNIŠTVA - VIZA KARTICA</t>
  </si>
  <si>
    <t>'0220500553</t>
  </si>
  <si>
    <t>POTRAŽIVANJA ZA NAKNADE ZA VOÐENJE RAÈUNA KREDITNE KARTICE NA RATE</t>
  </si>
  <si>
    <t>'0220501</t>
  </si>
  <si>
    <t>POTRAŽIVANJA ZA DOSPJELE JEDNOKRATNE NAKNADE OD STANOVNIŠTVA - VIZA KARTICA</t>
  </si>
  <si>
    <t>'0220505532</t>
  </si>
  <si>
    <t>POTRAŽIVANJA ZA OSTALE NAKNADE-OBRADA ZAHTIJEVA KREDITNE KARTICE NA RATE</t>
  </si>
  <si>
    <t>'022051</t>
  </si>
  <si>
    <t>POTRAŽIVANJA ZA DOSPJELE NAKNADE OD STANOVNIŠTVA - UPP</t>
  </si>
  <si>
    <t>'0220521522</t>
  </si>
  <si>
    <t>POTRAŽIVANJA ZA OSTALE NAKNADE PO STANDARD KREDTNIM KARTICAMA U SALDU</t>
  </si>
  <si>
    <t>'0220521532</t>
  </si>
  <si>
    <t>POTRAŽIVANJA ZA OSTALE NAKNADE STANDARD KREDITNA KARTICA</t>
  </si>
  <si>
    <t>'0220521552</t>
  </si>
  <si>
    <t>POTRAŽIVANJA ZA NAKNADU VOÐENJA RAÈUNA STANDARD KRED.KART.U SALDU</t>
  </si>
  <si>
    <t>'022054</t>
  </si>
  <si>
    <t>POTRAŽIVANJA ZA DOSPJELE NAKNADE OD STANOVNIŠTVA PO DEBITNIM KARTICAMA - BLOKIRANE DEBITNE KARTICE</t>
  </si>
  <si>
    <t>'0220551553</t>
  </si>
  <si>
    <t>POTRAŽIVANJA ZA NAKNADU VOÐENJA RAÈUNA KREDITNE KARTICE NA RATE U SALDU</t>
  </si>
  <si>
    <t>'0220552</t>
  </si>
  <si>
    <t>POTRAŽIVANJA ZA DOSPJELE NAKNADE OD STANOVNIŠTVA - ZA OBRADU I IZDAVANJE GARANCIJA</t>
  </si>
  <si>
    <t>'0220553</t>
  </si>
  <si>
    <t>POTRAŽIVANJA ZA DOSPJELE NAKNADE OD STANOVNIŠTVA -  ZA VOÐENJE GARANCIJA</t>
  </si>
  <si>
    <t>'0220555533</t>
  </si>
  <si>
    <t>POTRAŽIVANJA ZA OSTALE NAKNADE PO KREDTNIM KARTICAMA NA RATE U SALDU</t>
  </si>
  <si>
    <t>'02205570</t>
  </si>
  <si>
    <t>POTRAZIVANJA ZA DOSPJELE  NAKNADE OD  STANOVNISTVA- BANKARSKI PAKET NEOPOREZIVI DIO</t>
  </si>
  <si>
    <t>'02205571</t>
  </si>
  <si>
    <t>POTRAZIVANJA ZA NAKNADU OD  STANOVNISTVA- BANKARSKI PAKET- OPOREZIVI DIO</t>
  </si>
  <si>
    <t>'022057</t>
  </si>
  <si>
    <t>POTRAŽIVANJA ZA DOSPJELE NAKNADE ZA POSLATE OPOMENE - STANOVNIŠTVO</t>
  </si>
  <si>
    <t>'022065</t>
  </si>
  <si>
    <t>POTRAŽIVANJA ZA NAKNADE OD NEBAN.FIN.ORG. - ZA VOÐENJE  GARANCIJA</t>
  </si>
  <si>
    <t>'0220650</t>
  </si>
  <si>
    <t>POTRAŽIVANJA ZA NAKNADE OD NEBAN. FIN.ORG. ZA OBRADU I IZDAVANJE GARANCIJA</t>
  </si>
  <si>
    <t>'02207501</t>
  </si>
  <si>
    <t>POTRAŽIVANJA ZA DOSPJELE NAKNADE OD NEPROFIT.ORG. - OBRADA I IZDAVANJE GARANCIJA</t>
  </si>
  <si>
    <t>'0220751</t>
  </si>
  <si>
    <t>POTRAZIVANJA ZA NAKNADU, NEPROFIT.ORG., GARANCIJE, U STRANOJ VALUTI-VOÐENJE</t>
  </si>
  <si>
    <t>'022080</t>
  </si>
  <si>
    <t>POTRAŽIVANJA ZA DOSPJELE NAKNADE OD STRANIH LICA U DOMAÆOJ VALUTI - IPP</t>
  </si>
  <si>
    <t>'0224100001</t>
  </si>
  <si>
    <t>NAKNADA PO KRATK.KR.INSTIT.JAV.SEKT. ZA OVERDRAFT IZ VL. SREDSTAVA - OBRADA ZAHTJEVA, BEZ VAL.KLAUZ.</t>
  </si>
  <si>
    <t>'0224200001</t>
  </si>
  <si>
    <t>NAKNADA PO KRATK.KR.JAVNIM PRED. ZA OVERDRAFT IZ VL. SREDSTAVA - OBRADA ZAHTJEVA, BEZ VAL.KLAUZ.</t>
  </si>
  <si>
    <t>'0224200300</t>
  </si>
  <si>
    <t>DOSPJELA NAKNADA PO KRATK.KREDITIMA ZA OBRTNA SRED. JAVNIM PRED. SA VAL.KLAUZ. IZ VL.IZVORA - OBRADA ZAHTJEVA</t>
  </si>
  <si>
    <t>'0224220700</t>
  </si>
  <si>
    <t>DOSPJELA NAKNADA PO OSTALIM KRATK.KRED. JAVNIM PRED. SA VAL.KLAUZ. IZ VL.IZVORA - OVERDRAFT - OBRADA ZAHTJEVA</t>
  </si>
  <si>
    <t>'022430001</t>
  </si>
  <si>
    <t>DOSPJELA NAKNADA PO KRATK.KREDITIMA DRUGIM PREDUZEÆIMA - OBRADA ZAHTJEVA</t>
  </si>
  <si>
    <t>'0224300011</t>
  </si>
  <si>
    <t>DOSPJELA NAKNADA PO KRATK.KREDITIMA PO TRANSAKCIONIM RAÈUNIMA DRUGIM PRED. BEZ VAL.KLAUZ. IZ VL.IZVORA - OBRADA ZAHTJEVA</t>
  </si>
  <si>
    <t>'0224300050</t>
  </si>
  <si>
    <t>DOSPJELA NAKNADA OD DRUGIH PREDUZEÆA - PISMO NAMJERE</t>
  </si>
  <si>
    <t>'0224300300</t>
  </si>
  <si>
    <t>DOSPJELA NAKNADA PO KRATK.KREDITIMA ZA OBRTNA SRED. DRUGIM PRED. SA VAL.KLAUZ. IZ VL.IZVORA - OBRADA ZAHTJEVA</t>
  </si>
  <si>
    <t>'0224300301</t>
  </si>
  <si>
    <t>DOSPJELA NAKNADA PO KRATK.KREDITIMA ZA OBRTNA SRED. DRUGIM PRED. BEZ VAL.KLAUZ. IZ VL.IZVORA - OBRADA ZAHTJEVA</t>
  </si>
  <si>
    <t>'0224300340</t>
  </si>
  <si>
    <t>DOSPJELA NAKNADA PO KRATK.KREDITIMA ZA OBRTNA SRED. DRUGIM PRED. SA VAL.KLAUZ. IZ VL.IZVORA - PRIJEVREMENA OTPL.</t>
  </si>
  <si>
    <t>'0224320700</t>
  </si>
  <si>
    <t>DOSPJELA NAKNADA PO OSTALIM KRATK.KREDITIMA DRUGIM PRED. SA VAL.KLAUZ. IZ VL.IZVORA - OVERDRAFT - OBRADA ZAHTJEVA</t>
  </si>
  <si>
    <t>'0224320730</t>
  </si>
  <si>
    <t>DOSPJELA NAKNADA PO OSTALIM KRATK.KREDITIMA DRUGIM PRED. SA VAL.KLAUZ. IZ VL.IZVORA - OVERDRAFT - NEISKORIŠTENA SRED.</t>
  </si>
  <si>
    <t>'0224400001</t>
  </si>
  <si>
    <t>POTRAŽIVANJE ZA NAKNADU PO KRATK.KR.OVERDRAFT PO TRAN.RAC. PREDUZETNIKA BEZ VAL.KLAUZ.ZA OBRADU ZAH.</t>
  </si>
  <si>
    <t>'0224400300</t>
  </si>
  <si>
    <t>DOSPJELA NAKNADA PO KRATKOROÈNIM KREDITIMA  OD  PREDUZETNKA  SA UZR  IZ VLASTITHI IZVORA ZA OBRTNA SREDSTVA- OBRADA ZAHTJEVA</t>
  </si>
  <si>
    <t>'0224400700</t>
  </si>
  <si>
    <t>DOSPJELA NAKNADA PO KRATK. KREDITIMA PREDUZETNICIMA ZA OSTALE NAMJENE SA VAL.KLAUZ. - OBRADA ZAHTJEVA</t>
  </si>
  <si>
    <t>'0224400701</t>
  </si>
  <si>
    <t>DOSPJELA NAKNADA PO KRATK. KRED. PREDUZETNICIMA ZA OSTALE NAMJENE BEZ VAL.KLAUZ. - OBRADA ZAHTJEVA</t>
  </si>
  <si>
    <t>'0224400730</t>
  </si>
  <si>
    <t>DOSPJELA NAKNADA PO KRATK. KREDITIMA PREDUZETNICIMA ZA OSTALE NAMJENE SA VAL.KLAUZ. - NEISKORIŠTENA SRED.</t>
  </si>
  <si>
    <t>'0224500001</t>
  </si>
  <si>
    <t>DOSPJELA NAKNADA ZA OBRADU ZAHTJEVA, KRATK.KREDITI STANOVNIŠTVA PO TRANSAKCIONIM RAÈUNIMA</t>
  </si>
  <si>
    <t>'0224500200</t>
  </si>
  <si>
    <t>DOSPJELA NAKNADA PO KRATK.POTOŠ.KREDITIMA STANOVNIŠTVU SA VAL.KLAUZ. - OBRADA ZAHTJEVA</t>
  </si>
  <si>
    <t>'0224500240</t>
  </si>
  <si>
    <t>DOSPJELA NAKNADA PO KRATK.POTOŠ.KREDITIMA STANOVNIŠTVU SA VAL.KLAUZ. - PRIJEVR.OTPLATA</t>
  </si>
  <si>
    <t>'0224500700</t>
  </si>
  <si>
    <t>DOSPJELA NAKNADA PO KRATK. KREDITIMA STANOVNIŠTVU ZA OSTALE NAMJENE SA VAL.KLAUZ. - OBRADA ZAHTJEVA</t>
  </si>
  <si>
    <t>'0224600001</t>
  </si>
  <si>
    <t>NAKNADA PO KRATKOROÈNOM KREDITU NEBANKARSKIH FINANSIJSKIH ORGANIZACIJA ZA OVERDRAFT IZ VLASTITIH SREDSTAVA - OBRADA ZAHTJEVA,  BEZ VAL.KLAUZ.</t>
  </si>
  <si>
    <t>'0224600300</t>
  </si>
  <si>
    <t>DOSPJELA NAKNADA PO KRATK.KREDITIMA ZA OBRTNA SRED. NEBANK.ORG. SA VAL.KLAUZ. IZ VL.IZVORA - OBRADA ZAHTJEVA</t>
  </si>
  <si>
    <t>'0224700001</t>
  </si>
  <si>
    <t>NAKNADA PO KRATK.KR.NEPROF.ORG. ZA OVERDRAFT IZ VL. SREDSTAVA - OBRADA ZAHTJEVA, BEZ VAL.KLAUZ.</t>
  </si>
  <si>
    <t>'0224700300</t>
  </si>
  <si>
    <t>DOSPJELA NAKNADA PO KRATK.KREDITIMA ZA OBRTNA SRED. NEPROFITNE.ORG. SA VAL.KLAUZ. IZ VL.IZVORA - OBRADA ZAHTJEVA</t>
  </si>
  <si>
    <t>'0224720700</t>
  </si>
  <si>
    <t>DOSPJELA NAKNADA PO OSTALIM KRATK.KRED. NEPROF.ORG. SA VAL.KLAUZ. IZ VL.IZVORA - OVERDRAFT - OBRADA ZAHTJEVA</t>
  </si>
  <si>
    <t>'0225100500</t>
  </si>
  <si>
    <t>DOSPJELA NAKNADA PO DUG. INVEST. KREDITIMA INST.JAVNOG SEKTORA SA VAL.KLAUZ. IZ.VL.IZVORA - OBRADA ZAHTJEVA</t>
  </si>
  <si>
    <t>'0225100590</t>
  </si>
  <si>
    <t>DOSPJELA NAKNADA PO DUG. INVEST. KREDITIMA INST.JAVNOG SEKTORA SA VAL.KLAUZ. IZ.VL.IZVORA - MONITORING</t>
  </si>
  <si>
    <t>'0225200500</t>
  </si>
  <si>
    <t>DOSPJELA NAKNADA PO DUG. INVEST. KREDITIMA JAVNIM PRED. SA VAL.KLAUZ. IZ VL.IZVORA - OBRADA ZAHTJEVA</t>
  </si>
  <si>
    <t>'0225200590</t>
  </si>
  <si>
    <t>DOSPJELA NAKNADA PO DUG. INVEST. KREDITIMA JAVNIM PRED. SA VAL.KLAUZ. IZ VL.IZVORA - MONITORING</t>
  </si>
  <si>
    <t>'0225203500</t>
  </si>
  <si>
    <t>DOSPJELA NAKNADA PO DUG.INVEST.KREDITIMA JAVNIM PRED. SA VAL.KLAUZ. - IRB RS - OBRADA ZAHTJEVA</t>
  </si>
  <si>
    <t>'0225300500</t>
  </si>
  <si>
    <t>DOSPJELA NAKNADA PO DUG. INVEST. KREDITIMA DRUGIM PRED. SA VAL.KLAUZ. IZ VL.IZVORA - OBRADA ZAHTJEVA</t>
  </si>
  <si>
    <t>'0225300530</t>
  </si>
  <si>
    <t>DOSPJELA NAKNADA PO DUG. INVEST. KREDITIMA DRUGIM PRED. SA VAL.KLAUZ. IZ VL.IZVORA - NEISKORIŠTENA SRED.</t>
  </si>
  <si>
    <t>'0225300540</t>
  </si>
  <si>
    <t>DOSPJELA NAKNADA PO DUG. INVEST. KREDITIMA DRUGIM PRED. SA VAL.KLAUZ. IZ VL.IZVORA - PRIJEVREMENA OTPL.</t>
  </si>
  <si>
    <t>'0225300590</t>
  </si>
  <si>
    <t>DOSPJELA NAKNADA PO DUG. INVEST. KREDITIMA DRUGIM PRED. SA VAL.KLAUZ. IZ VL.IZVORA - MONITORING</t>
  </si>
  <si>
    <t>'0225303500</t>
  </si>
  <si>
    <t>DOSPJELA NAKNADA PO DUG. INVEST. KREDITIMA DRUGIM PRED. SA VAL.KLAUZ. - IRB RS - OBRADA ZAHTJEVA</t>
  </si>
  <si>
    <t>'0225304500</t>
  </si>
  <si>
    <t>DOSPJELA NAKNADA PO DUG.INVETSICIONIM KREDITIMA DRUGIM PRED. - EFSE - OBRADA ZAHTJEVA</t>
  </si>
  <si>
    <t>'0225304590</t>
  </si>
  <si>
    <t>DOSPJELA NAKNADA PO DUG.INVETSICIONIM KREDITIMA DRUGIM PRED. - EFSE - MONITORING</t>
  </si>
  <si>
    <t>'0225314390</t>
  </si>
  <si>
    <t>DOSPJELA NAKNADA PO DUG.KREDITIMA DRUGIH PRED. ZA OBRTNA SRED. SA VAL.KLAUZ. - SVJETSKA BANKA IRB RS - MONITORING</t>
  </si>
  <si>
    <t>'0225314590</t>
  </si>
  <si>
    <t>DOSPJELA NAKNADA PO DUG.INVEST.KREDITIMA DRUGIM PRED. SA VAL.KLAUZ. - SVJETSKA BANKA IRB RS - MONITORING</t>
  </si>
  <si>
    <t>'0225400590</t>
  </si>
  <si>
    <t>DOSPJELA NAKNADA PO DUG. INVEST. KREDITIMA PREDUZET. SA VAL.KLAUZ. IZ VL.IZVORA - MONITORING</t>
  </si>
  <si>
    <t>'0225400700</t>
  </si>
  <si>
    <t>DOSPJELA NAKNADA PO DUG. KREDITIMA PREDUZETNICIMA ZA OSTALE NAMJENE SA VAL.KLAUZ. - OBRADA ZAHTJEVA</t>
  </si>
  <si>
    <t>'0225400740</t>
  </si>
  <si>
    <t>DOSPJELA NAKNADA PO DUG. KREDITIMA PREDUZETNICIMA ZA OSTALE NAMJENE SA VAL.KLAUZ. - PRIJEVREMENA OTP.</t>
  </si>
  <si>
    <t>'0225400790</t>
  </si>
  <si>
    <t>DOSPJELA NAKNADA PO DUG. KREDITIMA PREDUZETNICIMA ZA OSTALE NAMJENE SA VAL.KLAUZ. - MONITORING</t>
  </si>
  <si>
    <t>'0225403500</t>
  </si>
  <si>
    <t>NAKNADA PO DUGOR.KR.PREDUZETNICIMA ZA INVESTICIJE IZ SREDSTAVA IRB RS - OBRADA ZAHTJEVA, SA VAL.KLAUZ.</t>
  </si>
  <si>
    <t>'0225500200</t>
  </si>
  <si>
    <t>DOSPJELA NAKNADA PO DUG.POTOŠ.KREDITIMA STANOVNIŠTVU SA VAL.KLAUZ. - OBRADA ZAHTJEVA</t>
  </si>
  <si>
    <t>'0225500240</t>
  </si>
  <si>
    <t>DOSPJELA NAKNADA PO DUG.POTOŠ.KREDITIMA STANOVNIŠTVU SA VAL.KLAUZ. - PRIJEVREMENA OTP.</t>
  </si>
  <si>
    <t>'0225500500</t>
  </si>
  <si>
    <t>DOSPJELA NAKNADA PO DUGOR. HIPOTEKARNIM KREDITIMA-ZA OSN.SRED. STANOVNIŠTVU SA VAL.KLAUZ. - OBRADA ZAHTJEVA</t>
  </si>
  <si>
    <t>'0225500600</t>
  </si>
  <si>
    <t>DOSPJELA NAKNADA PO DUG. STAMBENIM KREDITIMA STANOVNIŠTVU SA VAL.KLAUZ. - OBRADA ZAHTJEVA</t>
  </si>
  <si>
    <t>'0225500640</t>
  </si>
  <si>
    <t>DOSPJELA NAKNADA PO DUG. STAMBENIM KREDITIMA STANOVNIŠTVU SA VAL.KLAUZ. - PRIJEVREMENA OTPL.</t>
  </si>
  <si>
    <t>'0225503600</t>
  </si>
  <si>
    <t>DOSPJELA NAKNADA PO DUG. STAMBENIM KREDITIMA STANOVNIŠTVU SA VAL.KLAUZ. - IRB RS - OBRADA ZAHTJEVA</t>
  </si>
  <si>
    <t>'0225503700</t>
  </si>
  <si>
    <t>DOSPJELA NAKNADA PO DUG. KREDITIMA STANOVNIŠTVU ZA OSTALE NAMJENE SA VAL.KLAUZ. - IRB RS - OBRADA ZAHTJEVA</t>
  </si>
  <si>
    <t>'0225600500</t>
  </si>
  <si>
    <t>DOSPJELA NAKNADA PO DUGOROÈNIM INVESTICIONIM KREDITIMA NEBANKARSKIH FINANSIJSKIH ORGANIZACIJA SA VALUTNOM KLAUZULOM IZ VLASTITIH IZVORA- OBRADA ZAHTJEVA</t>
  </si>
  <si>
    <t>'0225700500</t>
  </si>
  <si>
    <t>DOSPJELA NAKNADA PO DUG. INVEST. KREDITIMA NEPROF.ORG. SA VAL.KLAUZ. IZ VL.IZVORA - OBRADA ZAHTJEVA</t>
  </si>
  <si>
    <t>'0225700540</t>
  </si>
  <si>
    <t>DOSPJELA NAKNADA PO DUG. INVEST. KREDITIMA NEPROF.ORG. SA VAL.KLAUZ. IZ VL.IZVORA - PRIJEVREMENA OTPL.</t>
  </si>
  <si>
    <t>'0225700590</t>
  </si>
  <si>
    <t>DOSPJELA NAKNADA PO DUG. INVEST. KREDITIMA NEPROF.ORG. SA VAL.KLAUZ. IZ VL.IZVORA - MONITORING</t>
  </si>
  <si>
    <t>'0226400300</t>
  </si>
  <si>
    <t>DOSPJELA NAKNADA PO DUG.KREDITIMA ZA OBRTNA SRED. PREDUZETNICIMA SA VAL.KLAUZULOM IZ VL.IZVORA - OBRADA ZAHTJEVA</t>
  </si>
  <si>
    <t>'0226400340</t>
  </si>
  <si>
    <t>POTRAZIVANJA ZA NAKNADU, DO 3 GODINE, PREDUZETNICI, VLASTITI IZVORI, ZA OBRTNA SREDSTVA, PRIJEVREMENA OTPLATA, SA ZASTITOM OD RIZIKA</t>
  </si>
  <si>
    <t>'0226400390</t>
  </si>
  <si>
    <t>POTRAZIVANJA ZA NAKNADU, DO 3 GODINE, PREDUZETNICI, VLASTITI IZVORI, ZA OBRTNA SREDSTVA, MONITORING, SA ZASTITOM OD RIZIKA</t>
  </si>
  <si>
    <t>'0227400500</t>
  </si>
  <si>
    <t>DOSPJELA NAKNADA PO DUG.INVEST.KREDITIMA PREDUZETNICIMA DO 5 GODINA IZ VL.IZVORA - OBRADA ZAHTJEVA</t>
  </si>
  <si>
    <t>'0227400540</t>
  </si>
  <si>
    <t>POTRAZIVANJA ZA NAKNADU, DO 5 GODINA, PREDUZETNICI, VLASTITI IZVORI, INVESTICIONI KREDITI, PRIJEVREMENA OTPLATA, SA ZASTITOM OD RIZIKA</t>
  </si>
  <si>
    <t>'0227400590</t>
  </si>
  <si>
    <t>POTRAZIVANJA ZA NAKNADU, DO 5 GODINA, PREDUZETNICI, VLASTITI IZVORI, INVESTICIONI KREDITI, MONITORING, SA ZASTITOM OD RIZIKA</t>
  </si>
  <si>
    <t>'0230305</t>
  </si>
  <si>
    <t>POTRAŽIVANJA PO OSNOVU PRODAJE ZALIHA</t>
  </si>
  <si>
    <t>'0230307</t>
  </si>
  <si>
    <t>POTRAŽIVANJA PO OSNOVU IZVRŠENIH USLUGA SA OBRAÈUNATIM PDV-OM</t>
  </si>
  <si>
    <t>'0230504</t>
  </si>
  <si>
    <t>POTRAŽIVANJA PO OSNOVU PRODAJE OSNOVNIH SREDSTAVA</t>
  </si>
  <si>
    <t>'0240303</t>
  </si>
  <si>
    <t>POTRAŽIVANJA PO OSNOVU ZAKUPA</t>
  </si>
  <si>
    <t>'0240500553</t>
  </si>
  <si>
    <t>POTRAŽIVANJA ZA ÈLANARINU - KREDITNE KARTICE NA RATE</t>
  </si>
  <si>
    <t>'024052</t>
  </si>
  <si>
    <t>DRUGA DOSPJELA POTRAŽIVANJA OD STANOVNIŠTVA - ÈLANARINE PO DEBITNIM KARTICAMA</t>
  </si>
  <si>
    <t>'0240521552</t>
  </si>
  <si>
    <t>POTRAŽIVANJA ZA ÈLANARINU PO STANDARD KREDTNIM KARTICAMA U SALDU</t>
  </si>
  <si>
    <t>'024053</t>
  </si>
  <si>
    <t>DRUGA POTRAZIVANJA, DOSPJELA, STANOVNISTVO, PL.SISTEMI - KREDITNA KARTICA</t>
  </si>
  <si>
    <t>'024054</t>
  </si>
  <si>
    <t>POTRAŽIVANJA PO OSNOVU FAKTURISANIH I PREFAKTURISANIH USLUGA BEZ PDV-A</t>
  </si>
  <si>
    <t>'024055</t>
  </si>
  <si>
    <t>POTRAŽIVANJE ZA  IZVRŠENE USLUGE  DRUGIH  PRAVNIH  SUBJEKATA</t>
  </si>
  <si>
    <t>'0240551553</t>
  </si>
  <si>
    <t>POTRAŽIVANJA ZA ÈLANARINU PO KREDTNIM KARTICAMANA RATE U SALDU</t>
  </si>
  <si>
    <t>'029005</t>
  </si>
  <si>
    <t>ISPRAVKA VRIJEDNOSTI POTRAŽIVANJA PO OSNOVU PRODAJE ZALIHA</t>
  </si>
  <si>
    <t>'029032</t>
  </si>
  <si>
    <t>ISPRAVKA VRIJEDNOSTI DOSPJELE ZATEZNE KAMATE PO OSNOVU NAKNADA PO DEVIZNIM KREDITIMA</t>
  </si>
  <si>
    <t>'02903548</t>
  </si>
  <si>
    <t>ISPRAVKA VRIJEDNOSTI NAKNADA PO OKVIRNIM PLASMANIMA - PRAVNA LICA</t>
  </si>
  <si>
    <t>'02905</t>
  </si>
  <si>
    <t>ISPRAVKA VRIJEDNOSTI POTRAZIVANJA  PO OSNOVU VOÐENJA KRED.RAÈUNA-STANOVNIŠTVO</t>
  </si>
  <si>
    <t>'029057</t>
  </si>
  <si>
    <t>ISPRAVKA VRIJEDNOSTI POTRAZIVANJA  PO OSNOVU OPOMENA ZA NEBLAGOVREMENEO IZMIRENE OBVAZE-STANOVNIŠTVO</t>
  </si>
  <si>
    <t>'0294100071</t>
  </si>
  <si>
    <t>ISPRAVKA VRIJED. KAMATA PO KRATK. KREDITIMA INSTIT.JAV.SEKT. ZA OVERDRAFT IZ VL. SREDSTAVA, BEZ VAL.KLAUZ.</t>
  </si>
  <si>
    <t>'0294200071</t>
  </si>
  <si>
    <t>ISPRAVKA VRIJED. KAMATA PO KRATK. KREDITIMA JAVNIM PRED. ZA OVERDRAFT IZ VL. SREDSTAVA, BEZ VAL.KLAUZ.</t>
  </si>
  <si>
    <t>'0294200370</t>
  </si>
  <si>
    <t>ISPRAVKA VRIJEDNOSTI KAMATA PO KRATK. KREDITIMA ZA OBRTNA SRED. JAVNIM PRED. SA VAL.KLAUZ. IZ VL.IZVORA</t>
  </si>
  <si>
    <t>'0294220770</t>
  </si>
  <si>
    <t>ISPRAVKA VRIJEDNOSTI KAMATA PO KRATK.KREDITA JAVNIM PRED. SA VAL.KLAUZ. IZ VL.SREDSTAVA - OVERDRAFT</t>
  </si>
  <si>
    <t>'0294243771</t>
  </si>
  <si>
    <t>ISPRAVKA VRIJEDNOSTI KAMATA PO PALIM GARANCIJAMA OD JAVNIH PREDUZEÆA BEZ VAL KLAUZ.</t>
  </si>
  <si>
    <t>'0294300071</t>
  </si>
  <si>
    <t>ISPRAVKA VRIJEDNOSTI KAMATA PO KRATK.KREDITIMA DRUGIH PRED. BEZ VAL.KLAUZ. - KREDITI PO TRANSAKCIONIM RN</t>
  </si>
  <si>
    <t>'0294300370</t>
  </si>
  <si>
    <t>ISPRAVKA VRIJEDNOSTI KAMATA PO KRATK. KREDITIMA ZA OBRTNA SRED. DRUGIM PRED. SA VAL.KLAUZ. IZ VL.IZVORA</t>
  </si>
  <si>
    <t>'0294300371</t>
  </si>
  <si>
    <t>ISPRAVKA VRIJEDNOSTI KAMATA PO KRATK. KREDITIMA ZA OBRTNA SRED. DRUGIM PRED. BEZ VAL.KLAUZ. IZ.VL.IZVORA</t>
  </si>
  <si>
    <t>'0294300380</t>
  </si>
  <si>
    <t>ISPRAVKA VRIJEDNOSTI NAKNADA PO KRATK. KREDITIMA ZA OBRTNA SRED. DRUGIM PRED. SA VAL.KLAUZ. IZ.VL.IZVORA</t>
  </si>
  <si>
    <t>'0294300381</t>
  </si>
  <si>
    <t>ISPRAVKA VRIJEDNOSTI NAKNADA PO KRATK. KREDITIMA ZA OBRTNA SRED. DRUGIM PRED. BEZ VAL.KLAUZ. IZ.VL.IZVORA</t>
  </si>
  <si>
    <t>'029430071</t>
  </si>
  <si>
    <t>ISPRAVKA VRIJEDNOSTI NAKNADA PO GARANCIJAMA OD PRAVNIH LICA</t>
  </si>
  <si>
    <t>'029430073</t>
  </si>
  <si>
    <t>ISPRAVKA VRIJEDNOSTI NAKNADA PO AKREDITIVIMA OD PRAVNIH LICA</t>
  </si>
  <si>
    <t>'029430081</t>
  </si>
  <si>
    <t>ISPRAVKA VRIJEDNOSTI NAKNADA PO KRATK.KREDITIMA DRUGIH PRED. BEZ VAL.KLAUZ. - KREDITI PO TRANSAKCIONIM RN</t>
  </si>
  <si>
    <t>'0294300870</t>
  </si>
  <si>
    <t>ISPRAVKA VRIJEDNOSTI KAMATA PO KRATK.OTKUPLJENIM POTRAŽIVANJIMA OD DRUGIH PRED. SA VAL.KLAUZ.</t>
  </si>
  <si>
    <t>'0294320770</t>
  </si>
  <si>
    <t>ISPRAVKA VRIJEDNOSTI KAMATA PO KRATK.KREDITIMA DRUGIM PRED. SA VAL.KLAUZ. - OVERDRAFT</t>
  </si>
  <si>
    <t>'0294320780</t>
  </si>
  <si>
    <t>ISPRAVKA VRIJEDNOSTI NAKNADA PO KRATK. KREDITIMA DRUGIM PRED. SA VAL.KLAUZ. IZ VL.SREDSTAVA - OVERDRAFT</t>
  </si>
  <si>
    <t>'0294343771</t>
  </si>
  <si>
    <t>ISPRAVKA VRIJEDNOSTI KAMATA PO PALIM GARANCIJAMA OD DRUG.PRED. BEZ VAL KLAUZ.</t>
  </si>
  <si>
    <t>'0294400071</t>
  </si>
  <si>
    <t>ISPRAVKA VRIJEDNOSTI POTRAŽIVANJA OD KAMATE  PO KRATK.KR.PREDUZET. ZA OVERDRAFT IZ VL. SREDSTAVA BEZ VAL.KLAUZ.</t>
  </si>
  <si>
    <t>'0294400370</t>
  </si>
  <si>
    <t>ISPRAVKA VRIJEDNOSTI KAMATA PO KRATK.KREDITIMA PREDUZETNIKA ZA OBRTNA SRED. SA VAL.KLAUZ. IZ VL.IZVORA</t>
  </si>
  <si>
    <t>'0294400770</t>
  </si>
  <si>
    <t>ISPRAVKA VRIJED. KAMATA PO KRATK. KREDITIMA PREDUZETNICIMA ZA OSTALE NAMJENE SA VAL.KLAUZ.</t>
  </si>
  <si>
    <t>'0294400771</t>
  </si>
  <si>
    <t>ISPRAVKA VRIJED. KAMATA PO KRATK. KREDITIMA PREDUZETNICIMA ZA OSTALE NAMJENE BEZ VAL.KLAUZ.</t>
  </si>
  <si>
    <t>'0294400780</t>
  </si>
  <si>
    <t>ISPRAVKA VRIJED. NAKNADA PO KRATK. KREDITIMA PREDUZETNICIMA ZA OSTALE NAMJENE SA VAL.KLAUZ.</t>
  </si>
  <si>
    <t>'0294443771</t>
  </si>
  <si>
    <t>ISPRAVKA VRIJEDNOSTI KAMATA PO PALIM GARANCIJAMA OD PREDUZETNIKA BEZ VAL KLAUZ.</t>
  </si>
  <si>
    <t>'0294500071</t>
  </si>
  <si>
    <t>ISPRAVKA VRIJEDNOSTI KAMATA PO KRATK.KREDITIMA STANOVNIŠTVA - PREKORAÈENJA PO TEKUÆIM RN</t>
  </si>
  <si>
    <t>'0294500081</t>
  </si>
  <si>
    <t>ISPRAVKA VRED. DOSP.NAKN. POKRATK. KREDITI STANOVNIŠTVA PO TRANSAKCIONIM RAÈUNIMA</t>
  </si>
  <si>
    <t>'0294500270</t>
  </si>
  <si>
    <t>ISPRAVKA VRIJED. KAMATA PO KRATK.POTROŠAÈKIM KREDITIMA STANOVNIŠTVU SA VAL.KLAUZ.</t>
  </si>
  <si>
    <t>'0294500271</t>
  </si>
  <si>
    <t>ISPRAVKA VRIJED. KAMATA PO KRATK.POTROŠAÈKIM KREDITIMA STANOVNIŠTVU BEZ VAL.KLAUZ.</t>
  </si>
  <si>
    <t>'0294500280</t>
  </si>
  <si>
    <t>ISPRAVKA VRIJED. NAKNADA PO KRATK.POTROŠAÈKIM KREDITIMA STANOVNIŠTVU SA VAL.KLAUZ.</t>
  </si>
  <si>
    <t>'029450071</t>
  </si>
  <si>
    <t>ISPRAVKA VRIJEDNOSTI NAKNADA PO GARANCIJAMA OD STANOVNIŠTVA</t>
  </si>
  <si>
    <t>'0294500770</t>
  </si>
  <si>
    <t>ISPRAVKA VRIJED. KAMATA PO KRATK. KREDITIMA STANOVNIŠTVU ZA OSTALE NAMJENE SA VAL.KLAUZ.</t>
  </si>
  <si>
    <t>'0294500771</t>
  </si>
  <si>
    <t>ISPRAVKA VRIJED. KAMATA PO KRATK. KREDITIMA STANOVNIŠTVU ZA OSTALE NAMJENE BEZ VAL.KLAUZ.</t>
  </si>
  <si>
    <t>'0294600071</t>
  </si>
  <si>
    <t>ISPRAVKA VRIJEDNOSTI  KAMATA PO KRATKOROÈNIM KREDITIMA NEBANKARSKIH FINANSIJSKIH ORGANIZACIJA ZA OVERDRAFT IZ VLASTITIH SREDSTAVA,  BEZ VAL.KLAUZ.</t>
  </si>
  <si>
    <t>'0294600370</t>
  </si>
  <si>
    <t>ISPRAVKA VRIJEDNOSTI KAMATA PO KRATK. KREDITIMA ZA OBRTNA SRED. NABANK.FIN.ORG BEZ VAL.KLAUZ. IZ.VL.IZVORA</t>
  </si>
  <si>
    <t>'029460070</t>
  </si>
  <si>
    <t>ISPRAVKA VRIJEDNOSTI KAMATA PO KRATK.KREDITIMA ZA OSTALE NAMJENE NEBANK.FIN.ORGAN. SA VAL.KLAUZ. IZ VL.IZVORA</t>
  </si>
  <si>
    <t>'0294620770</t>
  </si>
  <si>
    <t>ISPRAVKA VRIJEDNOSTI KAMATA PO OST.KRAT.KRED. NEB.FIN.ORG.SA VAL.KLAUZ. IZ VL.IZVORA - OVERDRAFT</t>
  </si>
  <si>
    <t>'0294700071</t>
  </si>
  <si>
    <t>ISPRAVKA VRIJED. KAMATA PO KRATK. KREDITIMA NEPROF.ORG. ZA OVERDRAFT IZ VL. SREDSTAVA, BEZ VAL.KLAUZ.</t>
  </si>
  <si>
    <t>'0294700370</t>
  </si>
  <si>
    <t>ISPRAVKA VRIJEDNOSTI KAMATA PO KRATK. KREDITIMA ZA OBRTNA SRED. NEPROFITNIH ORG BEZ VAL.KLAUZ. IZ.VL.IZVORA</t>
  </si>
  <si>
    <t>'0294720770</t>
  </si>
  <si>
    <t>ISPRAVKA VRIJED. KAMATA PO KRATK.KREDITIMA NEPROFITNIM ORG. SA VAL.KLAUZ. IZ VL.IZVORA - OVERDRAFT</t>
  </si>
  <si>
    <t>'0295100570</t>
  </si>
  <si>
    <t>ISPRAVKA VRIJEDNOSTI KAMATA PO DUG.INVEST. KREDITIMA INST.JAVNOG SEKTORA SA VAL.KLAUZ. IZ VL.IZVORA</t>
  </si>
  <si>
    <t>'0295100571</t>
  </si>
  <si>
    <t>ISPRAVKA VRIJEDNOSTI KAMATA PO DUGOROÈNIM INVESTICIONIM KREDITIMA INSTITUCIJA JAVNOG SEKTORA BEZ VALUTNE KLAUZULE</t>
  </si>
  <si>
    <t>'0295102570</t>
  </si>
  <si>
    <t>ISPRAVKA VRIJEDNOSTI KAMATA PO DUG.INVEST. KREDITIMA INST.JAVNOG SEKTORA SA VAL.KLAUZ. - FOND ZA RAZVOJ I ZAP.</t>
  </si>
  <si>
    <t>'0295103570</t>
  </si>
  <si>
    <t>ISPRAVKA VRIJEDNOSTI KAMATA PO DUG.INVEST. KREDITA INST.JAVNOG SEKTORA SA VAL.KLAUZ. - IRB RS</t>
  </si>
  <si>
    <t>'0295130370</t>
  </si>
  <si>
    <t>ISPRAVKA VRIJEDNOSTI KAMATA PO DUG.KRED.ZA OBR.SR. INSTIT.JAV.SEKT. SA VAL.KLAUZ - SINDICIRANI</t>
  </si>
  <si>
    <t>'0295200570</t>
  </si>
  <si>
    <t>ISPRAVKA VRIJEDNOSTI KAMATA PO DUG.INVEST. KREDITIMA JAVNIM PRED. SA VAL.KLAUZ. IZ.VL.IZVORA</t>
  </si>
  <si>
    <t>'0295203570</t>
  </si>
  <si>
    <t>ISPRAVKA VRIJEDNOSTI KAMATA PO DUG.INVEST.KREDITIMA JAVNIM PRED. SA VAL.KLAUZ - IRB RS</t>
  </si>
  <si>
    <t>'0295300570</t>
  </si>
  <si>
    <t>ISPRAVKA VRIJEDNOSTI KAMATA PO DUG.INVEST. KREDITIMA DRUGIM PRED. SA VAL.KLAUZ. IZ.VL.IZVORA</t>
  </si>
  <si>
    <t>'0295300571</t>
  </si>
  <si>
    <t>ISPRAVKA VRIJEDNOSTI KAMATA PO DUG.INVEST. KREDITIMA DRUGIM PRED. BEZ VAL.KLAUZ. IZ.VL.IZVORA</t>
  </si>
  <si>
    <t>'0295300580</t>
  </si>
  <si>
    <t>ISPRAVKA VRIJEDNOSTI NAKNADA PO DUG.INVEST. KREDITIMA NEPROF.ORG. SA VAL.KLAUZ. IZ.VL.IZVORA</t>
  </si>
  <si>
    <t>'0295302570</t>
  </si>
  <si>
    <t>ISPRAVKA VRIJEDNOSTI KAMATA PO DUG.INVEST. KREDITIMA DRUGIM PRED. SA VAL.KLAUZ. - FOND ZA RAZVOJ I ZAP.</t>
  </si>
  <si>
    <t>'0295303570</t>
  </si>
  <si>
    <t>ISPRAVKA VRIJEDNOSTI KAMATA PO DUG.INVEST. KREDITA DRUGIM PRED. SA VAL.KLAUZ. - IRB RS</t>
  </si>
  <si>
    <t>'0295304580</t>
  </si>
  <si>
    <t>ISPRAVKA VRIJEDNOSTI NKANADA PO DUG.INVEST. KREDITIMA DRUGIM PRED. - EFSE</t>
  </si>
  <si>
    <t>'0295311570</t>
  </si>
  <si>
    <t>ISPRAVKA VRIJEDNOSTI KAMATA PO DUG.INVEST. KREDITA DRUGIM PRED. SA VAL.KLAUZ. - OPŠTINA GORAŽDE</t>
  </si>
  <si>
    <t>'0295312570</t>
  </si>
  <si>
    <t>ISPRAVKA VRIJEDNOSTI KAMATA PO DUG.INVEST. KREDITA DRUGIM PRED. SA VAL.KLAUZ. - OPŠTINA VIŠEGRAD</t>
  </si>
  <si>
    <t>'0295312571</t>
  </si>
  <si>
    <t>ISPRAVKA VRIJEDNOSTI KAMATA PO DUG.INVEST. KREDITA DRUGIM PRED. BEZ VAL.KLAUZ. - OPŠTINA VIŠEGRAD</t>
  </si>
  <si>
    <t>'0295312580</t>
  </si>
  <si>
    <t>ISPRAVKA VRIJEDNOSTI POTRAZIVANJA ZA KAMATU, NAKNADU, POTRAZIVANJA PO OSNOVU PRODAJE I DRUGIH POTRAZIVANJA, DUGOROCNA, DRUGA PREDUZECA, OPSTINA  VISEGRAD, INVESTICIONI KREDITI, ISPR.VRIJEDNOSTI PO NAK</t>
  </si>
  <si>
    <t>'029531337</t>
  </si>
  <si>
    <t>ISPRAVKA VRIJEDNOSTI KAMATA PO DUG.KREDITIMA ZA OBRTNA SRED. DRUGIM PRED. SA VAL.KLAUZ. - SVJETSKA BANKA - ODRAZ</t>
  </si>
  <si>
    <t>'029531437</t>
  </si>
  <si>
    <t>ISPRAVKA VRIJEDNOSTI KAMATA PO DUG.KREDITIMA ZA OBRTNA SRED. DRUGIM PRED. SA VAL KLAUZ. - SVJETSKA BANKA - IRB RS</t>
  </si>
  <si>
    <t>'029531457</t>
  </si>
  <si>
    <t>ISPRAVKA VRIJEDNOSTI KAMATA PO DUG.INVEST.KREDITIMA DRUGIM PRED. SA VAL.KLAUZ. - SVJETSKA BANKA IRB RS</t>
  </si>
  <si>
    <t>'0295400770</t>
  </si>
  <si>
    <t>ISPRAVKA VRIJED. KAMATA PO DUG. KREDITIMA PREDUZETNICIMA ZA OSTALE NAMJENE SA VAL.KLAUZ.</t>
  </si>
  <si>
    <t>'0295400771</t>
  </si>
  <si>
    <t>ISPRAVKA VRIJED. KAMATA PO DUG. KREDITIMA PREDUZETNICIMA ZA OSTALE NAMJENE BEZ VAL.KLAUZ.</t>
  </si>
  <si>
    <t>'0295400780</t>
  </si>
  <si>
    <t xml:space="preserve">ISPRAVKA VRIJEDNOSTI POTRAŽIVANJA ZA KAMATU, NAKNADU, POTRAŽIVANJA PO OSNOVU PRODAJE I DRUGIH POTRAŽIVANJA, DUGOROÈNA, PREDUZETNICI, VLASTITI IZVORI, OSTALI KREDITI, ISPR.VRIJEDNOSTI PO NAKNADAMA, SA </t>
  </si>
  <si>
    <t>'0295402770</t>
  </si>
  <si>
    <t>ISPRAVKA VRIJED. KAMATA PO DUG. KREDITIMA PREDUZETNIKA ZA OSTALE NAMJENE SA VAL.KLAUZ. - FOND ZA RAZVOJ I ZAP.</t>
  </si>
  <si>
    <t>'0295403770</t>
  </si>
  <si>
    <t>ISPRAVKA VRIJEDNOSTI KAMATA PO OSTALIM DUGOROÈNIM KREDITIMA PREDUZETNIKA U DOMAÆOJ VALUTI SA VALUTNOM KLAUZULOM - IRB RS</t>
  </si>
  <si>
    <t>'0295411770</t>
  </si>
  <si>
    <t>ISPRAVKA VRIJEDNOSTI KAMATA PO OSTALIM DUGOROÈNIM KREDITIMA PREDUZETNIKA U DOMAÆOJ VALUTI SA VALUTNOM KLAUZULOM - SO GORAŽDE</t>
  </si>
  <si>
    <t>'0295411771</t>
  </si>
  <si>
    <t>ISPRAVKA VRIJEDNOSTI KAMATA PO OSTALIM DUGOROÈNIM KREDITIMA PREDUZETNIKA U DOMAÆOJ VALUTI BEZ VALUTNE KLAUZULE - SO GORAŽDE</t>
  </si>
  <si>
    <t>'0295412770</t>
  </si>
  <si>
    <t>ISPRAVKA VRIJEDNOSTI KAMATA PO OSTALIM DUGOROÈNIM KREDITIMA PREDUZETNIKA U DOMAÆOJ VALUTI SA VALUTNOM KLAUZULOM - SO VIŠEGRAD</t>
  </si>
  <si>
    <t>'0295412771</t>
  </si>
  <si>
    <t>ISPRAVKA VRIJEDNOSTI KAMATA PO OSTALIM DUGOROÈNIM KREDITIMA PREDUZETNIKA U DOMAÆOJ VALUTI BEZ VALUTNE KLAUZULE - SO VIŠEGRAD</t>
  </si>
  <si>
    <t>'0295500270</t>
  </si>
  <si>
    <t>ISPRAVKA VRIJED. KAMATA PO DUG.POTROŠAÈKIM KREDITIMA STANOVNIŠTVU SA VAL.KLAUZ.</t>
  </si>
  <si>
    <t>'0295500271</t>
  </si>
  <si>
    <t>ISPRAVKA VRIJED. KAMATA PO DUG.POTROŠAÈKIM KREDITIMA STANOVNIŠTVU BEZ VAL.KLAUZ.</t>
  </si>
  <si>
    <t>'0295500280</t>
  </si>
  <si>
    <t>ISPRAVKA VRIJED. NAKNADA PO DUG.POTROŠAÈKIM KREDITIMA STANOVNIŠTVU SA VAL.KLAUZ.</t>
  </si>
  <si>
    <t>'0295500570</t>
  </si>
  <si>
    <t>ISPRAVKA VRIJED. KAMATA PO DUGOR.HIPOTEKARNIM KREDITIMA ZA OSN.SRED. STANOVNIŠTVU SA VAL.KLAUZ.</t>
  </si>
  <si>
    <t>'0295500670</t>
  </si>
  <si>
    <t>ISPRAVKA VRIJED. KAMATA PO DUG.STAMBENIM KREDITIMA STANOVNIŠTVU SA VAL.KLAUZ.</t>
  </si>
  <si>
    <t>'0295500671</t>
  </si>
  <si>
    <t>ISPRAVKA VRIJED. KAMATA PO DUG.STAMBENIM KREDITIMA STANOVNIŠTVU BEZ VAL.KLAUZ.</t>
  </si>
  <si>
    <t>'0295500770</t>
  </si>
  <si>
    <t>ISPRAVKA VRIJED. KAMATA PO DUG. KREDITIMA STANOVNIŠTVU ZA OSTALE NAMJENE SA VAL.KLAUZ. - ZA OBAVLJANJE POLJOP.DJELAT.</t>
  </si>
  <si>
    <t>'0295500771</t>
  </si>
  <si>
    <t>ISPRAVKA VRIJED. KAMATA PO DUG. KREDITIMA STANOVNIŠTVU ZA OSTALE NAMJENE BEZ VAL.KLAUZ. - ZA OBAVLJANJE POLJOP.DJELAT.</t>
  </si>
  <si>
    <t>'0295501670</t>
  </si>
  <si>
    <t>ISPRAVKA VRIJED. KAMATA PO DUG.STAMBENIM KREDITIMA STANOVNIŠTVU SA VAL.KLAUZ. - FOND STANOVANJA</t>
  </si>
  <si>
    <t>'0295503670</t>
  </si>
  <si>
    <t>ISPRAVKA VRIJED. KAMATA PO DUG.STAMBENIM KREDITIMA STANOVNIŠTVU SA VAL.KLAUZ. - IRB RS</t>
  </si>
  <si>
    <t>'0295503770</t>
  </si>
  <si>
    <t>ISPRAVKA VRIJED. KAMATA PO DUG. KREDITIMA STANOVNIŠTVU ZA OSTALE NAMJENE SA VAL.KLAUZ. - IRB RS</t>
  </si>
  <si>
    <t>'0295506770</t>
  </si>
  <si>
    <t>ISPRAVKA VRIJED. KAMATA PO DUG. KREDITIMA STANOVNIŠTVU ZA OSTALE NAMJENE SA VAL.KLAUZ. - IFAD</t>
  </si>
  <si>
    <t>'0295511770</t>
  </si>
  <si>
    <t>ISPRAVKA VRIJED. KAMATA PO DUG. KREDITIMA STANOVNIŠTVU ZA OSTALE NAMJENE SA VAL.KLAUZ. - SO GORAŽDE</t>
  </si>
  <si>
    <t>'0295511771</t>
  </si>
  <si>
    <t>ISPRAVKA VRIJED. KAMATA PO DUG. KREDITIMA STANOVNIŠTVU ZA OSTALE NAMJENE BEZ VAL.KLAUZ. - SO GORAŽDE</t>
  </si>
  <si>
    <t>'0295512770</t>
  </si>
  <si>
    <t>ISPRAVKA VRIJED. KAMATA PO DUG. KREDITIMA STAN. ZA OSTALE NAMJENE SA VAL.KLAUZ. - SO VIŠEGRAD</t>
  </si>
  <si>
    <t>'0295512771</t>
  </si>
  <si>
    <t>ISPRAVKA VRIJED. KAMATA PO DUG. KREDITIMA STAN. ZA OSTALE NAMJENE BEZ VAL.KLAUZ. - SO VIŠEGRAD</t>
  </si>
  <si>
    <t>'029552171</t>
  </si>
  <si>
    <t>ISPRAVKA VRIJEDNOSTI KAMATA OD STANOVNIŠTVA PO KREDITNIM KARTICAMA</t>
  </si>
  <si>
    <t>'0295521781</t>
  </si>
  <si>
    <t>ISPR.VR.NAKNADA PO OST. DUG..KRED.OD STANOV.BEZ VAL.KL.-STANDARD KREDITNE KARTICE</t>
  </si>
  <si>
    <t>'0295531771</t>
  </si>
  <si>
    <t>ISPR.VR.KAMATA PO OST DUG..KRED.OD STANOV.BEZ VAL.KL.-VISA CLASSIC KREDITNE KARTICE</t>
  </si>
  <si>
    <t>'0295531781</t>
  </si>
  <si>
    <t>ISPR.VR.NAKNADA PO OST. DUG..KRED.OD STANOV.BEZ VAL.KL.-VISA CLASSIC KREDITNE KARTICE</t>
  </si>
  <si>
    <t>'0295534770</t>
  </si>
  <si>
    <t>ISPRAVKA VRIJED. KAMATA PO DUG.KR.STANOVNIŠTVU OKVIRNI NENAMJENSKI KR.SA VAL.KLAUZ. IZ VL. SREDSTAVA</t>
  </si>
  <si>
    <t>'0295600570</t>
  </si>
  <si>
    <t>ISPRAVKA VRIJEDNOSTI KAMATA PO DUGOROÈNIM INVESTICIONIM KREDITIMA NEBANKARSKIH FINANSIJSKIH ORGANIZACIJA SA VALUTNOM KLAUZULOM IZ VLASTITIH IZVORA</t>
  </si>
  <si>
    <t>'0295700570</t>
  </si>
  <si>
    <t>ISPRAVKA VRIJEDNOSTI KAMATA PO DUG.INVEST. KREDITIMA NEPROF.ORG. SA VAL.KLAUZ. IZ.VL.IZVORA</t>
  </si>
  <si>
    <t>'0297400570</t>
  </si>
  <si>
    <t>ISPRAVKA VRIJED. KAMATA PO DUG.INVEST. KREDITIMA PREDUZETNIKA ZA OSNOVNA SRED. NA 36 I 60 MJ. SA VAL.KLAUZ. IZ VL.IZVORA</t>
  </si>
  <si>
    <t>'0297400580</t>
  </si>
  <si>
    <t>ISPRAVKA VRIJED. NAKNADA PO DUG.INVEST. KREDITIMA PREDUZETNIKA NA 36 I 60 MJ. SA VAL.KLAUZ. IZ VL.IZVORA</t>
  </si>
  <si>
    <t>'03001</t>
  </si>
  <si>
    <t>POTRAŽIVANJA OD ZAPOSLENIH PO OSNOVU ISPLATA AKONTACIJA ZA SLUŽBENI PUT</t>
  </si>
  <si>
    <t>'03002</t>
  </si>
  <si>
    <t>POTRAŽIVANJA ZA MANJKOVE KOJI SE NADOKNAÐUJU OD ZAPOSLENIH U DOMAÆOJ VALUTI</t>
  </si>
  <si>
    <t>'03003</t>
  </si>
  <si>
    <t>POTRAŽIVANJA OD ZAPOSLENIH ZA NAKNADU ŠTETE</t>
  </si>
  <si>
    <t>'03004</t>
  </si>
  <si>
    <t>OSTALA POTRAŽIVANJA OD ZAPOSLENIH</t>
  </si>
  <si>
    <t>'03044</t>
  </si>
  <si>
    <t>POTRAŽIVANJA OD ZAPOSLENIH - AKONTACIJA ZA ISPLATE U ZEMLJI - BIZNIS KARTICA</t>
  </si>
  <si>
    <t>'03107</t>
  </si>
  <si>
    <t>POTRAŽIVANJA PO OSNOVU PREPLAÆENIH DOPRINOSA KOJI NE ZAVISE OD POSLOVNOG REZULTATA</t>
  </si>
  <si>
    <t>'03209</t>
  </si>
  <si>
    <t>POTRAŽIVANJA PO OSNOVU DATIH AVANSA DOBAVLJAÈIMA ZA ROBU I USLUGE</t>
  </si>
  <si>
    <t>'03213</t>
  </si>
  <si>
    <t>POTRAŽIVANJA PO OSNOVU DATIH DEPOZITA IZ OPERATIVNOG POSLOVANJA - CENTRALNI REGISTAR</t>
  </si>
  <si>
    <t>'03214</t>
  </si>
  <si>
    <t>POTRAŽIVANJA PO OSNOVU DATIH DEPOZITA NA IME LICITACIJA I SUDSKIH SPOROVA</t>
  </si>
  <si>
    <t>'03308</t>
  </si>
  <si>
    <t>POTRAŽIVANJA ZA VIŠE PLAÆENI POREZ NA DOBIT</t>
  </si>
  <si>
    <t>'03404</t>
  </si>
  <si>
    <t>OSTALA POTRAŽIVANJA IZ OPERATIVNOG POSLOVANJA</t>
  </si>
  <si>
    <t>'03406</t>
  </si>
  <si>
    <t>POTRAŽIVANJA IZ OPERATIVNOG POSLOVANJA - ZA UPLATE KOJE SE NADOKNAÐUJU</t>
  </si>
  <si>
    <t>'03411</t>
  </si>
  <si>
    <t>POTRAŽIVANJA IZ OPERATIVNOG POSLOVANJA - DUPLO IZVRŠENI NALOZI UPP-A</t>
  </si>
  <si>
    <t>'03415</t>
  </si>
  <si>
    <t>POTRAŽIVANJA IZ OPERATIVNOG POSLOVANJA - ISPLATA GOTOVINE KARTICAMA NA CASH POS NOVE BANKE</t>
  </si>
  <si>
    <t>'03418</t>
  </si>
  <si>
    <t>POTRAŽIVANJA IZ OPERATIVNOG POSLOVANJA - ISPLATA GOTOVINE KARTICAMA NA CASH POS POŠTE SRPSKE</t>
  </si>
  <si>
    <t>'03419</t>
  </si>
  <si>
    <t>POTRAŽIVANJA IZ OPERATIVNOG POSLOVANJA ZA INTERCHANGE FEE KOD PRIDRUŽENIH ÈLANICA (BOBAR-PAVLOVIÆ)</t>
  </si>
  <si>
    <t>'03420</t>
  </si>
  <si>
    <t>POTRAŽIVANJA IZ OPERATIVNOG POSLOVANJA ZA OBAVEZE PREMA TRGOVCIMA PO PLATNIM KARTICAMA</t>
  </si>
  <si>
    <t>'03421</t>
  </si>
  <si>
    <t>POTRAŽIVANJA IZ OPERATIVNOG POSLOVANJA PO OSNOVU GOTOVINSKIH ISPLATA NA ATM BANKOMATIMA</t>
  </si>
  <si>
    <t>'03423</t>
  </si>
  <si>
    <t>POTRAŽIVANJA IZ OPERATIVNOG POSLOVANJA PO OSNOVU PLAÆENIH OBAVEZA PO BIZNIS KARTICI</t>
  </si>
  <si>
    <t>'03425</t>
  </si>
  <si>
    <t>POTRAŽIVANJA IZ OPERATIVNOG POSLOVANJA PO OSNOVU REKLAMACIJA</t>
  </si>
  <si>
    <t>'03429</t>
  </si>
  <si>
    <t>OSTALA POTRAŽIVANJA IZ OPERATIVNOG POSLOVANJA - NEISPRAVNE NOVÈANICE U DOM VALUTI PO ZAPISNIKU CB</t>
  </si>
  <si>
    <t>'03430</t>
  </si>
  <si>
    <t>OSTALA POTRAŽIVANJA IZ OPERATIVNOG POSLOVANJA PO OSNOVU MINUSNOG SALDA TEKUÆIH RAÈUNA</t>
  </si>
  <si>
    <t>'03477</t>
  </si>
  <si>
    <t>OSTALA POTRAŽIVANJA IZ OPERATIVNOG POSLOVANJA ZA UPLAÆENA SREDSTVA NA IME KUPOVINE HOV NA DOM.TRŽ.</t>
  </si>
  <si>
    <t>'03531</t>
  </si>
  <si>
    <t>PROLAZNI I PRIVREMENI RAÈUNI - ŽIRO RAÈUNA (ZADUŽENJE I ODOBRENJE)</t>
  </si>
  <si>
    <t>'03534</t>
  </si>
  <si>
    <t>PROLAZNI I PRIVREMENI RAÈUNI - TEHNIÈKI RAÈUNI</t>
  </si>
  <si>
    <t>'03535</t>
  </si>
  <si>
    <t>PROLAZNI I PRIVREMENI RAÈUNI - ŽIRO RAÈUN BROKER NOVA</t>
  </si>
  <si>
    <t>'03539</t>
  </si>
  <si>
    <t>PROLAZNI I PRIVREMENI RAÈUNI - ODJELJENJE KASTODI</t>
  </si>
  <si>
    <t>'03551</t>
  </si>
  <si>
    <t>PROLAZNI I PRIVREMENI RAÈUNI - RAÈUN TROŠKOVA ZA PLATE RADNIKA</t>
  </si>
  <si>
    <t>'03552</t>
  </si>
  <si>
    <t>PROLAZNI I PRIVREMENI RAÈUNI - PLAÆANJE PO FAKTURAMA DOBAVLJAÈA</t>
  </si>
  <si>
    <t>'03555</t>
  </si>
  <si>
    <t>PROLAZNI I PRIVREMENI RAÈUNI - ZA RAZOROÈENJE DEPOZITA</t>
  </si>
  <si>
    <t>'03556</t>
  </si>
  <si>
    <t>PROLAZNI I PRIVREMENI RAÈUNI - OSTALIH PLASMANA (CORPORATE)</t>
  </si>
  <si>
    <t>'03627</t>
  </si>
  <si>
    <t>POTRAŽIVANJA ZA NAKNADE PRIPRAVNIKA I PORODILJA KOJE SE REFUNDIRAJU</t>
  </si>
  <si>
    <t>'03628</t>
  </si>
  <si>
    <t>POTRAŽIVANJA ZA OSTALE NAKNADE KOJE SE REFUNDIRAJU</t>
  </si>
  <si>
    <t>'03629</t>
  </si>
  <si>
    <t>POTRAŽIVANJA ZA NAKNADE - UPLATE ZALOGA KOJI SE REFUNDIRAJU</t>
  </si>
  <si>
    <t>'03630</t>
  </si>
  <si>
    <t>POTRAŽIVANJA U OBRAÈUNU PO OSTALIM OSNOVAMA</t>
  </si>
  <si>
    <t>'036302</t>
  </si>
  <si>
    <t>POTRAŽIVANJA U OBRAÈUNU,PO OSNOVU ISPLAÆENIH PENZIJA U KM</t>
  </si>
  <si>
    <t>'03631</t>
  </si>
  <si>
    <t>POTRAŽIVANJA ZA PLAÆENE FAKTURE KOJE SE REFUNDIRAJU</t>
  </si>
  <si>
    <t>'03642</t>
  </si>
  <si>
    <t>POTRAŽIVANJA ZA IZVRŠENO PLAÆANJE PO KARTICAMA NOVE BANKE</t>
  </si>
  <si>
    <t>'036421</t>
  </si>
  <si>
    <t>POTRAŽIVANJA ZA PLAÆ.OBRAÈ. KARTICAMA - PRIDRUŽ.BANAKA</t>
  </si>
  <si>
    <t>'03903</t>
  </si>
  <si>
    <t>ISPRAVKA VRIJEDNOSTI POTRAŽIVANJA OD ZAPOSLENIH ZA NAKNADU ŠTETE</t>
  </si>
  <si>
    <t>'03928</t>
  </si>
  <si>
    <t>ISPRAVKA VRIJEDNOSTI OSTALIH POTRAŽIVANJA, OSTALE ISPLATE KOJE SE  REFUNDIRAJU</t>
  </si>
  <si>
    <t>'03930</t>
  </si>
  <si>
    <t>ISPRAVKA VRIJEDNOSTI OSTALIH POTRAŽIVANJA, POTRAŽIVANJA U OBRAEUNU PO OSTALIM OSNOVAMA</t>
  </si>
  <si>
    <t>'03934</t>
  </si>
  <si>
    <t>ISPRAVKA VRIJEDNOSTI OST.POT. - PREKÈ.PO TEK. RN.-NADOZVOLJENO PREKORAÈENJE</t>
  </si>
  <si>
    <t>'03963</t>
  </si>
  <si>
    <t>ISPRAVKA VRIJEDNOSTI POTRAŽIVANJA PO OSTALIM OSNOVAMA</t>
  </si>
  <si>
    <t>'05013</t>
  </si>
  <si>
    <t>DEVIZNI RAÈUNI - REDOVNI TEKUÆI RAÈUNI KOD STRANIH BANAKA</t>
  </si>
  <si>
    <t>'0505</t>
  </si>
  <si>
    <t>DEVIZNI RAÈUNI - IZDVOJENA NOVÈANA SREDSTVA KOD INO BANAKA ZA KOLATERAL</t>
  </si>
  <si>
    <t>'05119901</t>
  </si>
  <si>
    <t>GOTOVINA U BLAGAJNI TREZORA U STRANOJ VALUTI</t>
  </si>
  <si>
    <t>'05120000</t>
  </si>
  <si>
    <t>GOTOVINA U BLAGAJNI U STRANOJ VALUTI - EFEKTIVNI STRANI NOVAC</t>
  </si>
  <si>
    <t>'05130102</t>
  </si>
  <si>
    <t>GOTOVINA U BLAGAJNI BANOMATA U STR.VAL. BR. 01 FILIJALA I.SARAJEVO</t>
  </si>
  <si>
    <t>'05140000</t>
  </si>
  <si>
    <t>GOTOVINA U BLAGAJNI U STRANOJ VALUTI - PROLAZNI RAÈUN GOTOVINE</t>
  </si>
  <si>
    <t>'05150000</t>
  </si>
  <si>
    <t>GOTOVINA NA PUTU U STRANOJ VALUTI</t>
  </si>
  <si>
    <t>'05170100</t>
  </si>
  <si>
    <t>GOTOVINA U BLAGAJNI U STRANOJ VALUTI - POZADINSKA KASA</t>
  </si>
  <si>
    <t>'080430431</t>
  </si>
  <si>
    <t>DOSPJELA KAMATA PO KRATK.KREDITIMA ZA OBRTNA SRED. DRUGIM PRED. U STR.VAL. - EFSE</t>
  </si>
  <si>
    <t>'080430432</t>
  </si>
  <si>
    <t>DOSPJELA ZATEZNA KAMATA PO KRATK.KREDITIMA ZA OBRTNA SRED. DRUGIM PRED. U STR.VAL. - EFSE</t>
  </si>
  <si>
    <t>'080530251</t>
  </si>
  <si>
    <t>DOSPJELA KAMATA PO DUG.INVEST. KREDITIMA DRUGIM PRED. U STR.VAL.- FOND ZA RAZVOJ I ZAP.</t>
  </si>
  <si>
    <t>'080530252</t>
  </si>
  <si>
    <t>DOSPJELA ZATEZNA KAMATA PO DUG.INVEST. KREDITIMA DRUGIM PRED. U STR.VAL.- FOND ZA RAZVOJ I ZAP.</t>
  </si>
  <si>
    <t>'080530451</t>
  </si>
  <si>
    <t>DOSPJELA KAMATA PO DUG.INVEST. KREDITIMA DRUGIM PRED. U STR.VAL.- EFSE</t>
  </si>
  <si>
    <t>'080530452</t>
  </si>
  <si>
    <t>DOSPJELA ZATEZNA KAMATA PO DUG.INVEST. KREDITIMA DRUGIM PRED. U STR.VAL.- EFSE</t>
  </si>
  <si>
    <t>'080530551</t>
  </si>
  <si>
    <t>DOSPJELA KAMATA PO DUG.INVEST. KREDITIMA DRUGIM PRED. U STR.VAL.- IFC</t>
  </si>
  <si>
    <t>'080530552</t>
  </si>
  <si>
    <t>DOSPJELA ZATEZNA KAMATA PO DUG.INVEST. KREDITIMA DRUGIM PRED. U STR.VAL.- IFC</t>
  </si>
  <si>
    <t>'080530851</t>
  </si>
  <si>
    <t>DOSPJELA KAMATA PO DUG.INVEST. KREDITIMA DRUGIM PRED. U STR.VAL.- MALA KOMERCIJALNA POLJOP FED.</t>
  </si>
  <si>
    <t>'080530852</t>
  </si>
  <si>
    <t>DOSPJELA ZATEZNA KAMATA PO DUG.INVEST. KREDITIMA DRUGIM PRED. U STR.VAL.- MALA KOMERCIJALNA POLJOP FED.</t>
  </si>
  <si>
    <t>'080550461</t>
  </si>
  <si>
    <t>DOSPJELA KAMATA PO DUG. STAMBENIM KREDITIMA STANOVNIŠTVU U STR.VAL. - EFSE</t>
  </si>
  <si>
    <t>'080550462</t>
  </si>
  <si>
    <t>DOSPJELA ZATEZNA KAMATA PO DUG. STAMBENIM KREDITIMA STANOVNIŠTVU U STR.VAL. - EFSE</t>
  </si>
  <si>
    <t>'080550471</t>
  </si>
  <si>
    <t>DOSPJELA KAMATA PO DUG. KREDITIMA STAN. ZA OSTALE NAMJENE U STR.VAL. - EFSE</t>
  </si>
  <si>
    <t>'080550472</t>
  </si>
  <si>
    <t>DOSPJELA ZATEZNA KAMATA PO DUG. KREDITIMA STAN. ZA OSTALE NAMJENE U STR.VAL. - EFSE</t>
  </si>
  <si>
    <t>'080550871</t>
  </si>
  <si>
    <t>DOSPJELA KAMATA PO DUG. KREDITIMA STAN. ZA OSTALE NAMJENE U STR.VAL. - MKP FED</t>
  </si>
  <si>
    <t>'080550872</t>
  </si>
  <si>
    <t>DOSPJELA ZATEZNA KAMATA PO DUG. KREDITIMA STAN. ZA OSTALE NAMJENE U STR.VAL. - MKP FED</t>
  </si>
  <si>
    <t>'089430437</t>
  </si>
  <si>
    <t>ISPRAVKA VRIJEDNOSTI KAMATA PO KRAT.KREDITIMA ZA OBRTNA SRED. DRUGIM PRED. U STR.VALUTI - EFSE</t>
  </si>
  <si>
    <t>'089530257</t>
  </si>
  <si>
    <t>ISPRAVKA VRIJEDNOSTI KAMATA PO DUG.INVEST. KREDITIMA DRUGIM PRED. U STR.VAL. - FOND ZA RAZVOJ I ZAP.</t>
  </si>
  <si>
    <t>'089530457</t>
  </si>
  <si>
    <t>ISPRAVKA VRIJEDNOSTI KAMATA PO DUG.INVEST. KREDITIMA DRUGIM PRED. U STR.VAL. - EFSE</t>
  </si>
  <si>
    <t>'089530557</t>
  </si>
  <si>
    <t>'089530857</t>
  </si>
  <si>
    <t>ISPRAVKA VRIJEDNOSTI KAMATA PO DUG.INVEST. KREDITIMA DRUGIM PRED. U STR.VAL. - MALA KOMERCIJALNA POLJOP FED.</t>
  </si>
  <si>
    <t>'089550467</t>
  </si>
  <si>
    <t>ISPRAVKA VRIJEDNOSTI KAMATA PO DUG.STAMBENIM KREDITIMA STANOVNIŠTVU U STR.VAL. - EFSE</t>
  </si>
  <si>
    <t>'089550477</t>
  </si>
  <si>
    <t>ISPRAVKA VRIJEDNOSTI KAMATA PO DUG.KREDITIMA STANOVNIŠTVA ZA OSTALE NAMJENE U STR.VAL. - EFSE</t>
  </si>
  <si>
    <t>'089550877</t>
  </si>
  <si>
    <t>ISPRAVKA VRIJEDNOSTI KAMATA PO DUG.KREDITIMA STANOVNIŠTVA ZA OSTALE NAMJENE U STR.VAL. - MKP FED</t>
  </si>
  <si>
    <t>'09002</t>
  </si>
  <si>
    <t>POTRAŽIVANJA ZA MANJKOVE KOJI SE NADOKNAÐUJU OD ZAPOSLENIH U STRANOJ VALUTI</t>
  </si>
  <si>
    <t>'09209</t>
  </si>
  <si>
    <t>POTRAŽIVANJA PO OSNOVU DATIH AVANSA U STRANOJ VALUTI DOBAVLJAÈIMA ZA ROBU I USLUGE</t>
  </si>
  <si>
    <t>'09214</t>
  </si>
  <si>
    <t>POTRAŽIVANJA PO OSNOVU DATIH AVANSA U STRANOJ VALUTI - NAMJENSKI DEPOZITI ZA OBAVLJANJE PLATNIH TRANSAKCIJA SA KARTICAMA</t>
  </si>
  <si>
    <t>'09412</t>
  </si>
  <si>
    <t>OSTALA POTRAŽIVANJA IZ OPERATIVNOG POSLOVANJA U STRANOJ VALUTI - ÈEKOVI POSLATI NA NAPLATU</t>
  </si>
  <si>
    <t>'09430</t>
  </si>
  <si>
    <t>OSTALA POTRAŽIVANJA IZ OPERATIVNOG POSLOVANJA U STRANOJ VALUTI - NEISPRAVNE NOVEANICE U VALUTI</t>
  </si>
  <si>
    <t>'09504</t>
  </si>
  <si>
    <t>PROLAZNI I PRIVREMENI RAÈUNI U STRANOJ VALUTI - TEKUÆE DEVIZNO POSLOVANJE DRUGIH ORG.JEDINICA</t>
  </si>
  <si>
    <t>'095200</t>
  </si>
  <si>
    <t>PROLAZNI I PRIVREMENI RAÈUN-ZA POTREBA  REMITANCES U STRANOJ VALUTI</t>
  </si>
  <si>
    <t>'09531</t>
  </si>
  <si>
    <t>PROLAZNI I PRIVREMENI RAÈUNI U STRANOJ VALUTI - TEKUÆE DEVIZNO POSLOVANJE - TRANSFERI</t>
  </si>
  <si>
    <t>'09532</t>
  </si>
  <si>
    <t>PROLAZNI I PRIVREMENI RAÈUNI U STRANOJ VALUTI - TEKUÆE DEVIZNO POSLOVANJE DRUGIH ORGANIZ.JEDINICA</t>
  </si>
  <si>
    <t>'09540</t>
  </si>
  <si>
    <t>PROLAZNI I PRIVREMENI RAÈUNI U STRANOJ VALUTI - IZMEÐU KORESPODENTSKIH BANAKA</t>
  </si>
  <si>
    <t>'09659</t>
  </si>
  <si>
    <t>POTRAZIVANJA U OBRACUNU U STRANOJ VALUTI-OSTALI-KOMP. POSLOVI</t>
  </si>
  <si>
    <t>'09825</t>
  </si>
  <si>
    <t>POTRAŽIVANJA PO DATIM SREDSTVIMA OD OVLAŠTENOG MJENJAÈA U STRANOJ VALUTI</t>
  </si>
  <si>
    <t>'0</t>
  </si>
  <si>
    <t>TOTAL za Gotovina,gotovinski ekvivalenti, zlato i potrazivanja iz operativnog poslovanja</t>
  </si>
  <si>
    <t>'1004100</t>
  </si>
  <si>
    <t>KRATKOROÈNI KREDITI INSTIT. JAV.SEKT. ZA OVERDRAFT IZ VL. SREDSTAVA, BEZ VAL.KLAUZ.</t>
  </si>
  <si>
    <t>'1004200</t>
  </si>
  <si>
    <t>KRATKOROÈNI KREDITI JAVNIM PRED. ZA OVERDRAFT IZ VL. SREDSTAVA, BEZ VAL.KLAUZ.</t>
  </si>
  <si>
    <t>'1004300</t>
  </si>
  <si>
    <t>KRATKOROÈNI KREDITI PO TRANSAKCIONIM RAÈUNIMA DRUGIM PREDUZEÆIMA IZ VLAST. IZVORA</t>
  </si>
  <si>
    <t>'1004400</t>
  </si>
  <si>
    <t>KRATKOROÈNI KREDITI PREDUZET.OVERDRAFT PO TRAN.RAC.BEZ VAL.KLAUZ.</t>
  </si>
  <si>
    <t>'1004500</t>
  </si>
  <si>
    <t>KRATKOROÈNI KREDITI PO TRANSAKCIONIM RAÈUNIMA STANOVNISTVU IZ VLASTITIH IZVORA - PREKORAÈENJA PO TEK.RAÈUNIMA</t>
  </si>
  <si>
    <t>'1004600</t>
  </si>
  <si>
    <t>KRATKOROÈNI KREDITI NEBANKARSKIH FINANSIJSKIH ORGANIZACIJA ZA OVERDRAFT IZ VLASTITIH SREDSTAVA, BEZ VAL.KLAUZ.</t>
  </si>
  <si>
    <t>'1004700</t>
  </si>
  <si>
    <t>KRATKOROÈNI KREDITI NEPROF.ORG. ZA OVERDRAFT IZ VL. SREDSTAVA, BEZ VAL.KLAUZ.</t>
  </si>
  <si>
    <t>'1025500</t>
  </si>
  <si>
    <t>DUGOROÈNI POTROŠAÈKI KREDITI STANOVNIŠTVU U DOM VAL.BEZ VAL.KLAUZ.</t>
  </si>
  <si>
    <t>'1025526</t>
  </si>
  <si>
    <t>DUGOROÈNI POTROŠAÈKI KREDITI STANOVNIŠTVU U DOM VAL.BEZ VAL.KLAUZ. - ZA KUPOVINU AUTA</t>
  </si>
  <si>
    <t>'1035100</t>
  </si>
  <si>
    <t>DUGOROÈNI KREDIT ZA OBRTNA SREDSTVA INSTITUCIJA JAVNOG SEKTORA BEZ VALUTNE KLAUZULE</t>
  </si>
  <si>
    <t>'1055100</t>
  </si>
  <si>
    <t>DUGOROÈNI INVESTICIONI KREDITI INSTITUCIJA JAVNOG SEKTORA U DOMAÆOJ VALUTI BEZ VALUTNE  KLAUZULE</t>
  </si>
  <si>
    <t>'1055300</t>
  </si>
  <si>
    <t>DUGOROÈNI INVEST. KREDITI DRUGIM PRED. U DOMAÆOJ VALUTI BEZ VAL. KLAUZ. IZ VL.IZVORA</t>
  </si>
  <si>
    <t>'1065500</t>
  </si>
  <si>
    <t>DUGOROÈNI STAMBENI KREDITI STANOVNIŠTVU U DOM VAL.BEZ VAL.KLAUZ.</t>
  </si>
  <si>
    <t>'1074343</t>
  </si>
  <si>
    <t>OSTALI KRATKOROÈNI KREDITI DRUGIM PRED. - PALE GARANCIJE</t>
  </si>
  <si>
    <t>'10743431</t>
  </si>
  <si>
    <t>OSTALI KRATKOROÈNI KREDITI DRUGIM PRED. - PALE GARANCIJE - U KORIŠTENJU</t>
  </si>
  <si>
    <t>'1074400</t>
  </si>
  <si>
    <t>OSTALI KRATKOROÈNI KREDITI PREDUZETNICIMA U DOM.VAL BEZ VAL.KLAUZ. - ZA OBAVLJANJE DJELATNOSTI</t>
  </si>
  <si>
    <t>'1074543</t>
  </si>
  <si>
    <t>KRATKOROÈNI KREDITI STANOVNIŠTVU BEZ VAL.KLAUZULE - PALE GARANCIJE</t>
  </si>
  <si>
    <t>'10745431</t>
  </si>
  <si>
    <t>KRATKOROÈNI KREDITI STANOVNIŠTVU BEZ VAL.KLAUZULE - PALE GARANCIJE - U KORIŠTENJU</t>
  </si>
  <si>
    <t>'1075412</t>
  </si>
  <si>
    <t>OSTALI DUGOROÈNI KREDITI PREDUZETNICIMA U DOMAÆOJ VALUTI BEZ VALUTNE KLAUZULE - SO VIŠEGRAD</t>
  </si>
  <si>
    <t>'1075512</t>
  </si>
  <si>
    <t>OSTALI DUGOROÈNI KREDITI STANOVNIŠTVU U DOM.VAL BEZ VAL.KLAUZ. - SO VIŠEGRAD</t>
  </si>
  <si>
    <t>'1075521</t>
  </si>
  <si>
    <t>OSTALI DUGOROÈNI KREDITI OD STANOVNIŠTVA - KREDITNE KARTICE</t>
  </si>
  <si>
    <t>'10755215</t>
  </si>
  <si>
    <t>OSTALI DUGOROÈNI KREDITI OD STANOVNIŠTVA, NEDOSPJELA GLAVNICA - KREDITNE KARTICE</t>
  </si>
  <si>
    <t>'1075531</t>
  </si>
  <si>
    <t>OSTALI DUGOROÈNI KREDITI OD STANOVNIŠTVA - KREDITNE KARTICE NA RATE</t>
  </si>
  <si>
    <t>'10755315</t>
  </si>
  <si>
    <t>OSTALI DUGOROÈNI KREDITI OD STANOVNIŠTVA NEDOSPJELA GLAVNICA - KREDITNE KARTICE NA RATE</t>
  </si>
  <si>
    <t>'1075533</t>
  </si>
  <si>
    <t>DUG. KREDITI OD STANOV. KREDITNE KARTICE KOD TRGOVACA ZA REALIZACIJU NA RATE</t>
  </si>
  <si>
    <t>'10755335</t>
  </si>
  <si>
    <t>OSTALI DUGOROÈNI  KREDITI OD STANOVNIŠTVA NEDOSPJELA GLAVNICA KREDITNE KARTICE NA RATE KOD TRGOVACA ZA REALIZACIJU NA RATE</t>
  </si>
  <si>
    <t>'10941000</t>
  </si>
  <si>
    <t>ISPRAVKA VRIJED. KRATKOROÈNIH KREDITA INSTIT.JAV.SEKT. ZA OVERDRAFT IZ VL. SREDSTAVA, SA VAL.KLAUZ.</t>
  </si>
  <si>
    <t>'10943000</t>
  </si>
  <si>
    <t>ISPRAVKA VRIJEDNOSTI KRATK.KREDITA DRUGIM PRED.PO TRANSAKCIONIM RAÈUNIMA (OVERDRAFT)</t>
  </si>
  <si>
    <t>'10944000</t>
  </si>
  <si>
    <t xml:space="preserve"> ISPRAVKA VRIJEDNOSTI KRATKOR.KREDITA PREDUZET. ZA OVERDRAFT IZ VL. SREDSTAVA BEZ VAL.KLAUZ.</t>
  </si>
  <si>
    <t>'10945000</t>
  </si>
  <si>
    <t>ISPRAVKA VRIJEDNOSTI KRATK.KREDITA STANOVNIŠTVA - PREKORAÈENJA PO TEKUÆIM RAÈUNIMA</t>
  </si>
  <si>
    <t>'10946000</t>
  </si>
  <si>
    <t>ISPRAVKE VRIJEDNOSTI KRATKOROÈNIH KREDITA NEBANKARSKIM FINANSIJSKIM ORGANIZACIJAMA ZA OVERDRAFT IZ VLASTITIH SREDSTAVA,  BEZ VAL.KLAUZ.</t>
  </si>
  <si>
    <t>'10947000</t>
  </si>
  <si>
    <t>ISPRAVKA VRIJED. KRATKOROÈNIH KREDITA NEPROF.ORG. ZA OVERDRAFT IZ VL. SREDSTAVA, BEZ VAL.KLAUZ.</t>
  </si>
  <si>
    <t>'10951003</t>
  </si>
  <si>
    <t>ISPRAVKA VRIJEDNOSTI DUGOROÈNIH KREDITA ZA OBRTNA SREDSTVA INSTITUCIJA JAVNOG SEKTORA BEZ VALUTNE KLAUZULE</t>
  </si>
  <si>
    <t>'10951005</t>
  </si>
  <si>
    <t>ISPRAVKA VRIJEDNOSTI DUGOROÈNIH INVESTICIONIH KREDITIH INSTITUCIJA JAVNOG SEKTORA BEZ VALUTNE KLAUZULE</t>
  </si>
  <si>
    <t>'10953005</t>
  </si>
  <si>
    <t>ISPRAVKA VRIJEDNOSTI DUG.INVEST. KREDITA DRUGIM PRED. BEZ VAL.KLAUZ. IZ.VL.IZVORA</t>
  </si>
  <si>
    <t>'10954127</t>
  </si>
  <si>
    <t>ISPRAVKA VRIJEDNOSTI PO OSTALIM DUGOROÈNIM KREDITIMA PREDUZETNIKA U DOMAÆOJ VALUTI BEZ VALUTNE KLAUZULE - SO VIŠEGRAD</t>
  </si>
  <si>
    <t>'10955002</t>
  </si>
  <si>
    <t>ISPRAVKA VRIJEDNOSTI DUG.POTROŠAÈKIH KREDITA STANOVNIŠTVU BEZ VAL.KLAUZ.</t>
  </si>
  <si>
    <t>'10955006</t>
  </si>
  <si>
    <t>ISPRAVKA VRIJEDNOSTI DUG.STAMBENIH KREDITIMA STANOVNIŠTVA BEZ VAL.KLAUZ.</t>
  </si>
  <si>
    <t>'10955127</t>
  </si>
  <si>
    <t>ISPRAVKA VRIJEDNOSTI DUG.KREDITA STANOVNIŠTVA ZA OSTALE NAMJENE BEZ VAL.KLAUZ. - SO VIŠEGRAD</t>
  </si>
  <si>
    <t>'1095521</t>
  </si>
  <si>
    <t>ISPRAVKA VRIJEDNOSTI KREDITA STANOVNIŠTVA PO KREDITNOJ KARTICI</t>
  </si>
  <si>
    <t>'10955317</t>
  </si>
  <si>
    <t>ISPR.VR.OST.DUG.KRED.OD STAN.-VISA CLASSIC KREDITNE KARTICE</t>
  </si>
  <si>
    <t>'1124500</t>
  </si>
  <si>
    <t>KRATKOROÈNI POTROŠAÈKI KREDITI STANOVNIŠTVU U DOM VAL.SA VAL.KLAUZ.</t>
  </si>
  <si>
    <t>'11245001</t>
  </si>
  <si>
    <t>KRATKOROÈNI POTROŠAÈKI KREDITI STANOVNIŠTVU U DOM VAL.SA VAL.KLAUZ.- U KORISCENJU</t>
  </si>
  <si>
    <t>'1125500</t>
  </si>
  <si>
    <t>DUGOROÈNI POTROŠAÈKI KREDITI STANOVNIŠTVU U DOM VAL.SA VAL.KLAUZ.</t>
  </si>
  <si>
    <t>'11255001</t>
  </si>
  <si>
    <t>DUGOROÈNI POTROŠAÈKI KREDITI STANOVNIŠTVU U DOM VAL.SA VAL.KLAUZ.- U KORISCENJU</t>
  </si>
  <si>
    <t>'1125526</t>
  </si>
  <si>
    <t>DUGOROÈNI POTROŠAÈKI KREDITI STANOVNIŠTVU U DOM VAL.SA VAL.KLAUZ. - ZA KUPOVINU AUTA</t>
  </si>
  <si>
    <t>'1125560</t>
  </si>
  <si>
    <t>DUGOROÈNI POTROŠAÈKI KREDITI STANOVNIŠTVU U DOM VAL.SA VAL.KLAUZ. - ARANŽ.KREDITI</t>
  </si>
  <si>
    <t>'1128500</t>
  </si>
  <si>
    <t>DUGOROÈNI POTROŠAÈKI KREDITI STANOVNIŠTVU U DOM.VAL SA VAL.KLAUZ. IZ VL.IZVORA DO 15 GOD</t>
  </si>
  <si>
    <t>'1134100</t>
  </si>
  <si>
    <t>KRATKOROÈNI KREDITI ZA OBRTNA SRED. INST.JAVNOG SEKTORA SA VAL.KLAUZ. IZ VL.IZVORA</t>
  </si>
  <si>
    <t>'1134200</t>
  </si>
  <si>
    <t>KRATKOROÈNI KREDITI ZA OBRTNA SRED. JAVNIM PRED. SA VAL.KLAUZ. IZ VL.IZVORA</t>
  </si>
  <si>
    <t>'11342001</t>
  </si>
  <si>
    <t>KRATKOROÈNI KREDITI ZA OBRTNA SRED. JAVNIM PRED. SA VAL.KLAUZ. IZ VL.IZVORA- U KORISCENJU</t>
  </si>
  <si>
    <t>'1134300</t>
  </si>
  <si>
    <t>KRATKOROÈNI KREDITI ZA OBRTNA SRED. DRUGIM PRED. SA VAL.KLAUZ. IZ VL.IZVORA</t>
  </si>
  <si>
    <t>'11343001</t>
  </si>
  <si>
    <t>KRATK. KREDITI ZA OBRTNA SRED. DRUGIM PRED. SA VAL.KLAUZ. IZ VL.IZVORA- U KORISCENJU</t>
  </si>
  <si>
    <t>'1134400</t>
  </si>
  <si>
    <t>KRATKOROÈNI KREDITI ZA OBRTNA SRED. PREDUZETNICIMA SA VAL.KLAUZ. IZ VL.IZVORA</t>
  </si>
  <si>
    <t>'11344001</t>
  </si>
  <si>
    <t>KREDITI ZA OBRTNA SREDSTVA SA UGOVORENOM ZASTITOM OD RIZIKA, DO 365 DANA, PREDUZETNICI, VLASTITI IZVORI- U KORISCENJU</t>
  </si>
  <si>
    <t>'1134600</t>
  </si>
  <si>
    <t>KRATKOROÈNI KREDITI ZA OBRTNA SRED. NABANK.FIN.ORG SA VAL.KLAUZ. IZ VL.IZVORA</t>
  </si>
  <si>
    <t>'11346001</t>
  </si>
  <si>
    <t>KRATKOROÈNI KREDITI ZA OBRTNA SRED. NABANK.FIN.ORG BEZ VAL.KLAUZ. IZ VL.IZVORA- U KORISCENJU</t>
  </si>
  <si>
    <t>'1134700</t>
  </si>
  <si>
    <t>KRATKOROÈNI KREDITI ZA OBRTNA SRED. NEPROFITNIM ORGANIZ. SA VAL.KLAUZ. IZ VL.IZVORA</t>
  </si>
  <si>
    <t>'11347001</t>
  </si>
  <si>
    <t>KRATKOROÈNI KREDITI ZA OBRTNA SRED. NEPROFITNIM ORGANIZ. SA VAL.KLAUZ. IZ VL.IZVORA - U KORIŠTENJU</t>
  </si>
  <si>
    <t>'1135130</t>
  </si>
  <si>
    <t>DUGOROÈNI KREDITI ZA OBRTNA SREDSTVA INSTITUCIJA JAVNOG SEKTORA SA UGOVORENOM ZAŠTITOM OD RIZIKA -SINDICIRANI</t>
  </si>
  <si>
    <t>'1135203</t>
  </si>
  <si>
    <t>DUGOROÈNI INVESTICIONI KREDITI JAVNIM PRED. U DOMAÆOJ VALUTI SA VAL.KLAUZ. - IRB RS</t>
  </si>
  <si>
    <t>'11352031</t>
  </si>
  <si>
    <t>DUGOROÈNI INVEST.KREDITI JAVNIM PRED. U DOMAÆOJ VALUTI SA VAL.KLAUZ. - IRB RS- U KORISCENJU</t>
  </si>
  <si>
    <t>'1135313</t>
  </si>
  <si>
    <t>DUGOROÈNI KREDITI ZA OBRTNA SRED. DRUGIM PRED. SA VAL.KLAUZ. - SVJETSKA BANKA - ODRAZ</t>
  </si>
  <si>
    <t>'1135314</t>
  </si>
  <si>
    <t>DUGOROÈNI KREDITI ZA OBRTNA SRED. DRUGIM PRED. SA VAL.KLAUZ. - SVJETSKA BANKA - IRB RS</t>
  </si>
  <si>
    <t>'1135403</t>
  </si>
  <si>
    <t>DUGOROÈNI KREDITI PREDUZETNICIMA ZA OBRTNA SREDSTVA IZ SREDSTAVA IRB RS, SA VAL.KLAUZ.</t>
  </si>
  <si>
    <t>'1136400</t>
  </si>
  <si>
    <t>DUGOROÈNI KREDITI  ZA OBRTNA SRED. PREDUZETNICIMA SA VAL.KLAUZ. DO 36 MJ. IZ VL.IZVORA</t>
  </si>
  <si>
    <t>'11364001</t>
  </si>
  <si>
    <t>DUGOROÈNI KREDITI  ZA OBRTNA SRED. PREDUZETNICIMA SA VAL.KLAUZ. DO 36 MJ. IZ VL.IZVORA- U KORISCENJU</t>
  </si>
  <si>
    <t>'1154100</t>
  </si>
  <si>
    <t xml:space="preserve"> KRATKOROÈNI INVESTICIONI KREDIT INSTITUCIJA JAVNOG SEKTORA SA VALUTNOM KLAUZULOM</t>
  </si>
  <si>
    <t>'1155100</t>
  </si>
  <si>
    <t>DUGOROÈNI INVEST. KREDITI INST.JAVNOG SEKTORA U DOMAÆOJ VALUTI SA VAL. KLAUZ. IZ VL.IZVORA</t>
  </si>
  <si>
    <t>'11551001</t>
  </si>
  <si>
    <t>DUGOROÈNI INVEST. KREDITI INST.JAVNOG SEKTORA U DOMAÆOJ VALUTI SA VAL. KLAUZ. IZ VL.IZVORA- U KORISCENJU</t>
  </si>
  <si>
    <t>'1155103</t>
  </si>
  <si>
    <t>DUGOROÈNI INVEST. KREDITI INST.JAVNOG SEKTORA U DOMAÆOJ VALUTI SA VAL. KLAUZ.  - IRB RS</t>
  </si>
  <si>
    <t>'1155200</t>
  </si>
  <si>
    <t>DUGOROÈNI INVEST. KREDITI JAVNIM PRED. U DOMAÆOJ VALUTI SA VAL. KLAUZ. IZ VL.IZVORA</t>
  </si>
  <si>
    <t>'11552001</t>
  </si>
  <si>
    <t>DUGOROÈNI INVEST. KREDITI JAVNIM PRED. U DOMAÆOJ VALUTI SA VAL. KLAUZ. IZ VL.IZVORA - U KORISCENJU</t>
  </si>
  <si>
    <t>'1155203</t>
  </si>
  <si>
    <t>DUGOROÈNI INVESTICIONI KREDIT JAVNIH  PREDUZEÆA SA VALUTNOM KLAUZULOM - IRB RS</t>
  </si>
  <si>
    <t>'1155230</t>
  </si>
  <si>
    <t>DUGOROÈNI INVEST. KREDITI JAVNIM PRED. U DOMAÆOJ VALUTI SA VAL. KLAUZ. IZ VL.IZVORA - SINDICIRANI KREDIT</t>
  </si>
  <si>
    <t>'1155300</t>
  </si>
  <si>
    <t>DUGOROÈNI INVEST. KREDITI DRUGIM PRED. U DOMAÆOJ VALUTI SA VAL. KLAUZ. IZ VL.IZVORA</t>
  </si>
  <si>
    <t>'11553001</t>
  </si>
  <si>
    <t>DUGOROÈNI INVEST. KREDITI DRUGIM PRED. U DOMAÆOJ VALUTI SA VAL. KLAUZ. IZ VL.IZVORA- U KORISCENJU</t>
  </si>
  <si>
    <t>'1155302</t>
  </si>
  <si>
    <t>DUGOROÈNI INVEST. KREDITI DRUGIM PRED. U DOMAÆOJ VALUTI SA VAL. KLAUZ. - FOND ZA RAZVOJ I ZAP.</t>
  </si>
  <si>
    <t>'1155303</t>
  </si>
  <si>
    <t>DUGOROÈNI INVEST. KREDITI DRUGIM PRED. U DOMAÆOJ VALUTI SA VAL. KLAUZ. - IRB RS</t>
  </si>
  <si>
    <t>'11553031</t>
  </si>
  <si>
    <t>DUGOROÈNI INVEST. KREDITI DRUGIM PRED. U DOMAÆOJ VALUTI SA VAL. KLAUZ.  - IRB RS- U KORISCENJU</t>
  </si>
  <si>
    <t>'1155314</t>
  </si>
  <si>
    <t>DUGOROÈNI INVEST. KREDITI DRUGIM PRED. U DOMAÆOJ VALUTI SA VAL.KLAUZ. - SVJETSKA BANKA - IRB RS</t>
  </si>
  <si>
    <t>'1155400</t>
  </si>
  <si>
    <t>DUGOROÈNI INVEST. KREDITI PREDUZETNICIMA U DOMAÆOJ VALUTI SA VAL. KLAUZ. IZ VL.IZVORA</t>
  </si>
  <si>
    <t>'1155403</t>
  </si>
  <si>
    <t>DUGOROÈNI KREDITI PREDUZETNICIMA ZA INVESTICIJE IZ SREDSTAVA IRB RS, SA VAL.KLAUZ.</t>
  </si>
  <si>
    <t>'11554031</t>
  </si>
  <si>
    <t>DUGOROÈNI KREDITI PREDUZETNICIMA ZA INVESTICIJE IZ SREDSTAVA IRB RS, SA VAL.KLAUZ. - U KORIŠTENJU</t>
  </si>
  <si>
    <t>'1155500</t>
  </si>
  <si>
    <t>DUGOROÈNI HIPOTEKARNI KREDITI ZA OSN.SRED.SA VAL.KLAUZ.-STANOVNIŠTVO</t>
  </si>
  <si>
    <t>'11555001</t>
  </si>
  <si>
    <t>DUGOROÈNI HIPOTEKARNI KREDITI ZA OSN.SRED.SA VAL.KLAUZ.-STANOVNIŠTVO - U KORIŠTENJU</t>
  </si>
  <si>
    <t>'1155600</t>
  </si>
  <si>
    <t>DUGOROÈNI INVESTICIONI KREDIT NEBANKARSKIH FINANSIJSKIH ORGANIZACIJA SA VALUTNOM KLAUZULOM IZ VLASTITIH IZVORA</t>
  </si>
  <si>
    <t>'11556001</t>
  </si>
  <si>
    <t>DUGOROÈNI INVESTICIONI KREDIT NEBANKARSKIH FINANSIJSKIH ORGANIZACIJA SA VALUTNOM KLAUZULOM IZ VLASTITIH IZVORA- U KORIŠTENJU</t>
  </si>
  <si>
    <t>'1155700</t>
  </si>
  <si>
    <t>DUGOROÈNI INVEST. KREDITI NEPROFITNIM ORG. U DOMAÆOJ VALUTI SA VAL. KLAUZ. IZ VL.IZVORA</t>
  </si>
  <si>
    <t>'11557001</t>
  </si>
  <si>
    <t>DUGOROÈNI INVEST. KREDITI NEPROF.ORG. U DOMAÆOJ VALUTI SA VAL. KLAUZ. IZ VL.IZVORA- U KORISCENJU</t>
  </si>
  <si>
    <t>'1156400</t>
  </si>
  <si>
    <t>DUGOROÈNI INVEST. KREDITI PREDUZETNICIMA U DOMAÆOJ VALUTI SA VAL.KLAUZ. DO 36 MJ IZ VL.IZVORA</t>
  </si>
  <si>
    <t>'11564001</t>
  </si>
  <si>
    <t>INVESTICIONI  DUGOROÈNI KREDITI PLASIRANI   PREDUZETNICIMA  IZ VLASTITIH IZVORA SA UZR - DO 3 GODINE- U KORISCENJU</t>
  </si>
  <si>
    <t>'1157400</t>
  </si>
  <si>
    <t>DUGOROÈNI INVEST. KREDITI PREDUZETNICIMA U DOMAÆOJ VALUTI SA VAL.KLAUZ. DO 60 MJ IZ VL.IZVORA</t>
  </si>
  <si>
    <t>'11574001</t>
  </si>
  <si>
    <t>INVESTICIONI KREDITI SA UGOVORENOM ZASTITOM OD RIZIKA, DO 5 GODINA, PREDUZETNICI, VLASTITI IZVORI- U KORISCENJU</t>
  </si>
  <si>
    <t>'1164500</t>
  </si>
  <si>
    <t>KRATKOROÈNI STAMBENI KREDITI STANOVNIŠTVU U DOMAÆOJ VALUTI SA VALUTNOM KLAUZULOM</t>
  </si>
  <si>
    <t>'1165500</t>
  </si>
  <si>
    <t>DUGOROÈNI STAMBENI KREDITI STANOVNIŠTVU U DOM VAL.SA VAL.KLAUZ.</t>
  </si>
  <si>
    <t>'11655001</t>
  </si>
  <si>
    <t>DUGOROÈNI STAMBENI KREDITI STANOVNIŠTVU U DOM VAL.SA VAL.KLAUZ.- U KORISCENJU</t>
  </si>
  <si>
    <t>'11655013</t>
  </si>
  <si>
    <t>DUGOROÈNI STAMBENI KREDITI STAN. U DOM VAL.SA VAL.KLAUZ. - FOND STANOVANJA - KREDITI ZA MLADE</t>
  </si>
  <si>
    <t>'1165503</t>
  </si>
  <si>
    <t>DUGOROÈNI STAMBENI KREDITI STANOVNIŠTVU U DOM VAL.SA VAL.KLAUZ. - IRB RS</t>
  </si>
  <si>
    <t>'11655031</t>
  </si>
  <si>
    <t>DUGOROÈNI STAMBENI KREDITI STANOVNIŠTVU U DOM VAL.SA VAL.KLAUZ. - IRB RS- U KORISCENJU</t>
  </si>
  <si>
    <t>'1165560</t>
  </si>
  <si>
    <t>DUGOROÈNI STAMBENI KREDITI STANOVNIŠTVU U DOM VAL.SA VAL.KLAUZ. - ARANŽ.KREDITI</t>
  </si>
  <si>
    <t>'11675010</t>
  </si>
  <si>
    <t>DUGOROÈNI STAMBENI KREDITI STAN. U DOM VAL.SA VAL.KLAUZ. - FOND STANOVANJA - DO 10 GOD, 4,5%</t>
  </si>
  <si>
    <t>'11675011</t>
  </si>
  <si>
    <t>DUGOROÈNI STAMBENI KREDITI STAN. U DOM VAL.SA VAL.KLAUZ. - FOND STANOVANJA - DO 10 GOD, 6%</t>
  </si>
  <si>
    <t>'11675012</t>
  </si>
  <si>
    <t>DUGOROÈNI STAMBENI KREDITI STAN. U DOM VAL.SA VAL.KLAUZ. - FOND STANOVANJA - DO 10 GOD, 7%</t>
  </si>
  <si>
    <t>'11685010</t>
  </si>
  <si>
    <t>DUGOROÈNI STAMBENI KREDITI STAN. U DOM VAL.SA VAL.KLAUZ. - FOND STANOVANJA - DO 15 GOD, 4,5%</t>
  </si>
  <si>
    <t>'11685011</t>
  </si>
  <si>
    <t>DUGOROÈNI STAMBENI KREDITI STAN. U DOM VAL.SA VAL.KLAUZ. - FOND STANOVANJA - DO 15 GOD, 6%</t>
  </si>
  <si>
    <t>'11685012</t>
  </si>
  <si>
    <t>DUGOROÈNI STAMBENI KREDITI STAN. U DOM VAL.SA VAL.KLAUZ. - FOND STANOVANJA - DO 15 GOD, 7%</t>
  </si>
  <si>
    <t>'11695010</t>
  </si>
  <si>
    <t>DUGOROÈNI STAMBENI KREDITI STAN. U DOM VAL.SA VAL.KLAUZ. - FOND STANOVANJA - DO 20 GOD, 4,5%</t>
  </si>
  <si>
    <t>'1174220</t>
  </si>
  <si>
    <t>OSTALI KRATKOROÈNI KREDITI JAVNIM PRED. SA VAL.KLAUZ. IZ VL.IZVORA - OVERDRAFT</t>
  </si>
  <si>
    <t>'1174320</t>
  </si>
  <si>
    <t>OSTALI KRATKOROÈNI KREDITI DRUGIM PRED. SA VAL.KLAUZ. IZ VL.IZVORA - OVERDRAFT</t>
  </si>
  <si>
    <t>'1174420</t>
  </si>
  <si>
    <t>OSTALI KRATKOROÈNI KREDITI PREDUZETNICIMA U DOM.VAL SA VAL.KLAUZULOM IZ VL.IZVORA - OVERDRAFT</t>
  </si>
  <si>
    <t>'1174500</t>
  </si>
  <si>
    <t>OSTALI KRATKOROÈNI KREDITI STANOVNIŠTVU U DOM.VAL SA VAL.KLAUZ. - ZA OBAVLJANJE POLJOP.DJELATNOSTI</t>
  </si>
  <si>
    <t>'11745001</t>
  </si>
  <si>
    <t>OSTALI KREDITI SA UGOVORENOM ZASTITOM OD RIZIKA, KRATKOROCNA, STANOVNISTVO, VLASTITI IZVORI- U KORISCENJU</t>
  </si>
  <si>
    <t>'1174600</t>
  </si>
  <si>
    <t>OSTALI KRATKOROÈNI KREDITI NEBANK.FIN.ORG. U DOMAÆOJ VALUTI SA VAL.KLAUZ. IZ VL.IZVORA</t>
  </si>
  <si>
    <t>'1174620</t>
  </si>
  <si>
    <t>OSTALI KRATKOROÈNI KREDITI NEB.FIN.ORG.SA VAL.KLAUZ. IZ VL.IZVORA - OVERDRAFT</t>
  </si>
  <si>
    <t>'1174720</t>
  </si>
  <si>
    <t>OSTALI KRATKOROÈNI KREDITI NEPROFITNIM ORG. SA VAL.KLAUZ. IZ VL.IZVORA - OVERDRAFT</t>
  </si>
  <si>
    <t>'1175400</t>
  </si>
  <si>
    <t>OSTALI DUGOROÈNI KREDITI PREDUZETNICIMA U DOM.VAL SA VAL.KLAUZ. - ZA OBAVLJANJE DJELATNOSTI</t>
  </si>
  <si>
    <t>'11754001</t>
  </si>
  <si>
    <t>OSTALI DUGOROÈNI KREDITI PREDUZETNICIMA U DOM.VAL SA VAL.KLAUZ. - ZA OBAVLJANJE DJELATNOSTI- U KORISCENJU</t>
  </si>
  <si>
    <t>'1175403</t>
  </si>
  <si>
    <t>OSTALI DUGOROÈNI KREDITI PREDUZETNICIMA U DOMAÆOJ VALUTI SA VALUTNOM KLAUZULOM - IRB RS</t>
  </si>
  <si>
    <t>'1175412</t>
  </si>
  <si>
    <t>OSTALI DUGOROÈNI KREDITI PREDUZETNICIMA U DOMAÆOJ VALUTI SA VALUTNOM KLAUZULOM - SO VIŠEGRAD</t>
  </si>
  <si>
    <t>'1175500</t>
  </si>
  <si>
    <t>OSTALI DUGOROÈNI KREDITI STANOVNIŠTVU U DOM.VAL SA VAL.KLAUZ. - ZA OBAVLJANJE POLJOP.DJELAT.</t>
  </si>
  <si>
    <t>'1175503</t>
  </si>
  <si>
    <t>OSTALI DUGOROÈNI KREDITI STANOVNIŠTVU U DOM.VAL SA VAL.KLAUZ. - IRB RS</t>
  </si>
  <si>
    <t>'11755031</t>
  </si>
  <si>
    <t>OSTALI DUGOROÈNI KREDITI STANOVNIŠTVU U DOM.VAL SA VAL.KLAUZ. - IRB RS- U KORISCENJU</t>
  </si>
  <si>
    <t>'1175512</t>
  </si>
  <si>
    <t>OSTALI DUGOROÈNI KREDITI STANOVNIŠTVU U DOM.VAL SA VAL.KLAUZ. - SO VIŠEGRAD</t>
  </si>
  <si>
    <t>'11755341</t>
  </si>
  <si>
    <t>OSTALI DUGOROÈNI KREDITI STANOVNIŠTVU U DOM.VAL SA VAL.KLAUZ. - NENAMJENSKI- U KORIŠTENJU</t>
  </si>
  <si>
    <t>'11941003</t>
  </si>
  <si>
    <t>ISPRAVKA VRIJEDNOSTI KRATK. KREDITA ZA OBRTNA SRED. INST.JAVNOG SEKTORA SA VAL.KLAUZ. IZ VL.IZVORA</t>
  </si>
  <si>
    <t>'11941005</t>
  </si>
  <si>
    <t>ISPRAVKA VRIJEDNOSTI KRATKOROÈNIH INVESTICIONIH KREDITA INSTITUCIJA JAVNOG SEKTORA SA VALUTNOM KLAUZULOM</t>
  </si>
  <si>
    <t>'11942000</t>
  </si>
  <si>
    <t>ISPRAVKA VRIJEDNOSTI KRAT.KRED.ZA OVERDRAFT. JAVNIM PRED. SA VAL.KLAUZ.</t>
  </si>
  <si>
    <t>'11942003</t>
  </si>
  <si>
    <t>ISPRAVKA VRIJEDNOSTI KRATK. KREDITA ZA OBRTNA SRED. JAVNIM PRED. SA VAL.KLAUZ. IZ VL.IZVORA</t>
  </si>
  <si>
    <t>'11942207</t>
  </si>
  <si>
    <t>ISPRAVKA VRIJEDNOSTI KRATK. KREDITA JAVNIM PRED. SA VAL.KLAUZ. IZ VL.SREDSTAVA - OVERDRAFT</t>
  </si>
  <si>
    <t>'11943003</t>
  </si>
  <si>
    <t>ISPRAVKA VRIJEDNOSTI KRATK. KREDITA ZA OBRTNA SRED. DRUGIM PRED. SA VAL.KLAUZ. IZ VL.IZVORA</t>
  </si>
  <si>
    <t>'11943207</t>
  </si>
  <si>
    <t>ISPRAVKA VRIJEDNOSTI KRATK. KREDITA DRUGIM PRED. SA VAL.KLAUZ. IZ VL.SREDSTAVA - OVERDRAFT</t>
  </si>
  <si>
    <t>'11944003</t>
  </si>
  <si>
    <t>ISPRAVKA VRIJEDNOSTI KRATK. KREDITA ZA OBRTNA SRED. PREDUZETNICIMA SA VAL. KLAUZ.</t>
  </si>
  <si>
    <t>'11944007</t>
  </si>
  <si>
    <t>ISPRAVKA VRIJEDNOSTI KRATK. KREDITA PREDUZETNICIMA ZA OSTALE NAMJENE SA VAL.KLAUZ.</t>
  </si>
  <si>
    <t>'11945002</t>
  </si>
  <si>
    <t>ISPRAVKA VRIJEDNOSTI KRATK. POTROŠAÈKIH KREDITA STANOVNIŠTVA SA VAL.KLAUZ. IZ VL.IZVORA</t>
  </si>
  <si>
    <t>'11945006</t>
  </si>
  <si>
    <t>ISPRAVKE VRIJEDNOSTI KRTAKOROÈNIH STAMBENIH KREDITA STANOVNIŠTVU U DOMAÆOJ VALUTI SA VALUTNOM KLAUZULOM - ARANŽMANSKI KREDITI</t>
  </si>
  <si>
    <t>'11945007</t>
  </si>
  <si>
    <t>ISPRAVKA VRIJEDNOSTI KRATK. KREDITA STANOVNIŠTVA ZA OSTALE NAMJENE SA VAL.KLAUZ. - OBAVLJANE POLJOP.DJEL.</t>
  </si>
  <si>
    <t>'11946003</t>
  </si>
  <si>
    <t>ISPRAVKA VRIJEDNOSTI KRATK. KREDITA ZA OBRTNA SRED. NABANK.FIN.ORG BEZ VAL.KLAUZ. IZ.VL.IZVORA</t>
  </si>
  <si>
    <t>'11946007</t>
  </si>
  <si>
    <t>ISPRAVKA VRIJEDNOSTI KRATK. KREDITA ZA OSTALE NAMJENE NEBANK.FIN.ORGAN. SA VAL KLAUZ. IZ VL.IZVORA</t>
  </si>
  <si>
    <t>'11946207</t>
  </si>
  <si>
    <t>ISPRAVKA VRIJEDNOSTI OST.KRAT.KRED. NEB.FIN.ORG.SA VAL.KLAUZ. IZ VL.IZVORA - OVERDRAFT</t>
  </si>
  <si>
    <t>'11947207</t>
  </si>
  <si>
    <t>ISPRAVKA VRIJED. KRATK.KREDITA NEPROFITNIM ORG. SA VAL.KLAUZ. IZ VL.IZVORA - OVERDRAFT</t>
  </si>
  <si>
    <t>'11951005</t>
  </si>
  <si>
    <t>ISPRAVKA VRIJEDNOSTI DUG.INVEST. KREDITA INST.JAVNOG SEKTORA SA VAL.KLAUZ. IZ VL.IZVORA</t>
  </si>
  <si>
    <t>'11951035</t>
  </si>
  <si>
    <t>ISPRAVKA VRIJEDNOSTI DUG.INVEST. KREDITA INST.JAVNOG SEKTORA SA VAL.KLAUZ. - IRB RS</t>
  </si>
  <si>
    <t>'11951303</t>
  </si>
  <si>
    <t>ISPRAVKA VRIJEDNOSTI DUG.KRED.ZA OBR.SR. INSTIT.JAV.SEKT. SA VAL.KLAUZ - SINDICIRANI</t>
  </si>
  <si>
    <t>'11952005</t>
  </si>
  <si>
    <t>ISPRAVKA VRIJEDNOSTI DUG.INVEST. KREDITA JAVNIM PRED. SA VAL.KLAUZ. IZ.VL.IZVORA</t>
  </si>
  <si>
    <t>'11952035</t>
  </si>
  <si>
    <t>ISPRAVKA VRIJEDNOSTI DUG.INVEST. KREDITA JAVNIM PRED. SA VAL.KLAUZ - IRB RS</t>
  </si>
  <si>
    <t>'11952305</t>
  </si>
  <si>
    <t>ISPRAVKA VRIJEDNOSTI DUG.INVEST. KREDITA JAVNIM PRED. SA VAL.KLAUZ. IZ.VL.IZVORA - SINDICIRANI KREDIT</t>
  </si>
  <si>
    <t>'11953005</t>
  </si>
  <si>
    <t>ISPRAVKA VRIJEDNOSTI DUG.INVEST. KREDITA DRUGIM PRED. SA VAL.KLAUZ. IZ.VL.IZVORA</t>
  </si>
  <si>
    <t>'11953025</t>
  </si>
  <si>
    <t>ISPRAVKA VRIJEDNOSTI DUG.INVEST. KREDITA DRUGIM PRED. SA VAL.KLAUZ. - FOND ZA RAZVOJ I ZAP.</t>
  </si>
  <si>
    <t>'11953035</t>
  </si>
  <si>
    <t>ISPRAVKA VRIJEDNOSTI DUG.INVEST. KREDITA DRUGIM PRED. SA VAL.KLAUZ. - IRB RS</t>
  </si>
  <si>
    <t>'11953133</t>
  </si>
  <si>
    <t>ISPRAVKA VRIJEDNOSTI DUG.KREDITA ZA OBRTNA SRED. DRUGIM PRED. SA VAL.KLAUZ. - SVJETSKA BANKA - ODRAZ</t>
  </si>
  <si>
    <t>'11953143</t>
  </si>
  <si>
    <t>ISPRAVKA VRIJEDNOSTI DUG.KREDITA ZA OBRTNA SRED. DRUGIM PRED. - SVJETSKA BANKA - IRB RS</t>
  </si>
  <si>
    <t>'11953145</t>
  </si>
  <si>
    <t>ISPRAVKA VRIJEDNOSTI DUG.INVEST.KREDITA DRUGIM PRED. - SVJETSKA BANKA - IRB RS</t>
  </si>
  <si>
    <t>'11954005</t>
  </si>
  <si>
    <t>ISPRAVKA VRIJEDNOSTI DUGOROÈNIH INVESTICIONIH KREDITA PREDUZETNICIMA U DOMAÆOJ VALUTI SA VALUTNOM  KLAUZULOM IZ VLASTITIH IZVORA</t>
  </si>
  <si>
    <t>'11954007</t>
  </si>
  <si>
    <t>ISPRAVKA VRIJEDNOSTI DUG.KREDITA PREDUZETNICIMA ZA OSTALE NAMJENE SA VAL.KLAUZ.</t>
  </si>
  <si>
    <t>'11954033</t>
  </si>
  <si>
    <t>ISPRAVKA VRIJED. DUGOROÈNIH KREDITA PREDUZETNICIMA ZA OBRTNA SREDSTVA IZ SREDSTAVA IRB RS, SA VAL.KLAUZ.</t>
  </si>
  <si>
    <t>'11954035</t>
  </si>
  <si>
    <t>ISPRAVKA VRIJED. DUGOROÈNIH KREDITA PREDUZETNICIMA ZA INVESTICIJE IZ SREDSTAVA IRB RS, SA VAL.KLAUZ.</t>
  </si>
  <si>
    <t>'11954037</t>
  </si>
  <si>
    <t>ISPRAVKA VRIJEDNOSTI PO OSTALIM DUGOROÈNIM KREDITIMA PREDUZETNIKA U DOMAÆOJ VALUTI SA VALUTNOM KLAUZULOM - IRB RS</t>
  </si>
  <si>
    <t>'11954127</t>
  </si>
  <si>
    <t>ISPRAVKA VRIJEDNOSTI PO OSTALIM DUGOROÈNIM KREDITIMA PREDUZETNIKA U DOMAÆOJ VALUTI SA VALUTNOM KLAUZULOM - SO VIŠEGRAD</t>
  </si>
  <si>
    <t>'11955002</t>
  </si>
  <si>
    <t>ISPRAVKA VRIJEDNOSTI DUG.POTROŠAÈKIH KREDITA STANOVNIŠTVA SA VAL.KLAUZ.</t>
  </si>
  <si>
    <t>'11955005</t>
  </si>
  <si>
    <t>ISPRAVKA VRIJEDNOSTI PO DUG. HIPOTEKARNIM KREDITIMA ZA OSN.SRED.SA VAL.KLAUZ.-STANOVNIŠTVO</t>
  </si>
  <si>
    <t>'11955006</t>
  </si>
  <si>
    <t>ISPRAVKA VRIJEDNOSTI DUG.STAMBENIH KREDITA STANOVNIŠTVA SA VAL.KLAUZ.</t>
  </si>
  <si>
    <t>'11955007</t>
  </si>
  <si>
    <t>ISPRAVKA VRIJEDNOSTI DUG.KREDITA STANOVNIŠTVA ZA OSTALE NAMJENE SA VAL.KLAUZ. - OBAVLJANJE POLJOP.DJELAT</t>
  </si>
  <si>
    <t>'11955016</t>
  </si>
  <si>
    <t>ISPRAVKA VRIJEDNOSTI DUG.STAMBENIH KREDITA STANOVNIŠTVA SA VAL.KLAUZ. - FOND STANOVANJA</t>
  </si>
  <si>
    <t>'11955036</t>
  </si>
  <si>
    <t>ISPRAVKA VRIJEDNOSTI DUG.STAMBENIH KREDITA STANOVNIŠTVA SA VAL.KLAUZ. - IRB RS</t>
  </si>
  <si>
    <t>'11955037</t>
  </si>
  <si>
    <t>ISPRAVKA VRIJEDNOSTI DUG.KREDITA STANOVNIŠTVA ZA OSTALE NAMJENE SA VAL.KLAUZ. - IRB RS</t>
  </si>
  <si>
    <t>'11955127</t>
  </si>
  <si>
    <t>ISPRAVKA VRIJEDNOSTI DUG.KREDITA STANOVNIŠTVA ZA OSTALE NAMJENE SA VAL.KLAUZ. - SO VIŠEGRAD</t>
  </si>
  <si>
    <t>'11956005</t>
  </si>
  <si>
    <t>ISPRAVKA VRIJEDNOSTI DUGOROÈNIH INVESTICIONIH KREDITA NEBANKARSKIH FINANSIJSKIH ORGANIZACIJA SA VALUTNOM KLAUZULOM IZ VLASTITIH IZVORA</t>
  </si>
  <si>
    <t>'11957005</t>
  </si>
  <si>
    <t>ISPRAVKA VRIJEDNOSTI DUG.INVEST. KREDITA NEPROFITNIH ORG. SA VAL.KLAUZ. IZ.VL.IZVORA</t>
  </si>
  <si>
    <t>'11974005</t>
  </si>
  <si>
    <t>ISPRAVKA VRIJEDNOSTI DUG.INVEST.KREDITA PREDUZETNICIMA DO 5 GOD. SA VAL.KLAUZ.</t>
  </si>
  <si>
    <t>'12024</t>
  </si>
  <si>
    <t>HOV PO FER VRIJEDNOSTI KROZ BILANS USPJEHA NAMJENJENE TRGOVANJU - JAVNA PREDUZECA</t>
  </si>
  <si>
    <t>'12034</t>
  </si>
  <si>
    <t>HOV PO FER VRIJEDNOSTI KROZ BILANS USPJEHA NAMJENJENE TRGOVANJU - DRUGA PREDUZECA</t>
  </si>
  <si>
    <t>'12064</t>
  </si>
  <si>
    <t>HOV PO FER VRIJEDNOSTI KROZ BILANS USPJEHA NAMJENJENE TRGOVANJU - NEBANKARSKE ORGAN.</t>
  </si>
  <si>
    <t>'12241</t>
  </si>
  <si>
    <t>HARTIJE OD VRIJEDNOSTI RASPOLOŽIVE ZA PRODAJU - INSTITUCIJE JAVNOG SEKTORA</t>
  </si>
  <si>
    <t>'12341</t>
  </si>
  <si>
    <t>KAMATA PO OSNOVU HARTIJA OD VRIJEDNOSTI RASPOLOŽIVE ZA PRODAJU - INSTITUCIJE JAVNOG SEKTORA</t>
  </si>
  <si>
    <t>'12412</t>
  </si>
  <si>
    <t>HOV KOJE SE DRŽE DO DOSPJEÆA, OBVEZNICE - INSTITUCIJE JAVNOG SEKTORA</t>
  </si>
  <si>
    <t>'12512</t>
  </si>
  <si>
    <t>KAMATA PO OSNOVU HOV KOJE SE DRZE DO DOSPJECA, OBVEZNICE - INSTITUCIJE JAVNOG SEKTORA</t>
  </si>
  <si>
    <t>'12763</t>
  </si>
  <si>
    <t>UDJELI (UÈEŠÆA) U DOMAÆOJ VALUTI - NEBANKARSKE FINANSIJSKE ORGANIZACIJE</t>
  </si>
  <si>
    <t>'127631</t>
  </si>
  <si>
    <t>UDJELI (UÈESÆA) U DOMAÆOJ VALUTI - NEBANKARSKE FINANSIJSKE ORG. - ULAGANJA SA PRAVOM UPRAVLJANJA</t>
  </si>
  <si>
    <t>'127632</t>
  </si>
  <si>
    <t>UDJELI (UÈEŠÆA) U DOMAÆOJ VALUTI - NEBANKARSKE FINANSIJSKE ORG. - ULAGANJA BEZ PRAVA UPRAVLJANJA</t>
  </si>
  <si>
    <t>'12914</t>
  </si>
  <si>
    <t>ISPRAVKA VRIJEDNOSTI HOV PO FER VRIJEDNOSTI KROZ BILANS USPJEHA NAMJENJENE TRGOVANJU - INST.JAVNOG SEKTORA</t>
  </si>
  <si>
    <t>'12924</t>
  </si>
  <si>
    <t>ISPRAVKA VRIJEDNOSTI HOV PO FER VRIJEDNOSTI KROZ BILANS USPJEHA NAMJENJENE TRGOVANJU - JAVNA PREDUZEÆA</t>
  </si>
  <si>
    <t>'12934</t>
  </si>
  <si>
    <t>ISPRAVKA VRIJEDNOSTI HOV PO FER VRIJEDNOSTI KROZ BILANS USPJEHA NAMJENJENE TRGOVANJU - DRUGA PREDUZEÆA</t>
  </si>
  <si>
    <t>'12941</t>
  </si>
  <si>
    <t>ISPRAVKA VRIJEDNOSTI HOV  RASPOLOŽIVIH ZA PRODAJU - INSTITUCIJE JAVNOG SEKTORA</t>
  </si>
  <si>
    <t>'129631</t>
  </si>
  <si>
    <t>ISPRAVKA VRIJEDNOSTI UDJELA - NEBANKARSKE FINANSIJSKE ORG. - ULAGANJA SA PRAVOM UPRAVLJANJA</t>
  </si>
  <si>
    <t>'129632</t>
  </si>
  <si>
    <t>ISPRAVKA VRIJEDNOSTI UDJELA - NEBANKARSKE FINANSIJSKE ORG. - ULAGANJA BEZ PRAVA UPRAVLJANJA</t>
  </si>
  <si>
    <t>'12964</t>
  </si>
  <si>
    <t>ISPRAVKA VRIJEDNOSTI HOV PO FER VRIJEDNOSTI KROZ BILANS USPJEHA NAMJENJENE TRGOVANJU - NEBANK.ORGANIZACIJE</t>
  </si>
  <si>
    <t>'1514100</t>
  </si>
  <si>
    <t>KUPLJENI KRATKOROÈNI PLASMANI OD INSTITUCIJA JAVNOG SEKTORA IZ VL.IZVORA</t>
  </si>
  <si>
    <t>'1514300</t>
  </si>
  <si>
    <t>KUPLJENI KRATKOROÈNI PLASMANI OD DRUGIH PREDUZEÆA IZ VL.IZVORA</t>
  </si>
  <si>
    <t>'1540340</t>
  </si>
  <si>
    <t>PLASMANI ZA IZVRŠENO PLAÆANJE PO GARANCIJAMA</t>
  </si>
  <si>
    <t>'1540540</t>
  </si>
  <si>
    <t>PLASMANI ZA IZVRSENA PLACANJA PO GARANCIJAMA- STANOVNIŠTVO U KM  BEZ UZR</t>
  </si>
  <si>
    <t>'157461</t>
  </si>
  <si>
    <t>OSTALI KRATKOROÈNI PLASMANI U DOM.VALUTI - WESTERN UNION</t>
  </si>
  <si>
    <t>'1594100</t>
  </si>
  <si>
    <t>DISKONT NA KUPLJENE KRATK.PLASMANE OD INSTITUCIJA JAVNOG SEKTORA IZ VL.IZVORA</t>
  </si>
  <si>
    <t>'159410078</t>
  </si>
  <si>
    <t>ISPRAVKA VRIJEDNOSTI - KUPLJENA KRATKOROÈNA POTRAŽIVANJA - INSTITUCIJE JAVNOG SEKTORA</t>
  </si>
  <si>
    <t>'1594102</t>
  </si>
  <si>
    <t>DISKONT NA DOSOJELA KUPLJENA POTRAZIVANJA INSTITUCIJA JAVNOG SEKTORA</t>
  </si>
  <si>
    <t>'1594300</t>
  </si>
  <si>
    <t>DISKONT NA KUPLJENE KRATK.PLASMANE OD DRUGIH PREDUZEÆA IZ VL.IZVORA</t>
  </si>
  <si>
    <t>'159430078</t>
  </si>
  <si>
    <t>ISPRAVKA VRIJEDNOSTI - KUPLJENA KRATKOROÈNA POTRAŽIVANJA - DRUGA PREDUZEÆA</t>
  </si>
  <si>
    <t>'1594302</t>
  </si>
  <si>
    <t>DISKONT NA DOSPJELA KUPLJENA POTRAŽIVANJA OD DRUGIH PREDUZEÆA IZ VL.IZVORA</t>
  </si>
  <si>
    <t>'18041000</t>
  </si>
  <si>
    <t>DOSPJELI KRATK. KREDITI INSTIT.JAV.SEKT. ZA OVERDRAFT IZ VL. SREDSTAVA, BEZ VAL.KLAUZ.</t>
  </si>
  <si>
    <t>'18042000</t>
  </si>
  <si>
    <t>DOSPJELI KRATK. KREDITI JAVNIM PRED. ZA OVERDRAFT IZ VL. SREDSTAVA, BEZ VAL.KLAUZ.</t>
  </si>
  <si>
    <t>'1804243</t>
  </si>
  <si>
    <t>DOSPJELI KRATKOROÈNI PLASMANI JAVNA PREDUZEÆA- GARANCIJE</t>
  </si>
  <si>
    <t>'18043000</t>
  </si>
  <si>
    <t>DOSPJELI KRATK.KREDITI PO TRANSAKCIONIM RAÈUNIMA DRUGIM PREDUZEÆIMA IZ VLAST. IZVORA</t>
  </si>
  <si>
    <t>'18043003</t>
  </si>
  <si>
    <t>DOSPJELI KRATKOROÈNI KREDITI ZA OBRTNA SRED. DRUGIM PRED. BEZ VAL.KLAUZ. IZ VL.IZVORA</t>
  </si>
  <si>
    <t>'1804322</t>
  </si>
  <si>
    <t>DOSPJELI PLASMANI, KRATKOROCNI, BIZNIS KARTICA</t>
  </si>
  <si>
    <t>'1804343</t>
  </si>
  <si>
    <t>DOSPJELI KRATKOROÈNI PLASMANI DRUGIM PREDUZEÆIMA - GARANCIJE</t>
  </si>
  <si>
    <t>'18044000</t>
  </si>
  <si>
    <t>DOSPJELI PLASMANI PO KRATK.KR.OVERDRAFT PO TRAN.RAC. PREDUZETNIKA BEZ VAL.KLAUZ.</t>
  </si>
  <si>
    <t>'18044007</t>
  </si>
  <si>
    <t>DOSPJELI KRATKOROÈNI KREDITI PREDUZETNICIMA ZA OSTALE NAMJENE U DOM.VAL BEZ VAL.KLAUZ.</t>
  </si>
  <si>
    <t>'18044227</t>
  </si>
  <si>
    <t>DOSPJELI PLASMANI PO BIZNIS KARTICI  - PREDUZETNICI</t>
  </si>
  <si>
    <t>'1804443</t>
  </si>
  <si>
    <t>DOSPJELI KRATKOROÈNI PLASMANI PREDUZETNICIMA - GARANCIJE</t>
  </si>
  <si>
    <t>'18045000</t>
  </si>
  <si>
    <t>DOSPJELI PLASMANI, KRATKOROCNA, KREDITI STANOVNISTVU PO TRANSAKCIONIM RACUNIMA</t>
  </si>
  <si>
    <t>'18045002</t>
  </si>
  <si>
    <t>DOSPJELI KRATKOROÈNI POTROŠAÈKI KREDITI STANOVNIŠTVU U DOM VAL.BEZ VAL.KLAUZ.</t>
  </si>
  <si>
    <t>'18045007</t>
  </si>
  <si>
    <t>DOSPJELI KRATKOROÈNI KREDITI STANOVNIŠTVU ZA OSTALE NAMJENE U DOM.VAL BEZ VAL.KLAUZ. - OBAVLJANJE POLJOP.DJELAT.</t>
  </si>
  <si>
    <t>'1804525</t>
  </si>
  <si>
    <t>DOSPJELI KRATKOROÈNI KREDITI STANOVNIŠTVU - TEKUÆI RAÈUN E KATEGORIJA</t>
  </si>
  <si>
    <t>'1804543</t>
  </si>
  <si>
    <t>DOSPJELI KRATKOROÈNI PLASMANI STANOVNIŠTVU - GARANCIJE</t>
  </si>
  <si>
    <t>'18047227</t>
  </si>
  <si>
    <t>DOSPJELI OSTALI KRATKOROÈNI KREDITI NEPROFITNIH ORGANIZACIJA - BIZNIS KARTICA</t>
  </si>
  <si>
    <t>'18051003</t>
  </si>
  <si>
    <t>DOSPJELI DUGOROÈNI KREDIT ZA OBRTNA SREDSTVA INSTITUCIJA JAVNOG SEKTORA BEZ VALUTNE KLAUZULE</t>
  </si>
  <si>
    <t>'18051005</t>
  </si>
  <si>
    <t>DOSPJELI DUGOROÈNI INVESTICIONI KREDITI INSTITUCIJA JAVNOG SEKTORA BEZ VALUTNE KLAUZULE</t>
  </si>
  <si>
    <t>'18053005</t>
  </si>
  <si>
    <t>DOSPJELI DUGOROÈNI INVEST. KREDITI DRUGIM PRED. BEZ VAL.KLAUZ. IZ VL.IZVORA</t>
  </si>
  <si>
    <t>'18053125</t>
  </si>
  <si>
    <t>DOSPJELI DUGOROÈNI INVEST. KREDITI DRUGIM PRED. BEZ VAL.KLAUZ. - OPŠTINA VIŠEGRAD</t>
  </si>
  <si>
    <t>'18054007</t>
  </si>
  <si>
    <t>DOSPJELI DUGOROÈNI KREDITI PREDUZETNICIMA ZA OSTALE NAMJENE U DOM.VAL BEZ VAL.KLAUZ.</t>
  </si>
  <si>
    <t>'18054117</t>
  </si>
  <si>
    <t>DOSPJELI OSTALI DUGOROÈNI KREDITI PREDUZETNIKA U DOMAÆOJ VALUTI BEZ VALUTNE KLAUZULE - SO GORAŽDE</t>
  </si>
  <si>
    <t>'18054127</t>
  </si>
  <si>
    <t>DOSPJELI OSTALI DUGOROÈNI KREDITI PREDUZETNIKA U DOMAÆOJ VALUTI BEZ VALUTNE KLAUZULE - SO VIŠEGRAD</t>
  </si>
  <si>
    <t>'18055002</t>
  </si>
  <si>
    <t>DOSPJELI DUGOROÈNI POTROŠAÈKI KREDITI STANOVNIŠTVU U DOM VAL.BEZ VAL.KLAUZ.</t>
  </si>
  <si>
    <t>'18055006</t>
  </si>
  <si>
    <t>DOSPJELI DUGOROÈNI STAMBENI KREDITI STANOVNIŠTVU U DOM VAL.BEZ VAL.KLAUZ.</t>
  </si>
  <si>
    <t>'18055007</t>
  </si>
  <si>
    <t>DOSPJELI DUGOROÈNI KREDITI STANOVNIŠTVU ZA OSTALE NAMJENE U DOM.VAL BEZ VAL.KLAUZ.</t>
  </si>
  <si>
    <t>'18055117</t>
  </si>
  <si>
    <t>DOSPJELI DUGOROÈNI KREDITI STANOVNIŠTVU ZA OSTALE NAMJENE U DOM.VAL BEZ VAL.KLAUZ. - SO GORAŽDE</t>
  </si>
  <si>
    <t>'18055127</t>
  </si>
  <si>
    <t>DOSPJELI DUGOROÈNI KREDITI STANOVNIŠTVU ZA OSTALE NAMJENE U DOM.VAL BEZ VAL.KLAUZ. - SO VIŠEGRAD</t>
  </si>
  <si>
    <t>'18055217</t>
  </si>
  <si>
    <t>DOSPJELI PLASMANI, BEZ VAL. KLAUZ., GLAVNICA STANDARD KREDITNOJ KARTICI</t>
  </si>
  <si>
    <t>'1805524</t>
  </si>
  <si>
    <t>DOSPJELI KRATKOROÈNI KREDITI STANOVNIŠTVU - KREDITNA KARTICA E KATEGORIJA</t>
  </si>
  <si>
    <t>'18055317</t>
  </si>
  <si>
    <t>DOSPJELI PLASMANI, BEZ VALUTNE KLAUZULE, GLAVNICA PO KREDITNIM KARTICAMA NA RATE</t>
  </si>
  <si>
    <t>'18241003</t>
  </si>
  <si>
    <t>DOSPJELI KRATKOROÈNI KREDITI ZA OBRTNA SRED. INST.JAVNOG SEKTORA SA VAL.KLAUZ. IZ VL.IZVORA</t>
  </si>
  <si>
    <t>'18241005</t>
  </si>
  <si>
    <t>DOSPJELI KRATKOROÈNI INVESTICIONI KREDIT INSTITUCIJA JAVNOG SEKTORA SA VALUTNOM KLAUZULOM</t>
  </si>
  <si>
    <t>'18241008</t>
  </si>
  <si>
    <t>DOSPJELI KREDITI PO OTKUPLJENIM POTRAŽIVANJIMA INST.JAVNOG SEKTORA SA VAL.KLAUZ.</t>
  </si>
  <si>
    <t>'18242003</t>
  </si>
  <si>
    <t>DOSPJELI KRATKOROÈNI KREDITI ZA OBRTNA SRED. JAVNIM PRED. SA VAL.KLAUZ. IZ VL.IZVORA</t>
  </si>
  <si>
    <t>'18242207</t>
  </si>
  <si>
    <t>DOSPJELI KRATK.KREDITI JAVNIM PRED. U DOMAÆOJ VALUTI SA VAL.KLAUZ. IZ VL.IZVORA - OVERDRAFT</t>
  </si>
  <si>
    <t>'18243002</t>
  </si>
  <si>
    <t>DOSPJELI KRATKOROÈNI POTROŠAÈKI KREDITI DRUGIH PREDUZEÆA U DOMAÆOJ VALUTI SA VALUTNOM KLAUZULOM</t>
  </si>
  <si>
    <t>'18243003</t>
  </si>
  <si>
    <t>DOSPJELI KRATKOROÈNI KREDITI ZA OBRTNA SRED. DRUGIM PRED. SA VAL.KLAUZ. IZ VL.IZVORA</t>
  </si>
  <si>
    <t>'18243008</t>
  </si>
  <si>
    <t>DOSPJELI KREDITI PO OTKUPLJENIM POTRAŽIVIVANJIMA DRUG.PRED. SA VAL.KLAUZ.</t>
  </si>
  <si>
    <t>'18243207</t>
  </si>
  <si>
    <t>DOSPJELI KRATKOROÈNI KREDITI DRUGIM PRED. ZA OSTALE NAMJENE SA VAL.KLAUZ. IZ VL.IZVORA - OVERDRAFT</t>
  </si>
  <si>
    <t>'18244003</t>
  </si>
  <si>
    <t>DOSPJELI KRATKOROÈNI KREDITI PREDUZETNICIMA ZA OBRTNA SRED. SA VAL.KLAUZ. IZ VL.IZVORA</t>
  </si>
  <si>
    <t>'18244007</t>
  </si>
  <si>
    <t>DOSPJELI KRATKOROÈNI KREDITI PREDUZETNICIMA ZA OSTALE NAMJENE U DOM.VAL SA VAL.KLAUZ.</t>
  </si>
  <si>
    <t>'18244177</t>
  </si>
  <si>
    <t>DOSPJELI KRATKOROÈNI KREDITI PREDUZETNICIMA SA VAL.KLAUZ. IZ VL.IZVORA - ZA REGISTRACIJU VOZILA</t>
  </si>
  <si>
    <t>'18245002</t>
  </si>
  <si>
    <t>DOSPJELI KRATKOROÈNI POTROŠAÈKI KREDITI STANOVNIŠTVU U DOM VAL.SA VAL.KLAUZ.</t>
  </si>
  <si>
    <t>'18245006</t>
  </si>
  <si>
    <t>DOSPJELI KRATK. STAMBENI KREDITI STANOVNIŠTVU U DOM VAL.SA VAL.KLAUZ.</t>
  </si>
  <si>
    <t>'18245007</t>
  </si>
  <si>
    <t>DOSPJELI KRATKOROÈNI KREDITI STANOVNIŠTVU ZA OSTALE NAMJENE U DOM.VAL SA VAL.KLAUZ. - OBAVLJANJE POLJOP.DJELAT.</t>
  </si>
  <si>
    <t>'18245322</t>
  </si>
  <si>
    <t>DOSPJELI KRATKOR.POTROŠ.KRED.STANOV.IZ VL.SREDST.SLOB.OTPL.SA VAL.KLAUZ.</t>
  </si>
  <si>
    <t>'18246207</t>
  </si>
  <si>
    <t>DOSPJELI OST.KRAT.KRED. NEB.FIN.ORG.SA VAL.KLAUZ. IZ VL.IZVORA - OVERDRAFT</t>
  </si>
  <si>
    <t>'18247003</t>
  </si>
  <si>
    <t>DOSPJELI KRATKOROÈNI KREDITI ZA OBRTNA SRED. NEPROFITNIH ORG. SA VAL.KLAUZ. IZ VL.IZVORA</t>
  </si>
  <si>
    <t>'18247207</t>
  </si>
  <si>
    <t>DOSPJELI KRATKOROÈNI KREDITI NEPROFITNIM ORG. SA VAL.KLAUZ. IZ VL.IZVORA - OVERDRAFT</t>
  </si>
  <si>
    <t>'18251005</t>
  </si>
  <si>
    <t>DOSPJELI DUGOROÈNI INVEST. KREDITI INST.JAVNOG SEKTORA SA VAL.KLAUZ. IZ VL.IZVORA</t>
  </si>
  <si>
    <t>'18251035</t>
  </si>
  <si>
    <t>DOSPJELI DUGOROÈNI INVEST. KREDITI INST.JAVNOG SEKTORA SA VAL.KLAUZ. - IRB RS</t>
  </si>
  <si>
    <t>'18251303</t>
  </si>
  <si>
    <t>DOSPJELI DUGOROÈNI KREDITI ZA OBR.SREDINSTIT.JAVN.SEKT. SA VAL.KLAUZ. - SINDICIRANI</t>
  </si>
  <si>
    <t>'18252005</t>
  </si>
  <si>
    <t>DOSPJELI DUGOROÈNI INVEST. KREDITI JAVNIM PRED. SA VAL.KLAUZ. IZ VL.IZVORA</t>
  </si>
  <si>
    <t>'18252035</t>
  </si>
  <si>
    <t>DOSPJELI DUGORONI INVEST.KREDITI JAVNIM PRED. SA VAL.KLAUZ. - IRB RS</t>
  </si>
  <si>
    <t>'18252305</t>
  </si>
  <si>
    <t>DOSPJELI DUGOROÈNI INVEST. KREDITI JAVNIM PRED. SA VAL.KLAUZ. IZ VL.IZVORA - SINDICIRANI KREDIT</t>
  </si>
  <si>
    <t>'18253005</t>
  </si>
  <si>
    <t>DOSPJELI DUGOROÈNI INVEST. KREDITI DRUGIM PRED. SA VAL.KLAUZ. IZ VL.IZVORA</t>
  </si>
  <si>
    <t>'18253025</t>
  </si>
  <si>
    <t>DOSPJELI DUGOROÈNI INVEST. KREDITI DRUGIM PRED. SA VAL.KLAUZ. - FOND ZA RAZVOJ I ZAP.</t>
  </si>
  <si>
    <t>'18253035</t>
  </si>
  <si>
    <t>DOSPJELI DUGOROÈNI INVEST. KREDITI DRUGIM PRED. SA VAL.KLAUZ. - IRB RS</t>
  </si>
  <si>
    <t>'18253115</t>
  </si>
  <si>
    <t>DOSPJELI DUGOROÈNI INVEST. KREDITI DRUGIM PRED. SA VAL.KLAUZ. - OPŠTINA GORAŽDE</t>
  </si>
  <si>
    <t>'18253125</t>
  </si>
  <si>
    <t>DOSPJELI DUGOROÈNI INVEST. KREDITI DRUGIM PRED. SA VAL.KLAUZ. - OPŠTINA VIŠEGRAD</t>
  </si>
  <si>
    <t>'182531330</t>
  </si>
  <si>
    <t>DOSPJELI DUGOROÈNI KREDITI DRUGIM PRED. ZA OBRTNA SRED. SA VAL.KLAUZ. - SVJETSKA BANKA - ODRAZ</t>
  </si>
  <si>
    <t>'182531430</t>
  </si>
  <si>
    <t>DOSPJELI DUGOROÈNI KREDITI DRUGIM PRED. ZA OBRTNA SRED. SA VAL. KLAUZ. - SVJETSKA BANKA IRB RS</t>
  </si>
  <si>
    <t>'182531450</t>
  </si>
  <si>
    <t>DOSPJELI DUGOROÈNI INVEST.KREDITI DRUGIM PRED. SA VAL. KLAUZ. - SVJETSKA BANKA IRB RS</t>
  </si>
  <si>
    <t>'18254005</t>
  </si>
  <si>
    <t>DOSPJELI DUGOROÈNI INVESTICIONI KREDITI PREDUZETNIKA SA VALUTNOM KLAUZULOM IZ VLASTITIH IZVORA</t>
  </si>
  <si>
    <t>'18254007</t>
  </si>
  <si>
    <t>DOSPJELI DUGOROÈNI KREDITI PREDUZETNICIMA ZA OSTALE NAMJENE U DOM.VAL SA VAL.KLAUZ.</t>
  </si>
  <si>
    <t>'18254027</t>
  </si>
  <si>
    <t>DOSPJELI DUGOROÈNI KREDITI PREDUZETNIKA ZA OSTALE NAMJENE U DOM.VAL. SA VAL.KLAUZ. - FOND ZA RAZVOJ I ZAP.</t>
  </si>
  <si>
    <t>'18254033</t>
  </si>
  <si>
    <t>DOSPJELI DUGOR. KREDITI PREDUZETNICIMA ZA OBRTNA SREDSTVA IZ SREDSTAVA IRB RS, SA VAL.KLAUZ.</t>
  </si>
  <si>
    <t>'18254035</t>
  </si>
  <si>
    <t>DOSPJELI DUGOR. KREDITI PREDUZETNICIMA ZA INVESTICIJE IZ SREDSTAVA IRB RS, SA VAL.KLAUZ.</t>
  </si>
  <si>
    <t>'18254037</t>
  </si>
  <si>
    <t>DOSPJELI OSTALI DUGOROÈNI KREDITI PREDUZETNIKA U DOMAÆOJ VALUTI SA VALUTNOM KLAUZULOM - IRB RS</t>
  </si>
  <si>
    <t>'18254117</t>
  </si>
  <si>
    <t>DOSPJELI OSTALI DUGOROÈNI KREDITI PREDUZETNIKA U DOMAÆOJ VALUTI SA VALUTNOM KLAUZULOM - SO GORAŽDE</t>
  </si>
  <si>
    <t>'18254127</t>
  </si>
  <si>
    <t>DOSPJELI OSTALI DUGOROÈNI KREDITI PREDUZETNIKA U DOMAÆOJ VALUTI SA VALUTNOM KLAUZULOM - SO VIŠEGRAD</t>
  </si>
  <si>
    <t>'18255002</t>
  </si>
  <si>
    <t>DOSPJELI DUGOROÈNI POTROŠAÈKI KREDITI STANOVNIŠTVU U DOM VAL.SA VAL.KLAUZ.</t>
  </si>
  <si>
    <t>'18255005</t>
  </si>
  <si>
    <t>DOSPJELI DUGOROÈNI HIPOTEKARNI KREDITI ZA OSN.SRED.STANOVNIŠTVU U DOM VAL.SA VAL.KLAUZ.</t>
  </si>
  <si>
    <t>'18255006</t>
  </si>
  <si>
    <t>DOSPJELI DUGOROÈNI STAMBENI KREDITI STANOVNIŠTVU U DOM VAL.SA VAL.KLAUZ.</t>
  </si>
  <si>
    <t>'18255007</t>
  </si>
  <si>
    <t>DOSPJELI DUGOROÈNI KREDITI STANOVNIŠTVU ZA OSTALE NAMJENE U DOM.VAL SA VAL.KLAUZ.</t>
  </si>
  <si>
    <t>'18255016</t>
  </si>
  <si>
    <t>DOSPJELI DUGOROÈNI STAMBENI KREDITI STANOVNIŠTVU U DOM VAL.SA VAL.KLAUZ. - FOND STANOVANJA</t>
  </si>
  <si>
    <t>'18255036</t>
  </si>
  <si>
    <t>DOSPJELI DUGOROÈNI STAMBENI KREDITI STANOVNIŠTVU U DOM VAL.SA VAL.KLAUZ. - IRB RS</t>
  </si>
  <si>
    <t>'18255037</t>
  </si>
  <si>
    <t>DOSPJELI DUGOROÈNI KREDITI STANOVNIŠTVU ZA OSTALE NAMJENE U DOM.VAL SA VAL.KLAUZ. - IRB RS</t>
  </si>
  <si>
    <t>'18255067</t>
  </si>
  <si>
    <t>DOSPJELI DUGOROÈNI KREDITI STANOVNIŠTVU ZA OSTALE NAMJENE U DOM.VAL SA VAL.KLAUZ. - IFAD - OBAVLJANJE POLJOP.DJEL.</t>
  </si>
  <si>
    <t>'18255117</t>
  </si>
  <si>
    <t>DOSPJELI DUGOROÈNI KREDITI STANOVNIŠTVU ZA OSTALE NAMJENE U DOM.VAL SA VAL.KLAUZ. - SO GORAŽDE</t>
  </si>
  <si>
    <t>'18255127</t>
  </si>
  <si>
    <t>DOSPJELI DUGOROÈNI KREDITI STANOVNIŠTVU ZA OSTALE NAMJENE U DOM.VAL SA VAL.KLAUZ. - SO VIŠEGRAD</t>
  </si>
  <si>
    <t>'1825526</t>
  </si>
  <si>
    <t>DOSPJELI DUGOROÈNI KREDITI STANOVNIŠTVU SA VAL.KLAUZ. IZ VL.IZVORA - AUTO MAX</t>
  </si>
  <si>
    <t>'18255316</t>
  </si>
  <si>
    <t>DOSPJELI DUGOR.STNAB.KRED.STANOV.IZ VL.SREDST.SLOB.OTPL.SA VAL.KLAUZ.</t>
  </si>
  <si>
    <t>'18256005</t>
  </si>
  <si>
    <t>DOSPJELI DUGOROÈNI INVESTICIONI KREDIT  NEBANKARSKIH FINANSIJSKIH ORGANIZACIJA SA VALUTNOM KLAUZULOM IZ VLASTITIH IZVORA</t>
  </si>
  <si>
    <t>'18257005</t>
  </si>
  <si>
    <t>DOSPJELI DUGOROÈNI INVEST. KREDITI NEPROF.ORG. SA VAL.KLAUZ. IZ VL.IZVORA</t>
  </si>
  <si>
    <t>'18264003</t>
  </si>
  <si>
    <t>DOSPJELI DUGOROÈNI KREDITI PREDUZETNICIMA ZA OBRTNA SRED. NA 36 MJ. SA VAL. KLAUZ. IZ VL.IZVORA</t>
  </si>
  <si>
    <t>'18274005</t>
  </si>
  <si>
    <t>DOSPJELI DUGOROROÈNI INVEST.KREDITI PREDUZETNICIMA NA 36 I 60 MJESECI SA VAL.KLAUZ.IZ VL.IZVORA (ZA OSNOVNA SRED)</t>
  </si>
  <si>
    <t>'18341</t>
  </si>
  <si>
    <t>TEKUÆA DOSPJEÆA DUGOROÈNIH PLASMANA SA VAL.KLAUZULOM U DOMAÆOJ VAL. - KRATK. - INSTITUCIJE JAVNOG SEKTORA</t>
  </si>
  <si>
    <t>'18342</t>
  </si>
  <si>
    <t>TEKUÆA DOSPJEÆA DUGOROÈNIH PLASMANA SA VAL.KLAUZULOM U DOMAÆOJ VAL. - KRATK. - JAVNA PREDUZEÆA</t>
  </si>
  <si>
    <t>'18343</t>
  </si>
  <si>
    <t>TEKUÆA DOSPJEÆA DUGOROÈNIH PLASMANA SA VAL.KLAUZULOM U DOMAÆOJ VAL. - KRATK. - DRUGA PREDUZEÆA</t>
  </si>
  <si>
    <t>'18344</t>
  </si>
  <si>
    <t>TEKUÆA DOSPJEÆA DUGOROÈNIH PLASMANA SA VAL.KLAUZULOM U DOMAÆOJ VAL. - KRATK. - PREDUZETNICI</t>
  </si>
  <si>
    <t>'18345</t>
  </si>
  <si>
    <t>TEKUÆA DOSPJEÆA DUGOROÈNIH PLASMANA SA VAL.KLAUZULOM U DOMAÆOJ VAL. - KRATK. - STANOVNIŠTVO</t>
  </si>
  <si>
    <t>'18346</t>
  </si>
  <si>
    <t>TEKUÆA DOSPJEÆA DUGOROÈNIH PLASMANA SA VAL.KLAUZULOM U DOMAÆOJ VAL. - KRATK. - NEB.FIN.ORG.</t>
  </si>
  <si>
    <t>'18347</t>
  </si>
  <si>
    <t>TEKUÆA DOSPJEÆA DUGOROÈNIH PLASMANA SA VAL.KLAUZULOM U DOMAÆOJ VAL. - KRATK. - NEPROFITNE ORG.</t>
  </si>
  <si>
    <t>'18351</t>
  </si>
  <si>
    <t>TEKUÆA DOSPJEÆA DUGOROÈNIH PLASMANA SA VAL.KLAUZULOM U DOMAÆOJ VAL. - DUG. - INSTITUCIJE JAVNOG SEKTORA</t>
  </si>
  <si>
    <t>'18352</t>
  </si>
  <si>
    <t>TEKUÆA DOSPJEÆA DUGOROÈNIH PLASMANA SA VAL.KLAUZULOM U DOMAÆOJ VAL. - DUG. - JAVNA PREDUZEÆA</t>
  </si>
  <si>
    <t>'18353</t>
  </si>
  <si>
    <t>TEKUÆA DOSPJEÆA DUGOROÈNIH PLASMANA SA VAL.KLAUZULOM U DOMAÆOJ VAL. - DUG. - DRUGA PREDUZEÆA</t>
  </si>
  <si>
    <t>'18354</t>
  </si>
  <si>
    <t>TEKUÆA DOSPJEÆA DUGOROÈNIH PLASMANA SA VAL.KLAUZULOM U DOMAÆOJ VAL. - DUG. - PREDUZETNICI</t>
  </si>
  <si>
    <t>'18355</t>
  </si>
  <si>
    <t>TEKUÆA DOSPJEÆA DUGOROÈNIH PLASMANA SA VAL.KLAUZULOM U DOMAÆOJ VAL. - DUG. - STANOVNIŠTVO</t>
  </si>
  <si>
    <t>'18356</t>
  </si>
  <si>
    <t>TEKUÆA DOSPJEÆA DUGOROÈNIH PLASMANA SA VAL.KLAUZULOM U DOMAÆOJ VAL. - DUG. - NEBAN.FIN.ORG.</t>
  </si>
  <si>
    <t>'18357</t>
  </si>
  <si>
    <t>TEKUÆA DOSPJEÆA DUGOROÈNIH PLASMANA SA VAL.KLAUZULOM U DOMAÆOJ VAL. - DUG. - NEPROFITNE ORG.</t>
  </si>
  <si>
    <t>'189410080</t>
  </si>
  <si>
    <t>ISPRAVKA VRIJEDNOSTI DOSPJELIH PLASMANA PO OTK.POTRAŽ. INST.JAVNOG SEKTORA SA VAL.KLAUZ.</t>
  </si>
  <si>
    <t>'189420001</t>
  </si>
  <si>
    <t>ISPRAVKE VRIJED. DOSPJELIH KRATK. KREDITI JAVNIM PRED. ZA OVERDRAFT IZ VL. SREDSTAVA, SA VAL.KLAUZ.</t>
  </si>
  <si>
    <t>'189422070</t>
  </si>
  <si>
    <t>ISPRAVKA VRIJEDNOSTI DOSPJELIH KRATK. KREDITA JAVNIM PRED. SA VAL.KLAUZ. IZ VL.SREDSTAVA - OVERDRAFT</t>
  </si>
  <si>
    <t>'189424371</t>
  </si>
  <si>
    <t>ISPRAVKA VRIJEDNOSTI DOSPJELIH PLASMANA JAVNA PREDUZEÆA PO PALIM GARANCIJAMA</t>
  </si>
  <si>
    <t>'189430000</t>
  </si>
  <si>
    <t>ISPRAVKA VRIJEDNOSTI DOSPJELIH KRATK.KREDITA DRUGIM PRED.PO TRANSAKCIONIM RAÈUNIMA (OVERDRAFT)</t>
  </si>
  <si>
    <t>'189430030</t>
  </si>
  <si>
    <t>ISPRAVKA VRIJEDNOSTI DOSPJELIH KRATK. KREDITA ZA OBRTNA SRED. DRUGIM PRED. SA VAL.KLAUZ. IZ VL.IZVORA</t>
  </si>
  <si>
    <t>'189430031</t>
  </si>
  <si>
    <t>ISPRAVKA VRIJEDNOSTI DOSPJELIH KRATK. KREDITA ZA OBRTNA SRED. DRUGIM PRED. BEZ VAL.KLAUZ. IZ.VL.IZVORA</t>
  </si>
  <si>
    <t>'189430080</t>
  </si>
  <si>
    <t>ISPRAVKA VRIJEDNOSTI DOSPJELIH KREDITA PO OTKUPLJENIM POTRAŽIVANJIMA DRUG.PRED. SA VAL.KLAUZ.</t>
  </si>
  <si>
    <t>'189432070</t>
  </si>
  <si>
    <t>ISPRAVKA VRIJEDNOSTI DOSPJELIH KRATK. KREDITA DRUGIM PRED. SA VAL.KLAUZ. IZ VL.IZVORA - OVERDRAFT</t>
  </si>
  <si>
    <t>'18943220</t>
  </si>
  <si>
    <t>ISPRAVKA VRIJEDNOSTI DOSPJELIH KRATKOROÈNIH PLASMANA PO BIZNIS KARTICAMA</t>
  </si>
  <si>
    <t>'189434371</t>
  </si>
  <si>
    <t>ISPRAVKA VRIJEDNOSTI DOSPJELIH PLASMANA DRUGIM PRED. PO PALIM GARANCIJAMA</t>
  </si>
  <si>
    <t>'189440001</t>
  </si>
  <si>
    <t xml:space="preserve"> ISPRAVKA VRIJEDNOSTI DOSPJELIH PLASMANA PO KRATK.KR.PREDUZET. ZA OVERDRAFT IZ VL. SREDSTAVA BEZ VAL.KLAUZ.</t>
  </si>
  <si>
    <t>'189440030</t>
  </si>
  <si>
    <t>ISPRAVKA VRIJEDNOSTI DOSPJELIH KRATK.KREDITA ZA OBRTNA SRED. PREDUZETNICIMA IZ VL.IZVORA SA VAL.KLAUZ.</t>
  </si>
  <si>
    <t>'189440070</t>
  </si>
  <si>
    <t>ISPRAVKA VRIJEDNOSTI DOSPJELIH KRATK.KREDITA PREDUZETNICIMA ZA OSTALE NAMJENE SA VAL.KLAUZ.</t>
  </si>
  <si>
    <t>'189440071</t>
  </si>
  <si>
    <t>ISPRAVKA VRIJEDNOSTI DOSPJELIH KRATK.KREDITA PREDUZETNICIMA ZA OSTALE NAMJENE BEZ VAL.KLAUZ.</t>
  </si>
  <si>
    <t>'189442271</t>
  </si>
  <si>
    <t xml:space="preserve"> ISPRAVKA VRIJEDNOSTI DOSPJELIH PLASMANA PO BIZNIS KARTICI  - PREDUZETNICI</t>
  </si>
  <si>
    <t>'189444371</t>
  </si>
  <si>
    <t>ISPRAVKE VRIJEDNOSTI PO DOSPJELIM KREDITIMA PREDUZETNIKA - PALE GARANCIJE</t>
  </si>
  <si>
    <t>'189450000</t>
  </si>
  <si>
    <t>ISPRAVKA VRIJEDNOSTI DOSPJELIH KREDITA STANOVNIŠTVA - PREKORAÈENJA PO TEKUÆIM RAÈUNIMA</t>
  </si>
  <si>
    <t>'189450020</t>
  </si>
  <si>
    <t>ISPRAVKA VRIJEDNOSTI DOSPJELIH KRATK.POTROŠAÈKIH KREDITA STANOVNIŠTVA SA VAL.KLAUZ.</t>
  </si>
  <si>
    <t>'189450021</t>
  </si>
  <si>
    <t>ISPRAVKA VRIJEDNOSTI DOSPJELIH KRATK.POTROŠAÈKIH KREDITA STANOVNIŠTVA BEZ VAL.KLAUZ.</t>
  </si>
  <si>
    <t>'189450070</t>
  </si>
  <si>
    <t>ISPRAVKA VRIJEDNOSTI DOSPJELIH KRATK.KREDITA STANOVNIŠTVA ZA OSTALE NAMJENE SA VAL.KLAUZ. - OBAVLJANJE POLJOP.DJELAT.</t>
  </si>
  <si>
    <t>'189450071</t>
  </si>
  <si>
    <t>ISPRAVKA VRIJEDNOSTI DOSPJELIH KRATK.KREDITA STANOVNIŠTVA ZA OSTALE NAMJENE BEZ VAL.KLAUZ. - OBAVLJANJE POLJOP.DJELAT.</t>
  </si>
  <si>
    <t>'18945251</t>
  </si>
  <si>
    <t>ISPRAVKA VRIJEDNOSTI DOSPJELIH PLASMANA STANOVNIŠTVA PO TEKUÆIM RAÈUNIMA</t>
  </si>
  <si>
    <t>'189453220</t>
  </si>
  <si>
    <t>ISPRAVKE VRIJED. DOSPJELIH KRATKOR.POTROŠ.KRED.STANOV.IZ VL.SREDST.SLOB.OTPL.SA VAL.KLAUZ.</t>
  </si>
  <si>
    <t>'189454371</t>
  </si>
  <si>
    <t>ISPRAVKE VRIJEDNOSTI PO DOSPJELIM KREDITIMA STANOVNIŠTVA - PALE GARANCIJE</t>
  </si>
  <si>
    <t>'189472070</t>
  </si>
  <si>
    <t>ISPRAVKA VRIJED. DOSPJELIH KRATK.KREDITA NEPROFITNIM ORG. SA VAL.KLAUZ. IZ VL.IZVORA - OVERDRAFT</t>
  </si>
  <si>
    <t>'189472271</t>
  </si>
  <si>
    <t>ISPRAVKA VRIJEDNOSTI DOSPJELIH OSTALIH KRATKOROÈNIH KREDITA NEPROFITNIH ORGANIZACIJA - BIZNIS KARTICA</t>
  </si>
  <si>
    <t>'189510050</t>
  </si>
  <si>
    <t>ISPRAVKA VRIJEDNOSTI DOSPJELIH DUG.INVEST. KREDITA INST.JAVNOG SEKTORA SA VAL.KLAUZ. IZ VL.IZVORA</t>
  </si>
  <si>
    <t>'189510051</t>
  </si>
  <si>
    <t>ISPRAVKA VRIJEDNOSTI DOSPJELIH DUGOROÈNIH INVESTICIONIH KREDITA INSTITUCIJA JAVNOG SEKTORA BEZ VALUTNE KLAUZULE</t>
  </si>
  <si>
    <t>'189510350</t>
  </si>
  <si>
    <t>ISPRAVKA VRIJEDNOSTI DOSPJELIH DUG.INVEST. KREDITA INST.JAVNOG SEKTORA SA VAL.KLAUZ. - IRB RS</t>
  </si>
  <si>
    <t>'189513030</t>
  </si>
  <si>
    <t>ISPRAVKA VRIJEDNOSTI DOSPJELIH DUG.KRED.ZA OBR.SR. INSTIT.JAV.SEKT. SA VAL.KLAUZ - SINDICIRANI</t>
  </si>
  <si>
    <t>'189520050</t>
  </si>
  <si>
    <t>ISPRAVKA VRIJEDNOSTI DOSPJELIH DUG.INVEST. KREDITA JAVNIM PRED. SA VAL.KLAUZ. IZ.VL.IZVORA</t>
  </si>
  <si>
    <t>'189520350</t>
  </si>
  <si>
    <t>ISPRAVKA VRIJEDNOSTI DOSPJELIH DUG.INVEST.KREDITA JAVNIM PRED. SA VAL.KLAUZ - IRB RS</t>
  </si>
  <si>
    <t>'189530050</t>
  </si>
  <si>
    <t>ISPRAVKA VRIJEDNOSTI DOSPJELIH DUG.INVEST. KREDITA DRUGIM PRED. SA VAL.KLAUZ. IZ.VL.IZVORA</t>
  </si>
  <si>
    <t>'189530051</t>
  </si>
  <si>
    <t>ISPRAVKA VRIJEDNOSTI DOSPJELIH DUG.INVEST. KREDITA DRUGIM PRED. BEZ VAL.KLAUZ. IZ.VL.IZVORA</t>
  </si>
  <si>
    <t>'189530250</t>
  </si>
  <si>
    <t>ISPRAVKA VRIJEDNOSTI DOSPJELIH DUG.INVEST. KREDITA DRUGIM PRED. SA VAL.KLAUZ. - FOND ZA RAZVOJ I ZAP.</t>
  </si>
  <si>
    <t>'189530350</t>
  </si>
  <si>
    <t>ISPRAVKA VRIJEDNOSTI DOSPJELIH DUG.INVEST. KREDITA DRUGIM PRED. SA VAL.KLAUZ. - IRB RS</t>
  </si>
  <si>
    <t>'189531150</t>
  </si>
  <si>
    <t>ISPRAVKA VRIJEDNOSTI DOSPJELIH DUG.INVEST. KREDITA DRUGIM PRED. SA VAL.KLAUZ. - OPŠTINA GORAŽDE</t>
  </si>
  <si>
    <t>'189531250</t>
  </si>
  <si>
    <t>ISPRAVKA VRIJEDNOSTI DOSPJELIH DUG.INVEST. KREDITA DRUGIM PRED. SA VAL.KLAUZ. - OPŠTINA VIŠEGRAD</t>
  </si>
  <si>
    <t>'189531251</t>
  </si>
  <si>
    <t>ISPRAVKA VRIJEDNOSTI DOSPJELIH DUG.INVEST. KREDITA DRUGIM PRED. BEZ VAL.KLAUZ. - OPŠTINA VIŠEGRAD</t>
  </si>
  <si>
    <t>'189531330</t>
  </si>
  <si>
    <t>ISPRAVKA VRIJEDNOSTI DOSPJELIH DUG.KREDITA DRUGIM PRED. ZA OBRTNA SRED. - SVJETSKA BANKA - ODRAZ</t>
  </si>
  <si>
    <t>'189531430</t>
  </si>
  <si>
    <t>ISPRAVKA VRIJEDNOSTI DOSPJELIH DUG.KREDITA DRUGIM PRED. ZA OBRTNA SRED. - SVJETSKA BANKA IRB RS</t>
  </si>
  <si>
    <t>'189531450</t>
  </si>
  <si>
    <t>ISPRAVKA VRIJEDNOSTI DOSPJELIH DUG.INVEST. KREDITA ZA DRUGA PRED. SA VAL.KLAUZ. - SVJETSKA BANKA IRB RS</t>
  </si>
  <si>
    <t>'189540070</t>
  </si>
  <si>
    <t>ISPRAVKA VRIJEDNOSTI DOSPJELIH DUG.KREDITA PREDUZETNICIMA ZA OSTALE NAMJENE SA VAL.KLAUZ.</t>
  </si>
  <si>
    <t>'189540071</t>
  </si>
  <si>
    <t>ISPRAVKA VRIJEDNOSTI DOSPJELIH DUG.KREDITA PREDUZETNICIMA ZA OSTALE NAMJENE BEZ VAL.KLAUZ.</t>
  </si>
  <si>
    <t>'189540270</t>
  </si>
  <si>
    <t>ISPRAVKA VRIJEDNOSTI DOSPJELIH DUG.KREDITA PREDUZETNICIMA ZA OSTALE NAMJENE SA VAL.KLAUZ. - FOND ZA RAZVOJ I ZAP.</t>
  </si>
  <si>
    <t>'189540370</t>
  </si>
  <si>
    <t>ISPRAVKA VRIJEDNOSTI DOSPJELIH OSTALIH DUGOROÈNIH KREDITA PREDUZETNIKA U DOMAÆOJ VALUTI SA VALUTNOM KLAUZULOM - IRB RS</t>
  </si>
  <si>
    <t>'189541170</t>
  </si>
  <si>
    <t>ISPRAVKA VRIJEDNOSTI DOSPJELIH OSTALIH DUGOROÈNIH KREDITA PREDUZETNIKA U DOMAÆOJ VALUTI SA VALUTNOM KLAUZULOM - SO GORAŽDE</t>
  </si>
  <si>
    <t>'189541171</t>
  </si>
  <si>
    <t>ISPRAVKA VRIJEDNOSTI DOSPJELIH OSTALIH DUGOROÈNIH KREDITA PREDUZETNIKA U DOMAÆOJ VALUTI BEZ VALUTNE KLAUZULE - SO GORAŽDE</t>
  </si>
  <si>
    <t>'189541270</t>
  </si>
  <si>
    <t>ISPRAVKA VRIJEDNOSTI DOSPJELIH OSTALIH DUGOROÈNIH KREDITA PREDUZETNIKA U DOMAÆOJ VALUTI SA VALUTNOM KLAUZULOM - SO VIŠEGRAD</t>
  </si>
  <si>
    <t>'189541271</t>
  </si>
  <si>
    <t>ISPRAVKA VRIJEDNOSTI DOSPJELIH OSTALIH DUGOROÈNIH KREDITA PREDUZETNIKA U DOMAÆOJ VALUTI BEZ VALUTNE KLAUZULE - SO VIŠEGRAD</t>
  </si>
  <si>
    <t>'189550020</t>
  </si>
  <si>
    <t>ISPRAVKA VRIJEDNOSTI DOSPJELIH DUG.POTROŠAÈKIH KREDITA STANOVNIŠTVA SA VAL.KLAUZ.</t>
  </si>
  <si>
    <t>'189550021</t>
  </si>
  <si>
    <t>ISPRAVKA VRIJEDNOSTI DOSPJELIH DUG.POTROŠAÈKIH KREDITA STANOVNIŠTVA BEZ VAL.KLAUZ.</t>
  </si>
  <si>
    <t>'189550050</t>
  </si>
  <si>
    <t>ISPRAVKA VRIJEDNOSTI DOSPJELIH DUGOR.HIPOTEK.KREDITA ZA OSN.SRED.STANOVNIŠTVA SA VAL.KLAUZ.</t>
  </si>
  <si>
    <t>'189550060</t>
  </si>
  <si>
    <t>ISPRAVKA VRIJEDNOSTI DOSPJELIH DUG.STAMBENIH KREDITA STANOVNIŠTVA SA VAL.KLAUZ.</t>
  </si>
  <si>
    <t>'189550061</t>
  </si>
  <si>
    <t>ISPRAVKA VRIJEDNOSTI DOSPJELIH DUG.STAMBENIH KREDITA STANOVNIŠTVA BEZ VAL.KLAUZ.</t>
  </si>
  <si>
    <t>'189550070</t>
  </si>
  <si>
    <t>ISPRAVKA VRIJEDNOSTI DOSPJELIH DUG.KREDITIMA STANOVNIŠTVA ZA OSTALE NAMJENE SA VAL.KLAUZ. - OBAVLJANJE POLJOP.DJELAT.</t>
  </si>
  <si>
    <t>'189550071</t>
  </si>
  <si>
    <t>ISPRAVKA VRIJEDNOSTI DOSPJELIH DUG.KREDITA STANOVNIŠTVA ZA OSTALE NAMJENE BEZ VAL.KLAUZ. - OBAVLJANJE POLJOP.DJELAT.</t>
  </si>
  <si>
    <t>'189550160</t>
  </si>
  <si>
    <t>ISPRAVKA VRIJEDNOSTI DOSPJELIH DUG.STAMBENIH KREDITA STANOVNIŠTVA SA VAL.KLAUZ. - FOND STANOVANJA</t>
  </si>
  <si>
    <t>'189550360</t>
  </si>
  <si>
    <t>ISPRAVKA VRIJEDNOSTI DOSPJELIH DUG.STAMBENIH KREDITA STANOVNIŠTVA SA VAL.KLAUZ. - IRB RS</t>
  </si>
  <si>
    <t>'189550370</t>
  </si>
  <si>
    <t>ISPRAVKA VRIJEDNOSTI DOSPJELIH DUG.KREDITA STANOVNIŠTVA ZA OSTALE NAMJENE SA VAL.KLAUZ. - IRB RS</t>
  </si>
  <si>
    <t>'189550670</t>
  </si>
  <si>
    <t>ISPRAVKA VRIJEDNOSTI DOSPJELIH DUG.KREDITA STANOVNIŠTVA ZA OSTALE NAMJENE SA VAL.KLAUZ. - IFAD</t>
  </si>
  <si>
    <t>'189551170</t>
  </si>
  <si>
    <t>ISPRAVKA VRIJEDNOSTI DOSPJELIH DUG.KREDITA STANOVNIŠTVA ZA OSTALE NAMJENE SA VAL.KLAUZ. - SO GORAŽDE</t>
  </si>
  <si>
    <t>'189551171</t>
  </si>
  <si>
    <t>ISPRAVKA VRIJEDNOSTI DOSPJELIH DUG.KREDITA STANOVNIŠTVA ZA OSTALE NAMJENE BEZ VAL.KLAUZ. - SO GORAŽDE</t>
  </si>
  <si>
    <t>'189551270</t>
  </si>
  <si>
    <t>ISPRAVKA VRIJEDNOSTI DOSPJELIH DUG.KREDITA STANOVNIŠTVA ZA OSTALE NAMJENE SA VAL.KLAUZ. - SO VIŠEGRAD</t>
  </si>
  <si>
    <t>'189551271</t>
  </si>
  <si>
    <t>ISPRAVKA VRIJEDNOSTI DOSPJELIH DUG.KREDITA STANOVNIŠTVA ZA OSTALE NAMJENE BEZ VAL.KLAUZ. - SO VIŠEGRAD</t>
  </si>
  <si>
    <t>'189552171</t>
  </si>
  <si>
    <t>ISPR.VR.DOSP.GLV.ZA OST.DUG.KRED.OD STANOV.-STANDARD KREDITNE KARTICE</t>
  </si>
  <si>
    <t>'18955241</t>
  </si>
  <si>
    <t>ISPRAVKA VRIJEDNOSTI DOSPJELIH PLASMANA STANOVNIŠTVA PO KREDITNOJ KARTICI</t>
  </si>
  <si>
    <t>'189553160</t>
  </si>
  <si>
    <t>ISPRAVKE VRIJED. DOSPJELIH DUGOR.STNAB.KRED.STANOV.IZ VL.SREDST.SLOB.OTPL.SA VAL.KLAUZ.</t>
  </si>
  <si>
    <t>'189553171</t>
  </si>
  <si>
    <t>ISPR.VR.DOSP.GLV.ZA OST.DUG.KRED.OD STANOV.-VISA CLASSIC KREDITNE KARTICE</t>
  </si>
  <si>
    <t>'189560050</t>
  </si>
  <si>
    <t>ISPRAVKA VRIJEDNOSTI DOSPJELIH DUGOROÈNIH INVESTICIONIH KREDITHA NEBANKARSKIH FINANSIJSKIH ORGANIZACIJA SA VALUTNOM KLAUZULOM IZ VLASTITIH IZVORA</t>
  </si>
  <si>
    <t>'189570050</t>
  </si>
  <si>
    <t>ISPRAVKA VRIJEDNOSTI DOSPJELIH DUG.INVEST. KREDITA NEPROF.ORG. SA VAL.KLAUZ. IZ.VL.IZVORA</t>
  </si>
  <si>
    <t>'189740050</t>
  </si>
  <si>
    <t>ISPRAVKA VRIJEDNOSTI DOSPJELIH DUGOR. PLASMANA PREDUZ. DO 5 GODINA IZ  VLASTITIH IZVORA- INVESTICIONI KREDITI</t>
  </si>
  <si>
    <t>'19003</t>
  </si>
  <si>
    <t>RAZG. POTR. ZA OBR. KAM. PO KRATK. I DUG.KREDITIMA. - DRUGA PREDUZEÆA</t>
  </si>
  <si>
    <t>'19005</t>
  </si>
  <si>
    <t>RAZG. POTR. ZA OBR. KAM. PO KRAT. I DUG.KRED. - STANOVNIŠTVO</t>
  </si>
  <si>
    <t>'190081</t>
  </si>
  <si>
    <t>RAZG. POTR. ZA OBR. KAMATU NA DEPOZITE   - STRANA LICA</t>
  </si>
  <si>
    <t>'190111</t>
  </si>
  <si>
    <t>RAZGRANIÈENO POTRAŽIVANJE ZA OBRAÈUNATU KAMATU PO OSNOVU RENTNE ŠTEDNJE - INSTITUCIJE JAVNOG SEKTORA</t>
  </si>
  <si>
    <t>'190151</t>
  </si>
  <si>
    <t>RAZG. POTR. ZA OBR. KAM. PO OSNOVU RENTNE ŠTEDNJE - STANOVNIŠTVO</t>
  </si>
  <si>
    <t>'190253</t>
  </si>
  <si>
    <t>RAZG.POTR. ZA OBR. KAM. PO OSN. KRAT. ŠT. DEP. STAN. NA 6 MJ. SA VAL.KL. - RENT.ŠTED.</t>
  </si>
  <si>
    <t>'19035</t>
  </si>
  <si>
    <t>RAZG. POTR. ZA OBR.KAM. PO OSN. MIN. SALDA PO KART. - STANOVNIŠTVO</t>
  </si>
  <si>
    <t>'190453</t>
  </si>
  <si>
    <t>RAZG.POTR. ZA OBR.KAMATU PO OSNOVU KRAT. ŠT. DEPOZ. STANOV. NA 12 MJ. SA VAL.KL. - RENT.ŠTED.</t>
  </si>
  <si>
    <t>'1905315</t>
  </si>
  <si>
    <t>RAZG. POTRAŽIVANJA ZA OBRAÈUNATU KAMATU PO KRATK. I DUGOR.KREDITIMA - DRUGIM PRED. PO ARANŽM.KREDITIMA</t>
  </si>
  <si>
    <t>'190553</t>
  </si>
  <si>
    <t>RAZGR.POT. ZA OBRAÈ.KAMATU PO OSNOVU DUGOR. ŠTEDNI DEPOZ. STANOV. NA 13 MJ. SA VALUT.KLAUZ. - RENT.ŠTED.</t>
  </si>
  <si>
    <t>'190653</t>
  </si>
  <si>
    <t>RAZGR.POT. ZA OBRAÈ.KAMATU PO OSNOVU DUGOR. ŠTEDNI DEPOZ. STANOV. NA 18 MJ. SA VALUT.KLAUZ. - RENT.ŠTED.</t>
  </si>
  <si>
    <t>'19066</t>
  </si>
  <si>
    <t>'190753</t>
  </si>
  <si>
    <t>RAZGR.POT. ZA OBRAÈ.KAMATU PO OSNOVU DUGOR. ŠTEDNI DEPOZ. STANOV. NA 24 MJ. SA VALUT.KLAUZ. - RENT.ŠTED.</t>
  </si>
  <si>
    <t>'1907591</t>
  </si>
  <si>
    <t>RAZGR.POT. ZA OBRAÈ.KAMATU PO OSNOVU DUGOR. ŠTEDNI DEPOZ. STANOV. NA 24 MJ. SA VALUT.KLAUZ. - RENT.KAMAT.</t>
  </si>
  <si>
    <t>'190853</t>
  </si>
  <si>
    <t>RAZGR.POT. ZA OBRAÈ.KAMATU PO OSNOVU DUGOR. ŠTEDNI DEPOZ. STANOV. NA 36 MJ. SA VALUT.KLAUZ. - RENT.ŠTED.</t>
  </si>
  <si>
    <t>'1909591</t>
  </si>
  <si>
    <t>RAZGR.POT. ZA OBRAÈ.KAMATU PO OSNOVU DUGOR. ŠTEDNI DEPOZ. STANOV. NA 36 MJ. SA VALUT.KLAUZ. - RENT.KAMAT.</t>
  </si>
  <si>
    <t>'19100</t>
  </si>
  <si>
    <t>RAZG. POTR. ZA OSTALE OBRAÈ. NEF. PRIHODE</t>
  </si>
  <si>
    <t>'19111</t>
  </si>
  <si>
    <t>RAZG. POTR. ZA OSTALE OBRAÈUNATE PRIHODE</t>
  </si>
  <si>
    <t>'19120</t>
  </si>
  <si>
    <t>RAZG. POTR. ZA OSTALE OBR. PRIH. - OBR. NAKN. ZA USL. UPP-CORPORATE</t>
  </si>
  <si>
    <t>'19121</t>
  </si>
  <si>
    <t>RAZG. POTR. ZA OSTALE OBR. PRIH. - OBR.  NAK. ZA USLUGE  UPP-RETAIL</t>
  </si>
  <si>
    <t>'19130</t>
  </si>
  <si>
    <t>RAZG. POTR. ZA OSTALI  OBR. PRIH. OBR. NAK.OD REMITANCES ( EG, PTT,TK )</t>
  </si>
  <si>
    <t>'19146</t>
  </si>
  <si>
    <t>RAZG. POTR. ZA OSTALE OBR. PRIH. - AVANSNE FAKTURE</t>
  </si>
  <si>
    <t>'1944100</t>
  </si>
  <si>
    <t>RAZGRANIÈENI OSTALI TROŠKOVI - UNAPRIJED PLAÆENE PREMIJE OSIGURANJA</t>
  </si>
  <si>
    <t>'19442</t>
  </si>
  <si>
    <t>RAZGRANIÈENI OSTALI TROŠKOVI - UNAPRIJED PLAÆENA ZAKUPNINA OSNOVNIH SREDSTAVA</t>
  </si>
  <si>
    <t>'19443</t>
  </si>
  <si>
    <t>RAZGRANIÈENI OSTALI TROŠKOVI - ULAGANJA U TUÐE OBJEKTE DO TRAJANJA UGOVORA O ZAKUPU</t>
  </si>
  <si>
    <t>'19444</t>
  </si>
  <si>
    <t>RAZGRANIÈENI OSTALI TROŠKOVI - UNAPRIJED PLAÆENO PRAVO NA KORIŠTENJE LICENCI DO GOD.DANA</t>
  </si>
  <si>
    <t>'19445</t>
  </si>
  <si>
    <t>RAZGRANIÈENI OSTALI TROŠKOVI - UNAPRIJED PLAÆENI OSTALI TROŠKOVI</t>
  </si>
  <si>
    <t>'19911</t>
  </si>
  <si>
    <t>ISPRAVKA AKTIVNIH VREMENSKIH RAZGRANIÈENJA PO RAZGRANIÈENIM POTRAŽIVANJIMA ZA OSTALE OBRAÈUNATE PRIHODE</t>
  </si>
  <si>
    <t>'1</t>
  </si>
  <si>
    <t>TOTAL za Plasmani u domacoj valuti</t>
  </si>
  <si>
    <t>'20155046</t>
  </si>
  <si>
    <t>DUGOROÈNI STAMBENI KREDITI STANOVNIŠTVU U STR. VAL. - EFSE</t>
  </si>
  <si>
    <t>'20355087</t>
  </si>
  <si>
    <t>OSTALI DUGOROÈNI KREDITI STANOVNIŠTVU U STARNOJ VALUTI - MKP FED</t>
  </si>
  <si>
    <t>'20955046</t>
  </si>
  <si>
    <t>ISPRAVKA VRIJEDNOSTI DUG.STAMBENIH KREDITA STANOVNIŠTVU U STR.VAL. - EFSE</t>
  </si>
  <si>
    <t>'20955087</t>
  </si>
  <si>
    <t>ISPRAVKA VRIJEDNOSTI DUG.KREDITA STANOVNIŠTVA ZA OSTALE NAMJENE U STR.VAL. - MKP FED</t>
  </si>
  <si>
    <t>'22084</t>
  </si>
  <si>
    <t>HOV PO FER VRIJEDNOSTI KROZ BILANS USPJEHA U STRANOJ VALUTI, NAMJENJENE  TRGOVANJU - STRANA LICA</t>
  </si>
  <si>
    <t>'227832</t>
  </si>
  <si>
    <t>UDJELI (UÈEŠÆA) U STRANOJ VALUTI - STRANA LICA - ULAGANJA BEZ PRAVA UPRAVLJANJA</t>
  </si>
  <si>
    <t>'22984</t>
  </si>
  <si>
    <t>ISPRAVKA VRIJEDNOSTI HOV U STRANOJ VALUTI NAMJENJENE PRODAJI - STRANA LICA</t>
  </si>
  <si>
    <t>'2540340</t>
  </si>
  <si>
    <t>PLASMANI ZA IZVRSENA PLACANJA PO GARANCIJAMA U STRANOJ VALUTI, DOSPJELI, DRUGA PREDUZECA, PL. ZA IZVRS.PL. PO GAR.ANCIJI</t>
  </si>
  <si>
    <t>'257401</t>
  </si>
  <si>
    <t>OSTALI PLASMANI U STRANOJ VALUTI - BANKAMA I BANKARSKIM ORGANIZACIJAM PO POSLOVIMA WESTERN UNION</t>
  </si>
  <si>
    <t>'257408</t>
  </si>
  <si>
    <t>OSTALI PLASMANI U STRANOJ VALUTI - POTRAŽIVANJA PO OSNOVU NEIDENTIFIKOVANIH DEBITA NA INO RAÈUNU</t>
  </si>
  <si>
    <t>'257409</t>
  </si>
  <si>
    <t>OSTALI PLASMANI U STRANOJ VALUTI - ZAPRIMLJENI ÈEKOVI PO OTKUPU</t>
  </si>
  <si>
    <t>'257467</t>
  </si>
  <si>
    <t>OSTALI PLASMANI U STRANOJ VALUTI - POTRAŽIVANJA PO POSLOVIMA MONEY CONTACT</t>
  </si>
  <si>
    <t>'28043043</t>
  </si>
  <si>
    <t>DOSPJELI KRATKOROÈNI KREDITI ZA OBRTNA SRED. DRUGIM PRED. U STR.VALUTI - EFSE</t>
  </si>
  <si>
    <t>'28053025</t>
  </si>
  <si>
    <t>DOSPJELI DUGOROÈNI INVEST. KREDITI DRUGIM PRED U STR.VAL. - FOND ZA RAZVOJ I ZAP.</t>
  </si>
  <si>
    <t>'28053045</t>
  </si>
  <si>
    <t>DOSPJELI DUGOROÈNI INVEST. KREDITI DRUGIM PRED U STR.VAL. - EFSE</t>
  </si>
  <si>
    <t>'28053055</t>
  </si>
  <si>
    <t>DOSPJELI DUGOROÈNI INVEST. KREDITI DRUGIM PRED U STR.VAL. - IFC</t>
  </si>
  <si>
    <t>'28053075</t>
  </si>
  <si>
    <t>DOSPJELI DUGOROÈNI INVEST. KREDITI DRUGIM PRED U STR.VAL. - MALA KOMERCIJALNA POLJOP RS</t>
  </si>
  <si>
    <t>'28053085</t>
  </si>
  <si>
    <t>DOSPJELI DUGOROÈNI INVEST. KREDITI DRUGIM PRED U STR.VAL. - MALA KOMERCIJALNA POLJOP FED.</t>
  </si>
  <si>
    <t>'28055046</t>
  </si>
  <si>
    <t>DOSPJELI DUGOROÈNI STAMBENI KREDITI STANOVNIŠTVU U STR.VAL. - EFSE</t>
  </si>
  <si>
    <t>'28055047</t>
  </si>
  <si>
    <t>DOSPJELI DUGOROÈNI KREDITI STAN. ZA OSTALE NAMJENE U STR.VAL  - EFSE</t>
  </si>
  <si>
    <t>'28055077</t>
  </si>
  <si>
    <t>DOSPJELI DUGOROÈNI KREDITI STANOVNIŠTVU ZA OSTALE NAMJENE U STR.VAL  - MKP RS</t>
  </si>
  <si>
    <t>'28055087</t>
  </si>
  <si>
    <t>DOSPJELI DUGOROÈNI KREDITI STAN. ZA OSTALE NAMJENE U STR.VAL  - MKP FED</t>
  </si>
  <si>
    <t>'28145</t>
  </si>
  <si>
    <t>TEKUÆA DOSPJEÆA DUGOROÈNIH PLASMANA U STRANOJ VALUTI - KRATK. - STANOVNIŠTVO</t>
  </si>
  <si>
    <t>'28155</t>
  </si>
  <si>
    <t>TEKUÆA DOSPJEÆA DUGOROÈNIH PLASMANA U STRANOJ VALUTI - DUG. - STANOVNIŠTVO</t>
  </si>
  <si>
    <t>'28943043</t>
  </si>
  <si>
    <t>ISPRAVKA VRIJEDNOSTI DOSPJELIH KRATK. KREDITA ZA OBRTNA SRED. DRUGIM PRED. U STR.VALUTI - EFSE</t>
  </si>
  <si>
    <t>'28953025</t>
  </si>
  <si>
    <t>ISPRAVKA VRIJEDNOSTI DOSPJELIH DUG.INVEST. KREDITA DRUGIM PRED. U STR.VAL. - FOND ZA RAZVOJ I ZAP.</t>
  </si>
  <si>
    <t>'28953045</t>
  </si>
  <si>
    <t>ISPRAVKA VRIJEDNOSTI DOSPJELIH DUG.INVEST. KREDITA DRUGIM PRED. U STR.VAL. - EFSE</t>
  </si>
  <si>
    <t>'28953055</t>
  </si>
  <si>
    <t>ISPRAVKA VRIJEDNOSTI DOSPJELIH DUG.INVEST. KREDITA DRUGIM PRED. U STR.VAL. - IFC</t>
  </si>
  <si>
    <t>'28953075</t>
  </si>
  <si>
    <t>ISPRAVKA VRIJEDNOSTI DOSPJELIH DUG.INVEST. KREDITA DRUGIM PRED. U STR.VAL. - MALA KOMERCIJALNA POLJOP RS</t>
  </si>
  <si>
    <t>'28953085</t>
  </si>
  <si>
    <t>ISPRAVKA VRIJEDNOSTI DOSPJELIH DUG.INVEST. KREDITA DRUGIM PRED. U STR.VAL. - MALA KOMERCIJALNA POLJOP FED</t>
  </si>
  <si>
    <t>'28955046</t>
  </si>
  <si>
    <t>ISPRAVKA VRIJEDNOSTI DOSPJELIH DUG.STAMBENIH KREDITA STANOVNIŠTVA U STR.VAL. - EFSE</t>
  </si>
  <si>
    <t>'28955047</t>
  </si>
  <si>
    <t>ISPRAVKA VRIJEDNOSTI DOSPJELIH DUG.KREDITA STANOVNIŠTVA ZA OSTALE NAMJENE U STR.VAL. - EFSE</t>
  </si>
  <si>
    <t>'28955077</t>
  </si>
  <si>
    <t>ISPRAVKA VRIJEDNOSTI DOSPJELIH DUG.KREDITA STANOVNIŠTVA ZA OSTALE NAMJENE U STR.VAL. - MKP RS</t>
  </si>
  <si>
    <t>'28955087</t>
  </si>
  <si>
    <t>ISPRAVKA VRIJEDNOSTI DOSPJELIH DUG.KREDITA STANOVNIŠTVA ZA OSTALE NAMJENE U STR.VAL. - MKP FED</t>
  </si>
  <si>
    <t>'29005</t>
  </si>
  <si>
    <t>RAZGRANIÈENA POTRAŽIVANJA ZA OBRAÈUNATU KAMATU U STRANOJ VALUTI - STANOVNIŠTVO - RENTNA ŠTEDNJA</t>
  </si>
  <si>
    <t>'290081</t>
  </si>
  <si>
    <t>RAZGRANIÈENA POTRAŽIVANJA ZA OBRAÈ. KAM.NA DUG.DEPOZITE U STRANOJ VALUTI  - STRANA LICA</t>
  </si>
  <si>
    <t>'290253</t>
  </si>
  <si>
    <t>RAZGR.POT. ZA OBRAÈ.KAMATU PO OSNOVU KRATKOR. ŠTEDNI DEPOZ. STANOV. NA 6 MJ. U STR.VALUT. - RENT.ŠTED.</t>
  </si>
  <si>
    <t>'290453</t>
  </si>
  <si>
    <t>RAZGR.POT. ZA OBRAÈ.KAMATU PO OSNOVU KRATKOR. ŠTEDNI DEPOZ. STANOV. NA 12 MJ. U STR.VALUT. - RENT.ŠTED.</t>
  </si>
  <si>
    <t>'290553</t>
  </si>
  <si>
    <t>RAZGR.POT. ZA OBRAÈ.KAMATU PO OSNOVU DUGOR. ŠTEDNI DEPOZ. STANOV. NA 13 MJ. U STR.VALUT. - RENT.ŠTED.</t>
  </si>
  <si>
    <t>'290653</t>
  </si>
  <si>
    <t>RAZGR.POT. ZA OBRAÈ.KAMATU PO OSNOVU DUGOR. ŠTEDNI DEPOZ. STANOV. NA 18 MJ. U STR.VALUT. - RENT.ŠTED.</t>
  </si>
  <si>
    <t>'290753</t>
  </si>
  <si>
    <t>RAZGR.POT. ZA OBRAÈ.KAMATU PO OSNOVU DUGOR. ŠTEDNI DEPOZ. STANOV. NA 24 MJ. U STR.VALUT. - RENT.ŠTED.</t>
  </si>
  <si>
    <t>'2907591</t>
  </si>
  <si>
    <t>RAZGR.POT. ZA OBRAÈ.KAMATU PO OSNOVU DUGOR. ŠTEDNI DEPOZ. STANOV. NA 24 MJ. U STR.VALUT. - RENT.KAMAT.</t>
  </si>
  <si>
    <t>'290853</t>
  </si>
  <si>
    <t>RAZGR.POT. ZA OBRAÈ.KAMATU PO OSNOVU DUGOR. ŠTEDNI DEPOZ. STANOV. NA 36 MJ. U STR.VALUT. - RENT.ŠTED.</t>
  </si>
  <si>
    <t>'29130</t>
  </si>
  <si>
    <t>RAZGRANIÈENA POTRAŽIV.ZA OSTALE OBRAÈ. PRIHODE U STRANOJ VAL. - OBRAÈUNATA  NAKNADA OD REMITANCES ( EG, PTT,TK )</t>
  </si>
  <si>
    <t>'29131</t>
  </si>
  <si>
    <t>RAZGRANIÈENA POTRAŽIV.ZA OSTALE OBRAÈ. PRIHODE U STRANOJ VAL. - ZBIRNA NAKNADA OD REMITANCES (TK) PARNERA</t>
  </si>
  <si>
    <t>'2</t>
  </si>
  <si>
    <t>TOTAL za Plasmani u stranoj valuti</t>
  </si>
  <si>
    <t>'30000</t>
  </si>
  <si>
    <t>ZEMLJIŠTE</t>
  </si>
  <si>
    <t>'30101</t>
  </si>
  <si>
    <t>GRAÐEVINSKI OBJEKTI OD KAMENA I OPEKE</t>
  </si>
  <si>
    <t>'30102</t>
  </si>
  <si>
    <t>GRAÐEVINSKI OBJEKTI - POSLOVNI PROSTOR U OKVIRU ZGRADE</t>
  </si>
  <si>
    <t>'30103</t>
  </si>
  <si>
    <t>GRAÐEVINSKI OBJEKTI - STANOVI KOJI ÈINE POSLOVNU IMOVINU BANKE</t>
  </si>
  <si>
    <t>'30204</t>
  </si>
  <si>
    <t>OPREMA ZA VRŠENJE PREVOZA NA PUTEVIMA</t>
  </si>
  <si>
    <t>'30205</t>
  </si>
  <si>
    <t>OPREMA ZA PTT SAOBRAÆAJ</t>
  </si>
  <si>
    <t>'30206</t>
  </si>
  <si>
    <t>OPREMA ZA ZAGRIJEVANJE, VENTILACIJU I ODRŽAVANJE PROSTORIJA</t>
  </si>
  <si>
    <t>'30207</t>
  </si>
  <si>
    <t>KANCELARIJSKI NAMJEŠTAJ</t>
  </si>
  <si>
    <t>'30208</t>
  </si>
  <si>
    <t>OPREMA ZA PROTIVPOŽARNU ZAŠTITU I ZAŠTITU OD POŽARA</t>
  </si>
  <si>
    <t>'30209</t>
  </si>
  <si>
    <t>MJERNI KONTROLNI APARATI, PRIBOR I ALARMI</t>
  </si>
  <si>
    <t>'30214</t>
  </si>
  <si>
    <t>RAÈUNARSKA I MREŽNA OPREMA</t>
  </si>
  <si>
    <t>'30215</t>
  </si>
  <si>
    <t>OPREMA ZA PRIJEM ÈUVANJE I RUKOVANJE NOVCEM</t>
  </si>
  <si>
    <t>'30216</t>
  </si>
  <si>
    <t>OPREMA ZA SNIMANJE I UMNOŽAVANJE</t>
  </si>
  <si>
    <t>'30217</t>
  </si>
  <si>
    <t>OPREMA ZA KUHINJE</t>
  </si>
  <si>
    <t>'30300</t>
  </si>
  <si>
    <t>ALAT I INVENTAR</t>
  </si>
  <si>
    <t>'30318</t>
  </si>
  <si>
    <t>ALAT I INVENTAR - ÆILIMI, TEPISI, SLIKE I OSTALA OPREMA ZA UREÐENE KANCELARIJSKOG PROSTORA</t>
  </si>
  <si>
    <t>'30400</t>
  </si>
  <si>
    <t>ULAGANJA U NEKRETNINE - IMOVINA U VIŠEGODIŠNJEM ZAKUPU</t>
  </si>
  <si>
    <t>'30410</t>
  </si>
  <si>
    <t xml:space="preserve"> ULAGANJA  U NEKRETNINE RADI  OSTVARIVANJA  PRIHODA - ZEMLJIŠTE</t>
  </si>
  <si>
    <t>'30411</t>
  </si>
  <si>
    <t xml:space="preserve"> ULAGANJA  U NEKRETNINE RADI  OSTVARIVANJA  PRIHODA - GRADJEVINSKI OBJEKTI</t>
  </si>
  <si>
    <t>'30412</t>
  </si>
  <si>
    <t xml:space="preserve"> ULAGANJA  U NEKRETNINE RADI  OSTVARIVANJA  PRIHODA - OPREMA</t>
  </si>
  <si>
    <t>'30600</t>
  </si>
  <si>
    <t>OSTALA OSNOVNA SREDSTVA</t>
  </si>
  <si>
    <t>'30701</t>
  </si>
  <si>
    <t>OSNOVNA SREDSTVA U PRIPREMI - GRAÐEVINSKI OBJEKTI</t>
  </si>
  <si>
    <t>'30731</t>
  </si>
  <si>
    <t>OSNOVNA SREDSTVA U PRIPREMI - ULAGANJE U OPREMU ZA OBAVLJANJE DJELATNOSTI</t>
  </si>
  <si>
    <t>'30800</t>
  </si>
  <si>
    <t>DATI AVANSI ZA OSNOVNA SREDSTVA</t>
  </si>
  <si>
    <t>'30911</t>
  </si>
  <si>
    <t>ISPRAVKA VRIJEDNOSTI GRAÐEVINSKIH OBJEKATA</t>
  </si>
  <si>
    <t>'30914</t>
  </si>
  <si>
    <t>ISPRAVKA VRIJEDNOSTI OPREME - RAÈUNARSKA I MREŽNA OPREMA</t>
  </si>
  <si>
    <t>'30915</t>
  </si>
  <si>
    <t>ISPRAVKA VRIJEDNOSTI OPREME ZA PRIJEM, ÈUVANJE I RUKOVANJE NOVCEM</t>
  </si>
  <si>
    <t>'30916</t>
  </si>
  <si>
    <t>ISPRAVKA VRIJEDNOSTI OPREME ZA SNIMANJE I UMNOŽAVANJE</t>
  </si>
  <si>
    <t>'30917</t>
  </si>
  <si>
    <t>ISPRAVKA VRIJEDNOSTI OPREME ZA KUHINJE</t>
  </si>
  <si>
    <t>'30924</t>
  </si>
  <si>
    <t>ISPRAVKA VRIJEDNOSTI OPREME ZA VRŠENJE PREVOZA NA PUTEVIMA</t>
  </si>
  <si>
    <t>'309241</t>
  </si>
  <si>
    <t xml:space="preserve"> ISPRAVKA VREDNOSTI PO OSNOVU OBEZVREÐENJA - PUTNIÈKA VOZILA</t>
  </si>
  <si>
    <t>'30925</t>
  </si>
  <si>
    <t>ISPRAVKA VRIJEDNOSTI OPREME ZA PTT SAOBRAÆAJ</t>
  </si>
  <si>
    <t>'30926</t>
  </si>
  <si>
    <t>ISPRAVKA VRIJEDNOSTI OPREME ZA ZAGRIJEVANJE, VENTILACIJU I ODRŽAVANJE PROSTORIJA</t>
  </si>
  <si>
    <t>'30927</t>
  </si>
  <si>
    <t>ISPRAVKA VRIJEDNOSTI OPREME - KANCELARIJSKI NAMJEŠTAJ</t>
  </si>
  <si>
    <t>'30928</t>
  </si>
  <si>
    <t>ISPRAVKA VRIJEDNOSTI OPREME ZA PROTIVPOŽARNU ZAŠTITU I ZAŠTITU OD POŽARA</t>
  </si>
  <si>
    <t>'30929</t>
  </si>
  <si>
    <t>ISPRAVKA VRIJEDNOSTI OPREME - MJERNI I KONTROLNI APARATI, PRIBOR I ALARMI</t>
  </si>
  <si>
    <t>'30930</t>
  </si>
  <si>
    <t>ISPRAVKA VRIJEDNOSTI OSTALIH OSNOVNIH SREDSTAVA U TOKU GODINE</t>
  </si>
  <si>
    <t>'30940</t>
  </si>
  <si>
    <t>ISPRAVKA VRIJEDNOSTI ULAGANJA U NEKRETNINE - IMOVINA U VIŠEGODIŠNJEM ZAKUPU</t>
  </si>
  <si>
    <t>'30960</t>
  </si>
  <si>
    <t>ISPRAVKA VRIJEDNOSTI OSTALIH OSNOVNIH SREDSTAVA</t>
  </si>
  <si>
    <t>'31100</t>
  </si>
  <si>
    <t>ULAGANJA U RAZVOJ- NABAVNA VRIJEDNOST</t>
  </si>
  <si>
    <t>'31201</t>
  </si>
  <si>
    <t>PATENTI LICENCE I SOFTWER-  LICENCE ZA SOFTVERE</t>
  </si>
  <si>
    <t>'31202</t>
  </si>
  <si>
    <t>PATENTI, LICENCE I SOFTWER - KUPLJENI SOFTWERI</t>
  </si>
  <si>
    <t>'31203</t>
  </si>
  <si>
    <t>KUPLJENI SOFTVERI ZA UPRAVLJANJE TREZORSKIM POSLOVANJEM</t>
  </si>
  <si>
    <t>'31204</t>
  </si>
  <si>
    <t>KUPLJENI OSTALI SOFTWERI</t>
  </si>
  <si>
    <t>'31300</t>
  </si>
  <si>
    <t>OSTALA NEMATERIJALNA ULAGANJA - PRAVA ZA PERIOD DUŽI OD GODINU DANA</t>
  </si>
  <si>
    <t>'31304</t>
  </si>
  <si>
    <t>OSTALA NEMATERIJALNA ULAGANJA - PRAVO UÈEŠÆA U SISTEMIMA - E BANK</t>
  </si>
  <si>
    <t>'31700</t>
  </si>
  <si>
    <t>NEMATERIJALNA ULAGANJA U PRIPREMI</t>
  </si>
  <si>
    <t>'31800</t>
  </si>
  <si>
    <t>AVANSI ZA  NEMATERIJALNA SREDSTVA</t>
  </si>
  <si>
    <t>'31900</t>
  </si>
  <si>
    <t>ISPRAVKA VRIJEDNOSTI NEMATERIJALNIH SREDSTVA - OSTALA PRAVA U TOKU OBRAÈUNSKOG PERIODA</t>
  </si>
  <si>
    <t>'319001</t>
  </si>
  <si>
    <t>ISPRAVKA VRIJEDNOSTI NEMATERIJALNIH SREDSTVA</t>
  </si>
  <si>
    <t>'319201</t>
  </si>
  <si>
    <t>ISPRAVKA VRIJEDNOSTI-PATENTI,LICENCE I SOFTVER-LICENCE ZA SOFTVERE</t>
  </si>
  <si>
    <t>'319203</t>
  </si>
  <si>
    <t>ISPRAVKA VRIJEDNOSTI-KUPLJENI SOFTVERI ZA UPRAVLJANJE TREZORSKIM POSLOVANJEM</t>
  </si>
  <si>
    <t>'319204</t>
  </si>
  <si>
    <t>ISPRAVKA VRIJEDNOSTI-KUPLJENI OSTALI SOFTVERI</t>
  </si>
  <si>
    <t>'31922</t>
  </si>
  <si>
    <t>ISPRAVKA VRIJEDNOSTI NEMATERIJALNIH SREDSTVA - SOFTWERI</t>
  </si>
  <si>
    <t>'319300</t>
  </si>
  <si>
    <t>ISPRAVKA VRIJEDNOSTI-PRAVA ZA PERIOD DUŽI OD GODINU DANA</t>
  </si>
  <si>
    <t>'32001</t>
  </si>
  <si>
    <t>ZALIHE KANCELARIJSKOG MATERIJALA</t>
  </si>
  <si>
    <t>'320011</t>
  </si>
  <si>
    <t>ZALIHE PLATNIH KARTICA</t>
  </si>
  <si>
    <t>'320012</t>
  </si>
  <si>
    <t>ZALIHE PLATNIH KARTICA-POTROŠNI MATERIJAL</t>
  </si>
  <si>
    <t>'32002</t>
  </si>
  <si>
    <t>ZALIHE MATERIJALA - PLATIVI OBRASCI - MJENICE</t>
  </si>
  <si>
    <t>'32050</t>
  </si>
  <si>
    <t>ZALIHE MATERIJALA- PLATIVI OBRASCI- STEDNE KNJIZICE</t>
  </si>
  <si>
    <t>'32215</t>
  </si>
  <si>
    <t>ZALIHE REZERVNIH DJELOVA?</t>
  </si>
  <si>
    <t>'32309</t>
  </si>
  <si>
    <t>OSTALE ZALIHE- OPREMA</t>
  </si>
  <si>
    <t>'32406</t>
  </si>
  <si>
    <t>SREDSTVA STEÈENA NAPLATOM POTRAŽIVANJA - ZEMLJIŠTE</t>
  </si>
  <si>
    <t>'32407</t>
  </si>
  <si>
    <t>SREDSTVA STEÈENA NAPLATOM POTRAŽIVANJA - NEKRETNINE - ZGRADE</t>
  </si>
  <si>
    <t>'32449</t>
  </si>
  <si>
    <t>SREDSTVA STEÈENA NAPLATOM POTRAŽIVANJA - U OPREMI</t>
  </si>
  <si>
    <t>'32503</t>
  </si>
  <si>
    <t>INVENTAR U UPOTREBI</t>
  </si>
  <si>
    <t>'32504</t>
  </si>
  <si>
    <t>INVENTAR U UPOTREBI - AUTO GUME U UPOTREBI</t>
  </si>
  <si>
    <t>'32946</t>
  </si>
  <si>
    <t>ISPRAVKA VRIJEDNOSTI ZALIHA STEÈENIH NAPLATOM POTRAŽIVANJA - ZEMLJIŠTE</t>
  </si>
  <si>
    <t>'32947</t>
  </si>
  <si>
    <t>ISPRAVKA VRIJEDNOSTI ZALIHA STEÈENIH NAPLATOM POTRAŽIVANJA U NEKRETNINAMA</t>
  </si>
  <si>
    <t>'329471</t>
  </si>
  <si>
    <t>ISPRAVKA VRIJEDNOSTI GRAD OBJEK INDIREKTNOG OTPISA ZA POTENC. POTRAŽIVANJA</t>
  </si>
  <si>
    <t>'32948</t>
  </si>
  <si>
    <t>ISPRAVKA VRIJEDNOSTI ZALIHA-STEÈENIH NAPLATOM U ROBI I OPREMI</t>
  </si>
  <si>
    <t>'329481</t>
  </si>
  <si>
    <t>ISPRAVKA VRIJEDNOSTI OPREME  INDIREKTOG OTPISA ZA POTENC, POTRAŽIVANJA</t>
  </si>
  <si>
    <t>'32953</t>
  </si>
  <si>
    <t>ISPRAVKA VRIJEDNOSTI ZALIHA, ALATA I INVENTARA</t>
  </si>
  <si>
    <t>'3295309</t>
  </si>
  <si>
    <t>ISPRAVKA VREDNOSTI-OSTALE ZALIHE-OPREMA</t>
  </si>
  <si>
    <t>'329531</t>
  </si>
  <si>
    <t>ISPRAVKA VRIJEDNOSTI AUTO GUMA U UPOTREBI</t>
  </si>
  <si>
    <t>'37002</t>
  </si>
  <si>
    <t>ODLOŽENA  PORESKA SREDSTVA OBEZVREDJENJE MATERIJALNE VRIJEDNOSTI</t>
  </si>
  <si>
    <t>'3</t>
  </si>
  <si>
    <t>TOTAL za  klasu 3</t>
  </si>
  <si>
    <t>'40000</t>
  </si>
  <si>
    <t>TRANSAKCIONI RAÈUNI BANAKA I BANKARSKIH ORGANIZACIJA</t>
  </si>
  <si>
    <t>'4000104</t>
  </si>
  <si>
    <t>TRANSAKCIONI RAÈUNI INSTITUCIJA JAVNOG SEKTORA - PENZIONI FONDOVI</t>
  </si>
  <si>
    <t>'4000110</t>
  </si>
  <si>
    <t>TRANSAKCIONI RAÈUNI INSTITUCIJA JAVNOG SEKTORA</t>
  </si>
  <si>
    <t>'4000111</t>
  </si>
  <si>
    <t>TRANSAKCIONI DEPOZITI INSTITUCIJE JAVNOG SEKTORA</t>
  </si>
  <si>
    <t>'4000112</t>
  </si>
  <si>
    <t>TRANSAKCIONI RAÈUNI INSTITUCIJA JAVNOG SEKTORA - TREZOR</t>
  </si>
  <si>
    <t>'4000113</t>
  </si>
  <si>
    <t>TRANSAKCIONI RAÈUNI INSTITUCIJA JAVNOG SEKTORA - ZA NAPLATU PO CARINSKOJ EVIDENCIJI</t>
  </si>
  <si>
    <t>'4000114</t>
  </si>
  <si>
    <t>TRANSAKCIONI RAÈUNI INSTITUCIJA JAVNOG SEKTORA - ZA NAPLATU KOJI NISU PO CARINSKOJ EVIDENCIJI</t>
  </si>
  <si>
    <t>'4000115</t>
  </si>
  <si>
    <t>TRANSAKCIONI RAÈUNI INSTITUCIJA JAVNOG SEKTORA - ZA POVRATE IZ SREDSTAVA REZERVI</t>
  </si>
  <si>
    <t>'4000116</t>
  </si>
  <si>
    <t>TRANSAKCIONI RAÈUNI INSTITUCIJA JAVNOG SEKTORA - OPŠTINE</t>
  </si>
  <si>
    <t>'4000117</t>
  </si>
  <si>
    <t>TRANSAKCIONI RAÈUNI INSTITUCIJA JAVNOG SEKTORA - IZ OBLASTI OBRAZOVANJA</t>
  </si>
  <si>
    <t>'4000118</t>
  </si>
  <si>
    <t>TRANSAKCIONI RAÈUNI INSTITUCIJA JAVNOG SEKTORA - IZ OBLASTI ZDRAVSTVA</t>
  </si>
  <si>
    <t>'4000134</t>
  </si>
  <si>
    <t xml:space="preserve"> TRANSAKCIONI DEPOZITI PO VIÐENJU INSTI.JAVNOG SEKTORA U DOM.VAL.-  VLADA ENTITETA, BUDŽET- NEKAMATONOSNI</t>
  </si>
  <si>
    <t>'4000135</t>
  </si>
  <si>
    <t xml:space="preserve"> TRANSAKCIONI DEPOZITI PO VIÐENJU INSTI.JAVNOG SEKTORA U DOM.VAL.-  VLADA ENTITETA, OSTALI VANBUDŽETSKI FONDOVI- NEKAMATONOSNI</t>
  </si>
  <si>
    <t>'4000142</t>
  </si>
  <si>
    <t xml:space="preserve"> TRANSAKCIONI DEPOZITI PO VIÐENJU INSTI.JAVNOG SEKTORA U DOM.VAL.-  VLADA KANTONA, ZDRAVSTVENI ZAVOD- NEKAMATONOSNI</t>
  </si>
  <si>
    <t>'4000143</t>
  </si>
  <si>
    <t xml:space="preserve"> TRANSAKCIONI DEPOZITI PO VIÐENJU INSTI.JAVNOG SEKTORA U DOM.VAL.-  VLADA KANTONA, SLUŽBA ZA UPOŠLJAVANJE- NEKAMATONOSNI</t>
  </si>
  <si>
    <t>'4000145</t>
  </si>
  <si>
    <t xml:space="preserve"> TRANSAKCIONI DEPOZITI PO VIÐENJU INSTI.JAVNOG SEKTORA U DOM.VAL.-  VLADA OPŠTINA, BUDŽET- NEKAMATONOSNI</t>
  </si>
  <si>
    <t>'4000154</t>
  </si>
  <si>
    <t xml:space="preserve"> TRANSAKCIONI DEPOZITI PO VIÐENJU INSTI.JAVNOG SEKTORA U DOM.VAL.-  VLADA ENTITETA, BUDŽET- KAMATONOSNI</t>
  </si>
  <si>
    <t>'4000155</t>
  </si>
  <si>
    <t xml:space="preserve"> TRANSAKCIONI DEPOZITI PO VIÐENJU INSTI.JAVNOG SEKTORA U DOM.VAL.-  VLADA ENTITETA, OSTALI VANBUDŽETSKI FONDOVI- KAMATONOSNI</t>
  </si>
  <si>
    <t>'4000165</t>
  </si>
  <si>
    <t xml:space="preserve"> TRANSAKCIONI DEPOZITI PO VIÐENJU INSTI.JAVNOG SEKTORA U DOM.VAL.-  VLADA OPŠTINA, BUDŽET- KAMATONOSNI</t>
  </si>
  <si>
    <t>'40002</t>
  </si>
  <si>
    <t>TRANSAKCIONI RAÈUNI JAVNIH PREDUZEÆA</t>
  </si>
  <si>
    <t>'40003</t>
  </si>
  <si>
    <t>TRANSAKCIONI RAÈUNI DRUGIH PREDUZEÆA</t>
  </si>
  <si>
    <t>'4000306</t>
  </si>
  <si>
    <t>TRANSAKCIONI RAÈUNI DRUGIH PREDUZEÆA - IZ OBLASTI OBRAZOVANJA</t>
  </si>
  <si>
    <t>'4000329</t>
  </si>
  <si>
    <t>TRANSAKCIONI RAÈUNI DRUGIH PREDUZEÆA - BLOKIRANI RAÈUNI OD STRANE MIN.FINANSIJA</t>
  </si>
  <si>
    <t>'4000399</t>
  </si>
  <si>
    <t>TRANSAKCIONI RAÈUNI DRUGIH PREDUZEÆA (ZBIRNI) - NEAKTIVNI RAÈUNI</t>
  </si>
  <si>
    <t>'400043</t>
  </si>
  <si>
    <t>TRANSAKCIONI RAÈUNI PREDUZETNIKA - ŽIRO RAÈUN</t>
  </si>
  <si>
    <t>'400044</t>
  </si>
  <si>
    <t>TRANSAKCIONI RAÈUNI PREDUZETNIKA - OSTALI</t>
  </si>
  <si>
    <t>'40005</t>
  </si>
  <si>
    <t>TRANSAKCIONI RAÈUNI FIZIÈKIH LICA</t>
  </si>
  <si>
    <t>'40005025</t>
  </si>
  <si>
    <t>TRANSAKCIONI RAÈUNI STANOVNIŠTVA - ZA VIZA KARTICU</t>
  </si>
  <si>
    <t>'40005029</t>
  </si>
  <si>
    <t>TRANSAKCIONI RAÈUN STAN-UPLATA   PO  VIZA KART  (KONTROL PRILIV)</t>
  </si>
  <si>
    <t>'400059</t>
  </si>
  <si>
    <t>TRANSAKCIONI RAÈUNI FIZIÈKIH LICA - RAÈUN BILANSIRANJA POZAJMICA PO TEKUÆIM RN</t>
  </si>
  <si>
    <t>'4000600</t>
  </si>
  <si>
    <t>TRANSAKCIONI RAÈUNI NEBANKARSKIH FINANSIJSKIH ORGANIZACIJA - (PIF, ZIF, DUIF, OSTALO)</t>
  </si>
  <si>
    <t>'4000601</t>
  </si>
  <si>
    <t>TRANSAKCIONI RAÈUNI NEBANKARSKIH FINANSIJSKIH ORGANIZACIJA - OSIGURAV.ORGAN.</t>
  </si>
  <si>
    <t>'4000610</t>
  </si>
  <si>
    <t>TRANSAKCIONI RAÈUNI - REDOVAN RAÈUN - BROKER NOVA</t>
  </si>
  <si>
    <t>'4000611</t>
  </si>
  <si>
    <t>TRANSAKCIONI RAÈUNI - KLIJENT RAÈUN - BROKER NOVA</t>
  </si>
  <si>
    <t>'4000612</t>
  </si>
  <si>
    <t>TRANSAKCIONI RAÈUNI - REDOVAN RAÈUN - KASTODI</t>
  </si>
  <si>
    <t>'4000613</t>
  </si>
  <si>
    <t>TRANSAKCIONI RAÈUNI - KLIRING RAÈUN - KASTODI</t>
  </si>
  <si>
    <t>'4000614</t>
  </si>
  <si>
    <t>TRANSAKCIONI RAÈUNI - KLIJENT RAÈUN - KASTODI</t>
  </si>
  <si>
    <t>'40007</t>
  </si>
  <si>
    <t>TRANSAKCIONI RAÈUNI NEPROFITNIH ORGANIZACIJA</t>
  </si>
  <si>
    <t>'400083</t>
  </si>
  <si>
    <t>TRANSAKCIONI RAÈUNI STRANIH LICA - DRUGA PREDUZEÆA</t>
  </si>
  <si>
    <t>'400084</t>
  </si>
  <si>
    <t>TRANSAKCIONI RAÈUNI STRANA LICA - PREDUZETNICI</t>
  </si>
  <si>
    <t>'400085</t>
  </si>
  <si>
    <t>TRANSAKCIONI RAÈUNI STRANA LICA - STANOVNIŠTVO</t>
  </si>
  <si>
    <t>'40009</t>
  </si>
  <si>
    <t>TRANSAKCIONI RAÈUNI OSTALIH KOMITENATA - NEPROFITNIH ORGANIZACIJA</t>
  </si>
  <si>
    <t>'401439</t>
  </si>
  <si>
    <t>NAMJENSKI KRATKOROÈNI DEPOZITI DRUGIH PREDUZEÆA DO 365 DANA (KAMATONOSNI)</t>
  </si>
  <si>
    <t>'401510</t>
  </si>
  <si>
    <t>NAMJENSKI  DUGOROÈNI DEPOZITI INSTITUCIJA JAVNOG SEKTORA (NEKAMATONOSNI)</t>
  </si>
  <si>
    <t>'4015501</t>
  </si>
  <si>
    <t>NAMJENSKI DUGOROÈNI DEPOZITI STANOVNIŠTVA PREKO GODINU DANA - PLASMANI PRAVNIM LICIMA (KAMATONOSNI)</t>
  </si>
  <si>
    <t>'401551</t>
  </si>
  <si>
    <t>NAMJENSKI DUGOROÈNI DEPOZITI STANOVNIŠTVA PREKO GODINU DANA - PLASMANI FIZIÈKIM LICIMA  (NEKAMATONOSNI)</t>
  </si>
  <si>
    <t>'4015511</t>
  </si>
  <si>
    <t>NAMJENSKI DUGOROÈNI DEPOZITI STANOVNIŠTVA PREKO GODINU DANA - PLASMANI FIZIÈKIM LICIMA (KAMATONOSNI)</t>
  </si>
  <si>
    <t>'401911</t>
  </si>
  <si>
    <t>NAMJENSKI DUGOROÈNI DEPOZITI INSTITUCIJA JAVNOG SEKTORA BEZ VALUTNE KLAUZULE</t>
  </si>
  <si>
    <t>'40305</t>
  </si>
  <si>
    <t>ŠTEDNI DEPOZITI STANOVNIŠTVA</t>
  </si>
  <si>
    <t>'4030500</t>
  </si>
  <si>
    <t>ŠTEDNI DEPOZITI STANOVNIŠTVA PO VIÐENJU U DOM.VALUTI BEZ VAL.KLAUZ.</t>
  </si>
  <si>
    <t>'4030501</t>
  </si>
  <si>
    <t>ŠTEDNI DEPOZITI STANOVNIŠTVA PO VIÐENJU U DOM.VALUTI BEZ.VAL.KLAUZ.- OTVORENA ŠTEDNJA</t>
  </si>
  <si>
    <t>'4030502</t>
  </si>
  <si>
    <t>ŠTEDNI DEPOZITI STANOVNIŠTVA PO VIÐENJU U DOM.VALUTI BEZ.VAL.KLAUZ.- DJEÈIJA OTVORENA ŠTEDNJA</t>
  </si>
  <si>
    <t>'40308</t>
  </si>
  <si>
    <t>ŠTEDNI DEPOZITI (AVISTA) - STRANA LICA</t>
  </si>
  <si>
    <t>'40375</t>
  </si>
  <si>
    <t>DUGOROÈNI ŠTEDNI DEPOZITI STANOVNIŠTVA NA 36 MJ - NOVA ŠTEDNJA</t>
  </si>
  <si>
    <t>'40385</t>
  </si>
  <si>
    <t>DUGOROÈNI ŠTEDNI DEPOZITI STANOVNIŠTVA OD 60 DO 120 MJ - NOVA ŠTEDNJA</t>
  </si>
  <si>
    <t>'40395</t>
  </si>
  <si>
    <t>DUGOROÈNI ŠTEDNI DEPOZITI STANOVNIŠTVA PREKO 120 MJ - NOVA ŠTEDNJA</t>
  </si>
  <si>
    <t>'405018</t>
  </si>
  <si>
    <t>OSTALI DEPOZITI INSTITUCIJA JAVNOG SEKTORA - ESCROW RAÈUN</t>
  </si>
  <si>
    <t>'405028</t>
  </si>
  <si>
    <t>OSTALI DEPOZITI JAVNA PREDUZEÆA - ESCROW RAÈUN</t>
  </si>
  <si>
    <t>'405038</t>
  </si>
  <si>
    <t>OSTALI DEPOZITI DRUGIH PREDUZEÆA - ESCROW RAÈUN</t>
  </si>
  <si>
    <t>'4050520</t>
  </si>
  <si>
    <t>OSTALI DEPOZITI PO VIÐENJU STANOVNIŠTVA</t>
  </si>
  <si>
    <t>'40515</t>
  </si>
  <si>
    <t>KRATKOROÈNI DEPOZITI STANOVNIŠTVA DO 30 DANA</t>
  </si>
  <si>
    <t>'40521</t>
  </si>
  <si>
    <t>KRATKOROÈNI DEPOZITI INSTITUCIJA JAVNOG SEKTORA DO 90 DANA</t>
  </si>
  <si>
    <t>'40525</t>
  </si>
  <si>
    <t>KRATKOROÈNI DEPOZITI STANOVNIŠTVU DO 90 DANA</t>
  </si>
  <si>
    <t>'4052520</t>
  </si>
  <si>
    <t>KRATKOROÈNI DEPOZITI STANOVNIŠTVA DO 60 DANA</t>
  </si>
  <si>
    <t>'40531</t>
  </si>
  <si>
    <t>KRATKOROÈNI DEPOZITI INSTITUCIJA JAVNOG SEKTORA DO 180 DANA</t>
  </si>
  <si>
    <t>'40535</t>
  </si>
  <si>
    <t>KRATKOROÈNI DEPOZITI STANOVNIŠTVA DO 180 DANA</t>
  </si>
  <si>
    <t>'405352</t>
  </si>
  <si>
    <t>KRATKOROÈNI DEPOZITI STANOVNIŠTVA DO 180 DANA - SLOBODNA ŠTEDNJA</t>
  </si>
  <si>
    <t>'40545</t>
  </si>
  <si>
    <t>KRATKOROÈNI DEPOZITI STANOVNIŠTVA DO 365 DANA</t>
  </si>
  <si>
    <t>'405452</t>
  </si>
  <si>
    <t>KRATKOROÈNI DEPOZITI STANOVNIŠTVA DO 365 DANA - SLOBODNA STEDNJA</t>
  </si>
  <si>
    <t>'40555</t>
  </si>
  <si>
    <t>DUGOROÈNI DEPOZITI STANOVNIŠTVA DO 24 MJ</t>
  </si>
  <si>
    <t>'4055509</t>
  </si>
  <si>
    <t>DUGOROÈNI NAMJENSKI DEPOZITI STANOVNIŠTVA - KREDITNA KARTICA</t>
  </si>
  <si>
    <t>'405552</t>
  </si>
  <si>
    <t>DUGOROÈNI DEPOZITI STANOVNIŠTVA NA 13 I 24 MJ - SLOBODNA ŠTEDNJA</t>
  </si>
  <si>
    <t>'405652</t>
  </si>
  <si>
    <t>DUGOROÈNI DEPOZITI STANOVNIŠTVA NA 36 MJ - SLOBODNA ŠTEDNJA</t>
  </si>
  <si>
    <t>'40567</t>
  </si>
  <si>
    <t>DUGOROÈNI DEPOZITI NEPROFITNIH ORGANIZACIJA DO 3 GODINE</t>
  </si>
  <si>
    <t>'40571</t>
  </si>
  <si>
    <t>OSTALI DUGOROÈNI  DEPOZITI INSTITUCIJA JAVNOG SEKTORA  DO 5 GODINA</t>
  </si>
  <si>
    <t>'40575</t>
  </si>
  <si>
    <t>DUGOROÈNI DEPOZITI STANOVNIŠTVA OD 36 DO 48 MJ</t>
  </si>
  <si>
    <t>'405752</t>
  </si>
  <si>
    <t>DUGOROÈNI DEPOZITI STANOVNIŠTVA NA 48 MJ - SLOBODNA ŠTEDNJA</t>
  </si>
  <si>
    <t>'40581</t>
  </si>
  <si>
    <t>DUGOROÈNI DEPOZITI INSTITUCIJA JAVNOG SEKTORA DO 120 MJ</t>
  </si>
  <si>
    <t>'4070358</t>
  </si>
  <si>
    <t>OSTALE FINANSIJSKE OBAVEZE ZA NERASPOREÐENE NAPLATE</t>
  </si>
  <si>
    <t>'40709</t>
  </si>
  <si>
    <t>OSTALE FINANSIJSKE OBAVEZE ZA UGAŠENE TRANSAKCIONE RAÈUNE</t>
  </si>
  <si>
    <t>'4112580</t>
  </si>
  <si>
    <t>KRATKOROÈNI ŠTEDNI DEPOZITI STANOVNIŠTVA OD 1 MJ - 3 MJ SA VAL.KLAUZ. - NAMJENSKI (NEKAMAT.)</t>
  </si>
  <si>
    <t>'4112581</t>
  </si>
  <si>
    <t>KRATKOROÈNI ŠTEDNI DEPOZITI STANOVNIŠTVA 1 MJ - 3 MJ SA VAL.KLAUZ. - NAMJENSKI KAMAT.</t>
  </si>
  <si>
    <t>'4114110</t>
  </si>
  <si>
    <t>NAMJENSKI KRATKOROÈNI DEPOZITI INSTITUCIJA JAVNOG SEKTORA DO 365 DANA SA VALUTNOM KLAUZULOM</t>
  </si>
  <si>
    <t>'4114300</t>
  </si>
  <si>
    <t>NAMJENSKI KRATKOROÈNI DEPOZITI DRUGIH PREDUZEÆA DO 365 DANA PO KREDITIMA SA VAL.KLAUZ.-NEKAMATONOSNI</t>
  </si>
  <si>
    <t>'4114301</t>
  </si>
  <si>
    <t>NAMJENSKI KRATKOROÈNI DEPOZITI DRUGIH PREDUZEÆA DO 365 DANA- PLASM. FIZ. LICIMA SA VALUTNOM KLAUZULOM -NEKAMATONOSNI</t>
  </si>
  <si>
    <t>'4114302</t>
  </si>
  <si>
    <t>NAMJENSKI KRATKOROÈNI DEPOZITI  DRUGIH PREDUZEÆA DO 365 DANA PO AKREDITIVIMA I GARANCIJAMA SA VAL.KLAUZ. -NEKAMATONOSNI</t>
  </si>
  <si>
    <t>'4114310</t>
  </si>
  <si>
    <t>NAMJENSKI KRATKOROÈNI DEPOZITI DRUGIH PREDUZEÆA DO 365 DANA PO KREDITIMA SA VALUTNOM KLAUZULOM-KAMATONOSNI</t>
  </si>
  <si>
    <t>'4114312</t>
  </si>
  <si>
    <t>NAMJENSKI KRATKOROÈNI DEPOZITI  DRUGIH PREDUZEÆA DO 365 DANA PO AKREDITIVIMA I GARANCIJAMA SA VALUTNOM KLAUULOM -KAMATONOSNI</t>
  </si>
  <si>
    <t>'4114400</t>
  </si>
  <si>
    <t>NAMJENSKI KRATKOROÈNI DEPOZITI PREDUZETNIKA DO 365 DANA PO KREDITIMA SA VALUTNOM KLAUZULOM -NEKAMATONOSNI</t>
  </si>
  <si>
    <t>'4114580</t>
  </si>
  <si>
    <t>KRATKOROÈNI ŠTEDNI DEPOZITI STANOVNIŠTVA 4 MJ - 12 MJ SA VAL.KLAUZ. - NAMJENSKI NEKAMAT.</t>
  </si>
  <si>
    <t>'4114581</t>
  </si>
  <si>
    <t>KRATKOROÈNI ŠTEDNI DEPOZITI STANOVNIŠTVA 4 MJ - 12 MJ. SA VAL.KLAUZ. - NAMJENSKI KAMAT.</t>
  </si>
  <si>
    <t>'4114591</t>
  </si>
  <si>
    <t>KRATKOROÈNI ŠTEDNI DEPOZITI STANOVNIŠTVA NA 12 MJ. SA VAL.KLAUZ. - RENTNI KAMAT.</t>
  </si>
  <si>
    <t>'4114600</t>
  </si>
  <si>
    <t>NAMJENSKI KRATKOROÈNI DEPOZITI NEBANKARKE FINANSIJSKE ORG.DO 12 MJ.SA VALUTNOM KLAUZULOM - PLASMAN PRAVNIM LICIMA(NEKAMATONOSNI)</t>
  </si>
  <si>
    <t>'4115300</t>
  </si>
  <si>
    <t>NAMJENSKI DUGOROÈNI DEPOZITI  DRUGIH PREDUZEÆA PREKO 365 DANA PO KREDITIMA SA VAL. KLAUZ. -NEKAMATONOSNI</t>
  </si>
  <si>
    <t>'4115302</t>
  </si>
  <si>
    <t>NAMJENSKI DUGOROÈNI DEPOZITI DRUGIH PREDUZEÆA PREKO 365 DANA PO AKREDITIVIMA I GARANCIJAMA SA VALUTNOM KLAUZULOM -NEKAMATONOSNI</t>
  </si>
  <si>
    <t>'4115310</t>
  </si>
  <si>
    <t>NAMJENSKI DUGOROÈNI DEPOZITI DRUGIH PREDUZEÆA PREKO 365 DANA SA VALUTNOM KLAUZULOM KAMATONOSNI</t>
  </si>
  <si>
    <t>'4115311</t>
  </si>
  <si>
    <t>NAMJENSKI DUGOROÈNI DEPOZITI DRUGIH PREDUZEÆA - PLASMANI FIZ.LICIMA SA VALUTNOM KLAUZULOM  -KAMATONOSNI</t>
  </si>
  <si>
    <t>'4115312</t>
  </si>
  <si>
    <t>NAMJENSKI DUGOROÈNI DEPOZITI DRUGIH PREDUZEÆA PREKO 365 DANA ZA AKREDITIVE I GARANCIJE SA VALUTNOM KLAUZULOM  -KAMATONOSNI</t>
  </si>
  <si>
    <t>'41155</t>
  </si>
  <si>
    <t>DUGOROÈNI NAMJENSKI DEPOZITI STANOVNIŠTVA SA VAL.KLAUZULOM (KAMATONOSNI) 53201 NA 24 MJ</t>
  </si>
  <si>
    <t>'4115501</t>
  </si>
  <si>
    <t>NAMJENSKI DUGOROÈNI DEPOZITI STANOVNIŠTVA PREKO GODINU DANA SA VAL.KLAUZULOM - PLASMANI PRAVNIM LICIMA (KAMATONOSNI)</t>
  </si>
  <si>
    <t>'4115510</t>
  </si>
  <si>
    <t>NAMJENSKI DUGOROÈNI DEPOZITI STANOVNISTVA PREKO GODINU DANA SA VAL.KLAUZULOM - PLASMANI FIZIÈKIM LICIMA (NEKMATONOSNI)</t>
  </si>
  <si>
    <t>'4115511</t>
  </si>
  <si>
    <t>NAMJENSKI DUGOROÈNI DEPOZITI STANOVNIŠTVA PREKO GODINU DANA SA VAL.KLAUZULOM - PLASMANI FIZIÈKIM LICIMA (KAMATONOSNI)</t>
  </si>
  <si>
    <t>'411641</t>
  </si>
  <si>
    <t>NAMJENSKI DUGOROÈNI DEPOZITI PREDUZETNIKA OD 13 DO 36 MJESECI SA VAL.KLAUZULOM - ZA PLASMANE (KAMATONOSNI)</t>
  </si>
  <si>
    <t>'4117580</t>
  </si>
  <si>
    <t>DUGOROÈNI ŠTEDNI DEPOZITI STANOVNIŠTVA 13 MJ - 36 MJ SA VAL.KLAUZ. - NAMJENSKI NEKAMAT.</t>
  </si>
  <si>
    <t>'4117581</t>
  </si>
  <si>
    <t>DUGOROÈNI ŠTEDNI DEPOZITI STANOVNIŠTVA 13 MJ - 36 MJ. SA VAL.KLAUZ. - NAMJENSKI KAMAT.</t>
  </si>
  <si>
    <t>'4117591</t>
  </si>
  <si>
    <t>DUGOROÈNI ŠTEDNI DEPOZITI STANOVNIŠTVA NA 24 MJ. SA VAL.KLAUZ. - RENTNI KAMAT.</t>
  </si>
  <si>
    <t>'4118400</t>
  </si>
  <si>
    <t>NAMJENSKI DUGOROÈNI DEPOZITI  PREDUZETNIKA DO 10 GODINA PO KREDITIMA SA VAL. KLAUZ. -NEKAMATONOSNI</t>
  </si>
  <si>
    <t>'411871</t>
  </si>
  <si>
    <t>NAMJENSKI DUGOR.DEPOZIT NEPROF.ORG.  SA VAL.KLAUZ.-PO KREDITIMA(KAMATONOSNI)</t>
  </si>
  <si>
    <t>'4119580</t>
  </si>
  <si>
    <t>DUGOROÈNI ŠTEDNI DEPOZITI STANOVNIŠTVA PREKO 36 MJ. SA VAL.KLAUZ. - NAMJENSKI NEKAMAT.</t>
  </si>
  <si>
    <t>'4119581</t>
  </si>
  <si>
    <t>DUGOROÈNI ŠTEDNI DEPOZITI STANOVNIŠTVA PREKO 36 MJ. SA VAL.KLAUZ. - NAMJENSKI KAMAT.</t>
  </si>
  <si>
    <t>'4119591</t>
  </si>
  <si>
    <t>DUGOROÈNI ŠTEDNI DEPOZITI STANOVNIŠTVA NA 36 MJ. SA VAL.KLAUZ. - RENTNI KAMAT.</t>
  </si>
  <si>
    <t>'413151</t>
  </si>
  <si>
    <t>KRATKOROÈNI ŠTEDNI DEPOZITI STANOVNIŠTVA NA 3 MJ. SA VAL.KLAUZ.</t>
  </si>
  <si>
    <t>'4131511</t>
  </si>
  <si>
    <t>KRATKOROÈNI ŠTEDNI DEPOZITI STANOVNIŠTVA NA 1 MJESEC SA VAL.KLAUZ.</t>
  </si>
  <si>
    <t>'4131512</t>
  </si>
  <si>
    <t>KRATKOROÈNI ŠTEDNI DEPOZITI STANOVNIŠTVA NA 2 MJ. SA VAL.KLAUZ.</t>
  </si>
  <si>
    <t>'413251</t>
  </si>
  <si>
    <t>KRATKOROÈNI ŠTEDNI DEPOZITI STANOVNIŠTVA NA 6 MJ. SA VAL.KLAUZ.</t>
  </si>
  <si>
    <t>'413252</t>
  </si>
  <si>
    <t>KRATKOROÈNI ŠTEDNI DEPOZITI STANOVNIŠTVA NA 6 MJ. SA VAL.KLAUZ. - DJEÈIJA ŠTEDNJA</t>
  </si>
  <si>
    <t>'413253</t>
  </si>
  <si>
    <t>KRATKOROÈNI ŠTEDNI DEPOZITI STANOVNIŠTVA NA 6 MJ. SA VAL.KLAUZ. - RENTNA ŠTEDNJA</t>
  </si>
  <si>
    <t>'413254</t>
  </si>
  <si>
    <t>KRATKOROÈNI ŠTEDNI DEPOZITI STANOVNIŠTVA NA 6 MJ. SA VAL.KLAUZ. - SLOBODNA ŠTEDNJA</t>
  </si>
  <si>
    <t>'413441</t>
  </si>
  <si>
    <t>STEDNI DEPOZITI SA UGOVORENOM ZASTITOM OD RIZIKA DO 12 MJESECI PREDUZETNICI</t>
  </si>
  <si>
    <t>'41345</t>
  </si>
  <si>
    <t>KRATKOROÈNI ŠTEDNI DEPOZITI STANOVNIŠTVA SA VAL.KLAUZULOM DO 365 DANA - DJEÈIJA SLOBODNA OROÈENA ŠTEDNJA</t>
  </si>
  <si>
    <t>'413451</t>
  </si>
  <si>
    <t>KRATKOROÈNI ŠTEDNI DEPOZITI STANOVNIŠTVA NA 12 MJ. SA VAL.KLAUZ.</t>
  </si>
  <si>
    <t>'413452</t>
  </si>
  <si>
    <t>KRATKOROÈNI ŠTEDNI DEPOZITI STANOVNIŠTVA NA 12 MJ. SA VAL.KLAUZ. - DJEÈIJA ŠTEDNJA</t>
  </si>
  <si>
    <t>'413453</t>
  </si>
  <si>
    <t>KRATKOROÈNI ŠTEDNI DEPOZITI STANOVNIŠTVA NA 12 MJ. SA VAL.KLAUZ. - RENTNA ŠTEDNJA</t>
  </si>
  <si>
    <t>'413454</t>
  </si>
  <si>
    <t>KRATKOROÈNI ŠTEDNI DEPOZITI STANOVNIŠTVA NA 12 MJ. SA VAL.KLAUZ. - SLOBODNA ŠTEDNJA</t>
  </si>
  <si>
    <t>'413456</t>
  </si>
  <si>
    <t>KRATKOROÈNI ŠTEDNI DEPOZITI STANOVNIŠTVA NA 12 MJ. SA VAL.KLAUZ. - DJEÈIJA ŠTED. SA BONUSOM</t>
  </si>
  <si>
    <t>'413481</t>
  </si>
  <si>
    <t>KRATKOROÈNI ŠTEDNI DEPOZITI SA UGOVORENOM ZAŠTITOM OD RIZIKA  - STRANA LICA</t>
  </si>
  <si>
    <t>'413541</t>
  </si>
  <si>
    <t>STEDNI DEPOZITI SA UGOVORENOM ZASTITOM OD RIZIKA, DO 2 GODINE,PREDUZETNICI</t>
  </si>
  <si>
    <t>'41355</t>
  </si>
  <si>
    <t>DUGOROÈNI ŠTEDNI DEPOZITI STANOVNIŠTVA SA VAL.KLAUZULOM NA 24 MJ. - DJEÈIJA SLOBODNA OROÈENA ŠTEDNJA</t>
  </si>
  <si>
    <t>'413551</t>
  </si>
  <si>
    <t>DUGOROÈNI ŠTEDNI DEPOZITI STANOVNIŠTVA NA 13 MJ. SA VAL.KLAUZ.</t>
  </si>
  <si>
    <t>'413552</t>
  </si>
  <si>
    <t>DUGOROÈNI ŠTEDNI DEPOZITI STANOVNIŠTVA NA 13 MJ. SA VAL.KLAUZ. - DJEÈIJA ŠTEDNJA</t>
  </si>
  <si>
    <t>'413553</t>
  </si>
  <si>
    <t>DUGOROÈNI ŠTEDNI DEPOZITI STANOVNIŠTVA NA 13 MJ. SA VAL.KLAUZ. - RENTNA ŠTEDNJA</t>
  </si>
  <si>
    <t>'413554</t>
  </si>
  <si>
    <t>DUGOROÈNI ŠTEDNI DEPOZITI STANOVNIŠTVA NA 13 MJ. SA VAL.KLAUZ. - SLOBODNA ŠTEDNJA</t>
  </si>
  <si>
    <t>'413581</t>
  </si>
  <si>
    <t>DUGOROÈNI ŠTEDNI DEPOZITI SA UGOVORENOM ZAŠTITOM OD RIZIKA  - STRANA LICA</t>
  </si>
  <si>
    <t>'41365</t>
  </si>
  <si>
    <t>DUGOROÈNI ŠTEDNI DEPOZITI STANOVNIŠTVA SA VAL.KLAUZULOM NA 36 MJ. - DJEÈIJA SLOBODNA OROÈENA ŠTEDNJA</t>
  </si>
  <si>
    <t>'413651</t>
  </si>
  <si>
    <t>DUGOROÈNI ŠTEDNI DEPOZITI STANOVNIŠTVA NA 18 MJ. SA VAL.KLAUZ.</t>
  </si>
  <si>
    <t>'413653</t>
  </si>
  <si>
    <t>DUGOROÈNI ŠTEDNI DEPOZITI STANOVNIŠTVA NA 18 MJ. SA VAL.KLAUZ. - RENTNA ŠTEDNJA</t>
  </si>
  <si>
    <t>'41375</t>
  </si>
  <si>
    <t>DUGOROÈNI ŠTEDNI DEPOZITI STANOVNIŠTVA SA VAL.KLAUZULOM NA 60 MJ. - DJEÈIJA SLOBODNA OROÈENA ŠTEDNJA</t>
  </si>
  <si>
    <t>'413751</t>
  </si>
  <si>
    <t>DUGOROÈNI ŠTEDNI DEPOZITI STANOVNIŠTVA NA 24 MJ. SA VAL.KLAUZ.</t>
  </si>
  <si>
    <t>'413752</t>
  </si>
  <si>
    <t>DUGOROÈNI ŠTEDNI DEPOZITI STANOVNIŠTVA NA 24 MJ. SA VAL.KLAUZ. - DJEÈIJA ŠTEDNJA</t>
  </si>
  <si>
    <t>'413753</t>
  </si>
  <si>
    <t>DUGOROÈNI ŠTEDNI DEPOZITI STANOVNIŠTVA NA 24 MJ. SA VAL.KLAUZ. - RENTNA ŠTEDNJA</t>
  </si>
  <si>
    <t>'413754</t>
  </si>
  <si>
    <t>DUGOROÈNI ŠTEDNI DEPOZITI STANOVNIŠTVA NA 24 MJ. SA VAL.KLAUZ. - SLOBODNA ŠTEDNJA</t>
  </si>
  <si>
    <t>'413756</t>
  </si>
  <si>
    <t>DUGOROÈNI ŠTEDNI DEPOZITI STANOVNIŠTVA NA 24 MJ. SA VAL.KLAUZ. - DJEÈIJA ŠTED. SA BONUSOM</t>
  </si>
  <si>
    <t>'41385</t>
  </si>
  <si>
    <t>DUGOROÈNI ŠTEDNI DEPOZITI STANOVNIŠTVA SA VAL.KLAUZULOM NA 120 MJ. - DJEÈIJA SLOBODNA OROÈENA ŠTEDNJA</t>
  </si>
  <si>
    <t>'413851</t>
  </si>
  <si>
    <t>DUGOROÈNI ŠTEDNI DEPOZITI STANOVNIŠTVA NA 36 MJ. SA VAL.KLAUZ.</t>
  </si>
  <si>
    <t>'413852</t>
  </si>
  <si>
    <t>DUGOROÈNI ŠTEDNI DEPOZITI STANOVNIŠTVA NA 36 MJ. SA VAL.KLAUZ. - DJEÈIJA ŠTEDNJA</t>
  </si>
  <si>
    <t>'413853</t>
  </si>
  <si>
    <t>DUGOROÈNI ŠTEDNI DEPOZITI STANOVNIŠTVA NA 36 MJ. SA VAL.KLAUZ. - RENTNA ŠTEDNJA</t>
  </si>
  <si>
    <t>'413854</t>
  </si>
  <si>
    <t>DUGOROÈNI ŠTEDNI DEPOZITI STANOVNIŠTVA NA 36 MJ. SA VAL.KLAUZ. - SLOBODNA ŠTEDNJA</t>
  </si>
  <si>
    <t>'413856</t>
  </si>
  <si>
    <t>DUGOROÈNI ŠTEDNI DEPOZITI STANOVNIŠTVA NA 36 MJ. SA VAL.KLAUZ. - DJEÈIJA ŠTED. SA BONUSOM</t>
  </si>
  <si>
    <t>'41395</t>
  </si>
  <si>
    <t>DUGOROÈNI ŠTEDNI DEPOZITI STANOVNIŠTVA SA VAL.KLAUZULOM NA 180 MJ. - DJEÈIJA SLOBODNA OROÈENA ŠTEDNJA</t>
  </si>
  <si>
    <t>'413951</t>
  </si>
  <si>
    <t>DUGOROÈNI ŠTEDNI DEPOZITI STANOVNIŠTVA NA 48 MJ. SA VAL.KLAUZ.</t>
  </si>
  <si>
    <t>'413952</t>
  </si>
  <si>
    <t>DUGOROÈNI ŠTEDNI DEPOZITI STANOVNIŠTVA NA 48 MJ. SA VAL.KLAUZ. - DJEÈIJA ŠTEDNJA</t>
  </si>
  <si>
    <t>'413954</t>
  </si>
  <si>
    <t>DUGOROÈNI ŠTEDNI DEPOZITI STANOVNIŠTVA NA 48 MJ. SA VAL.KLAUZ. - SLOBODNA ŠTEDNJA</t>
  </si>
  <si>
    <t>'4139560</t>
  </si>
  <si>
    <t>DUGOROÈNI ŠTEDNI DEPOZITI STANOVNIŠTVA NA 60 MJ. SA VAL.KLAUZ. - DJEÈIJA ŠTED. SA BONUSOM</t>
  </si>
  <si>
    <t>'4139561</t>
  </si>
  <si>
    <t>DUGOROÈNI ŠTEDNI DEPOZITI STANOVNIŠTVA NA 120 MJ. SA VAL.KLAUZ. - DJEÈIJA ŠTED. SA BONUSOM</t>
  </si>
  <si>
    <t>'4139562</t>
  </si>
  <si>
    <t>DUGOROÈNI ŠTEDNI DEPOZITI STANOVNIŠTVA NA 180 MJ. SA VAL.KLAUZ. - DJEÈIJA ŠTED. SA BONUSOM</t>
  </si>
  <si>
    <t>'413957</t>
  </si>
  <si>
    <t>DUGOROÈNI ŠTEDNI DEPOZITI STANOVNIŠTVA NA 48 MJ. SA VAL.KLAUZ. - STEPENASTA ŠTEDNJA</t>
  </si>
  <si>
    <t>'415161</t>
  </si>
  <si>
    <t>KRATKOROÈNI DEPOZITI NEBANKARSKIH FINANSIJSKIH ORGANUZACIJA DO 30 DANA SA VALUTNOM KLAUZULOM</t>
  </si>
  <si>
    <t>'415231</t>
  </si>
  <si>
    <t>KRATKOROÈNI DEPOZITI DRUGIH PREDUZEÆA DO 90 DANA SA VAL.KLAUZULOM</t>
  </si>
  <si>
    <t>'415271</t>
  </si>
  <si>
    <t>KRATKOROÈNI DEPOZITI NEPROFITNIH ORGANIZACIJA DO 90 DANA SA VALUTNOM KLAUZULOM</t>
  </si>
  <si>
    <t>'415311</t>
  </si>
  <si>
    <t>KRATKOROÈNI DEPOZITI INSTITUCIJA JAVNOG SEKTORA DO 180 DANA SA VALUTNOM KLAUZULOM</t>
  </si>
  <si>
    <t>'415321</t>
  </si>
  <si>
    <t>KRATKOROÈNI DEPOZITI JAVNIH PREDUZEÆA DO 6 MJESECI U DOMAÆOJ VALUTI - SA VALUTNOM KLAUZULOM</t>
  </si>
  <si>
    <t>'415361</t>
  </si>
  <si>
    <t>KRATKOROÈNI DEPOZITI NEBANKARSKIH FINANSIJSKIH ORGANIZACIJA DO 180 DANA SA VALUTNOM KLAUZULOM</t>
  </si>
  <si>
    <t>'415370</t>
  </si>
  <si>
    <t>KRATKOROÈNI DEPOZITI NEPROFITNIH ORG. DO 6 MJ SA VAL.KLAUZULOM (OSTALE)</t>
  </si>
  <si>
    <t>'415371</t>
  </si>
  <si>
    <t>KRATKOROÈNI DEPOZITI NEPROFITNIH ORGANIZACIJA DO 180 DANA SA VALUTNOM KLAUZULOM</t>
  </si>
  <si>
    <t>'415411</t>
  </si>
  <si>
    <t>KRATKOROÈNI DEPOZITI INSTITUCIJA JAVNOG SEKTORA DO 365 DANA SA VALUTNOM KLAUZULOM</t>
  </si>
  <si>
    <t>'415421</t>
  </si>
  <si>
    <t>KRATKOROÈNI DEPOZITI JAVNIH PREDUZEÆA DO 365 DANA SA VALUTNOM KLAUZULOM</t>
  </si>
  <si>
    <t>'415431</t>
  </si>
  <si>
    <t>KRATKOROÈNI DEPOZITI DO 12 MJESECI DRUGIH PREDUZEÆA SA VAL.KLAUZULOM</t>
  </si>
  <si>
    <t>'415461</t>
  </si>
  <si>
    <t>KRATKOROÈNI DEPOZITI NEBANKARSKIH FINANSIJSKIH ORGANIZACIJA DO 365 DANA SA VALUTNOM KLAUZULOM</t>
  </si>
  <si>
    <t>'415470</t>
  </si>
  <si>
    <t>KRATKOROÈNI DEPOZITI NEPROFITNIH ORG. DO 365 DANA SA VAL.KLAUZULOM (OSTALE)</t>
  </si>
  <si>
    <t>'415471</t>
  </si>
  <si>
    <t>KRATKOROÈNI DEPOZITI NEPROFITNIH ORGANIZACIJA DO 365 DANA SA VALUTNOM KLAUZULOM</t>
  </si>
  <si>
    <t>'415511</t>
  </si>
  <si>
    <t>DUGOROÈNI DEPOZITI INSTITUCIJA JAVNOG SEKTORA DO 24 MJ. SA VALUTNOM KLAUZULOM</t>
  </si>
  <si>
    <t>'41552</t>
  </si>
  <si>
    <t>DUGOROÈNI DEPOZITI JAVNIH PREDUZEÆA DO 24 MJ. SA VAL.KLAUZULOM</t>
  </si>
  <si>
    <t>'415531</t>
  </si>
  <si>
    <t>DUGOROÈNI DEPOZITI OD 13 MJ DO 24 MJ DRUGIH PREDUZEÆA SA VAL.KLAUZULOM</t>
  </si>
  <si>
    <t>'415561</t>
  </si>
  <si>
    <t>DUGOROÈNI DEPOZITI NEBANKARSKIH ORGANIZACIJA OD 13 MJ DO 24 MJ SA VAL.KLAUZULOM</t>
  </si>
  <si>
    <t>'415570</t>
  </si>
  <si>
    <t>DUGOROÈNI DEPOZITI NEPROFITNIH ORG. NA 13 MJ SA VAL.KLAUZULOM</t>
  </si>
  <si>
    <t>'415621</t>
  </si>
  <si>
    <t>DUGOROÈNI DEPOZITI JAVNIH PREDUZEÆA DO 36 MJ. SA VALUTNOM KLAUZULOM</t>
  </si>
  <si>
    <t>'415631</t>
  </si>
  <si>
    <t>DUGOROÈNI DEPOZITI DRUGIH PREDUZEÆA DO 36 MJ SA VALUTNOM KLAUZULOM</t>
  </si>
  <si>
    <t>'415661</t>
  </si>
  <si>
    <t>DUGOROÈNI DEPOZITI NEBANKARSKIH FINANSIJSKIH ORGANIZACIJA DO 36 MJ. SA VALUTNOM KLAUZULOM</t>
  </si>
  <si>
    <t>'415670</t>
  </si>
  <si>
    <t>DUGOROÈNI DEPOZITI NEPROFITNIH ORGANIZACIJA DO 3 GODINE SA VAL.KLAUZULOM</t>
  </si>
  <si>
    <t>'415671</t>
  </si>
  <si>
    <t>DUGOROÈNI DEPOZITI NEPROFITNIH ORGANIZACIJA DO 36 MJ. SA VAUTNOM KLAUZULOM</t>
  </si>
  <si>
    <t>'415711</t>
  </si>
  <si>
    <t>DUGOROÈNI DEPOZITI INSTITITUCIJA JAVNOG SEKTORA DO 60 MJ. SA VALUTNOM KLAUZULOM</t>
  </si>
  <si>
    <t>'41573</t>
  </si>
  <si>
    <t>DUGOROÈNI DEPOZITI DRUGIH PREDUZEÆA 60 MJ SA VAL.KLAUZULOM</t>
  </si>
  <si>
    <t>'41574</t>
  </si>
  <si>
    <t>DUGOROÈNI DEPOZITI PREDUZETNIKA DO 5 GODINA SA VAUTNOM KLAUZULOM</t>
  </si>
  <si>
    <t>'415761</t>
  </si>
  <si>
    <t>DUGOROÈNI DEPOZITI NEBANKARSKIH FINANSIJSKIH ORGANIZACIJA  DO 60 MJ. SA VALUTNOM KLAUZULOM</t>
  </si>
  <si>
    <t>'41577</t>
  </si>
  <si>
    <t>DUGOROÈNI DEPOZITI NEPROFITNIH ORGANIZACIJA DO 5 GODINA SA VAL.KLAUZULOM</t>
  </si>
  <si>
    <t>'4185601</t>
  </si>
  <si>
    <t>PRIMLJENI KREDITI SA UGOV.ZAŠT.OD RIZIKA, DO 3 GODINE, NEBANKARSKE FINANSIJSKE ORGANIZACIJE - IRB</t>
  </si>
  <si>
    <t>'4186601</t>
  </si>
  <si>
    <t>PRIMLJENI KREDITI SA UGOV.ZAŠT.OD RIZIKA, DO 5 GODINA, NEBANKARSKE FINANSIJSKE ORGANIZACIJE - IRB</t>
  </si>
  <si>
    <t>'41866043</t>
  </si>
  <si>
    <t>PRIMLJENI KREDITI SA UGOV.ZAŠT.OD RIZIKA, OD NEBANKARSKIH FIN.ORG. - FS DO 5 GODINA STOPA OD 3%</t>
  </si>
  <si>
    <t>'4186614</t>
  </si>
  <si>
    <t>PRIMLJENI KREDITI SA UGOV.ZAŠT.OD RIZIKA, DO 5 GODINA, NEBANKARSKE FINANSIJSKE ORGANIZACIJE - IRBRS-SB</t>
  </si>
  <si>
    <t>'4186615</t>
  </si>
  <si>
    <t>PRIMLJENI KREDITI SA UGOV.ZAŠT.OD RIZIKA, DO 5 GODINA, NEBANKARSKE FINANSIJSKE ORGANIZACIJE - ODRAZ-SB</t>
  </si>
  <si>
    <t>'4187601</t>
  </si>
  <si>
    <t>PRIMLJENI KREDITI SA UGOV.ZAŠT.OD RIZIKA, DO 10 GODINA, NEBANKARSKE FINANSIJSKE ORGANIZACIJE - IRB</t>
  </si>
  <si>
    <t>'41876041</t>
  </si>
  <si>
    <t>PRIMLJENI KREDITI SA UGOV.ZAŠT.OD RIZIKA, OD NEBANKARSKIH FIN.ORG. - FS DO 10 GODINA STOPA OD 0,5%</t>
  </si>
  <si>
    <t>'41876042</t>
  </si>
  <si>
    <t>PRIMLJENI KREDITI SA UGOV.ZAŠT.OD RIZIKA, OD NEBANKARSKIH FIN.ORG. - FS DO 10 GODINA STOPA OD 1,5%</t>
  </si>
  <si>
    <t>'41876043</t>
  </si>
  <si>
    <t>PRIMLJENI KREDITI SA UGOV.ZAŠT.OD RIZIKA, OD NEBANKARSKIH FIN.ORG. - FS DO 10 GODINA STOPA OD 3%</t>
  </si>
  <si>
    <t>'4187609</t>
  </si>
  <si>
    <t>PRIMLJENI KREDITI SA UGOV.ZAŠT.OD RIZIKA, PREKO 5 GODINA - NEBANKARSKE FINANSIJSKE ORGANIZACIJE - FRIZ</t>
  </si>
  <si>
    <t>'4187614</t>
  </si>
  <si>
    <t>PRIMLJENI KREDITI SA UGOV.ZAŠT.OD RIZIKA, DO 10 GODINA, NEBANKARSKE FINANSIJSKE ORGANIZACIJE - IRBRS-SB</t>
  </si>
  <si>
    <t>'4187616</t>
  </si>
  <si>
    <t>PRIMLJENI KREDITI SA UGOVORENOM ZAŠTITOM OD RIZIKA DO 10 GODINA NEBANKARSKE FINANSIJSKE ORGANIZACIJE - IRBRS_CEB</t>
  </si>
  <si>
    <t>'4188601</t>
  </si>
  <si>
    <t>PRIMLJENI KREDITI SA UGOV.ZAŠT.OD RIZIKA, DO 15 GODINA, NEBANKARSKE FINANSIJSKE ORGANIZACIJE - IRB</t>
  </si>
  <si>
    <t>'41886041</t>
  </si>
  <si>
    <t>PRIMLJENI KREDITI SA UGOV.ZAŠT.OD RIZIKA, OD NEBANKARSKIH FIN.ORG. - FS DO 15 GODINA STOPA OD 0,5%</t>
  </si>
  <si>
    <t>'41886042</t>
  </si>
  <si>
    <t>PRIMLJENI KREDITI SA UGOV.ZAŠT.OD RIZIKA, OD NEBANKARSKIH FIN.ORG. - FS DO 15 GODINA STOPA OD 1,5%</t>
  </si>
  <si>
    <t>'41886043</t>
  </si>
  <si>
    <t>PRIMLJENI KREDITI SA UGOV.ZAŠT.OD RIZIKA, OD NEBANKARSKIH FIN.ORG. - FS DO 15 GODINA STOPA OD 3%</t>
  </si>
  <si>
    <t>'4188609</t>
  </si>
  <si>
    <t>PRIMLJENI KREDITI SA UGOV.ZAŠT.OD RIZIKA, DO 10 GODINA - NEBANKARSKE FINANSIJSKE ORGANIZACIJE (ZA OPŠTINE)</t>
  </si>
  <si>
    <t>'4188616</t>
  </si>
  <si>
    <t>PRIMLJENI KREDITI SA UGOVORENOM ZAŠTITOM OD RIZIKA DO 15 GODINA NEBANKARSKE FINANSIJSKE ORGANIZACIJE - IRBRS_CEB</t>
  </si>
  <si>
    <t>'4189601</t>
  </si>
  <si>
    <t>PRIMLJENI KREDITI SA UGOV.ZAŠT.OD RIZIKA, DO 20 GODINA, NEBANKARSKE FINANSIJSKE ORGANIZACIJE - IRB</t>
  </si>
  <si>
    <t>'4189604</t>
  </si>
  <si>
    <t>PRIMLJENI KREDITI SA UGOV.ZAŠT.OD RIZIKA,OD NEBANKARSKIH FIN.ORG. - FS (PBS)</t>
  </si>
  <si>
    <t>'41896041</t>
  </si>
  <si>
    <t>PRIMLJENI KREDITI SA UGOV.ZAŠT.OD RIZIKA, OD NEBANKARSKIH FIN.ORG. - FS DO 20 GODINA STOPA OD 0,5%</t>
  </si>
  <si>
    <t>'41896042</t>
  </si>
  <si>
    <t>PRIMLJENI KREDITI SA UGOV.ZAŠT.OD RIZIKA, OD NEBANKARSKIH FIN.ORG. - FS DO 20 GODINA STOPA OD 1,5%</t>
  </si>
  <si>
    <t>'41896044</t>
  </si>
  <si>
    <t>PRIMLJENI KREDITI SA UGOV.ZAŠT.OD RIZIKA,OD NEBANKARSKIH FIN.ORG. - FS DO 15 GODINA STOPA 2% ZA MLADE</t>
  </si>
  <si>
    <t>'41896045</t>
  </si>
  <si>
    <t>PRIMLJENI KREDITI SA UGOV.ZAŠT.OD RIZIKA,OD NEBANKARSKIH FIN.ORG. - FS DO 15 GODINA STOPA 4% (KREDITI ZA OPŠTINE)</t>
  </si>
  <si>
    <t>'4189616</t>
  </si>
  <si>
    <t>PRIMLJENI KREDITI SA UGOVORENOM ZAŠTITOM OD RIZIKA DO 20 GODINA NEBANKARSKE FINANSIJSKE ORGANIZACIJE - IRBRS_CEB</t>
  </si>
  <si>
    <t>'42000</t>
  </si>
  <si>
    <t>KAMATA PO OSNOVU OBAVEZA BEZ UGOVORENE ZASTITE OD RIZIKA-  OD  BANKAKA  I BANKARSKIH ORGANIZACIJA</t>
  </si>
  <si>
    <t>'42001</t>
  </si>
  <si>
    <t>DOSPJELA KAMATA INSTITUCIJA JAVNOG SEKTORA PO DUG.POSLOVANJU BEZ VAL.KLAUZULE</t>
  </si>
  <si>
    <t>'4200104</t>
  </si>
  <si>
    <t>DOSPJELA KAMATA INSTITUCIJA JAVNOG SEKTORA - PENZIONI FONDOVI</t>
  </si>
  <si>
    <t>'4200105</t>
  </si>
  <si>
    <t>DOSPJELA KAMATA INSTITUCIJA JAVNOG SEKTORA PO KRATK.POSLOVANJU BEZ VAL.KLAUZULE</t>
  </si>
  <si>
    <t>'4200107</t>
  </si>
  <si>
    <t>DOSPJELA KAMATA INSTITUCIJAMA JAVNOG SEKTORA BEZ VAL.KLAUZULE - IZ OBLASTI ZDRAVSTVA</t>
  </si>
  <si>
    <t>'42002</t>
  </si>
  <si>
    <t>DOSPJELA KAMATA JAVNIM PREDUZEÆIMA PO KRATK.POSLOVANJU BEZ VAL.KLAUZULE</t>
  </si>
  <si>
    <t>'42003</t>
  </si>
  <si>
    <t>DOSPJELA KAMATA DRUGIM PREDUZEÆIMA PO KRATK.POSLOVANJU BEZ VAL.KLAUZULE</t>
  </si>
  <si>
    <t>'4200516</t>
  </si>
  <si>
    <t>DOSPJELA KAMATA STANOVNIŠTVA PO AVISTA ŠTEDNIM RAÈUNIMA</t>
  </si>
  <si>
    <t>'4200601</t>
  </si>
  <si>
    <t>DOSPJELA KAMATA NEBANKARSKIH FIN.ORG. - OSIGURAVAJUÆE ORGANIZACIJE</t>
  </si>
  <si>
    <t>'4200605</t>
  </si>
  <si>
    <t>DOSPJELA KAMATA NEBANKARSKIM FIN.ORG. PO DUG.KREDITIMA BEZ VAL.KLAUZULE - FOND ZA ZAPOŠLJ.</t>
  </si>
  <si>
    <t>'4200620</t>
  </si>
  <si>
    <t>DOSPJELA KAMATA NEBANKARSKIH FIN.ORG. PO KRATK.POSLOVANJU BEZ VAL.KLAUZULE</t>
  </si>
  <si>
    <t>'42008</t>
  </si>
  <si>
    <t>DOSPJELA KAMATA STRANIH LICA BEZ VAL.KLAUZULE - STANOVNIŠTVO</t>
  </si>
  <si>
    <t>'420453</t>
  </si>
  <si>
    <t>DOSPJELA KAMATA STANOVNIŠTVA PO KRATK.DEPOZITIMA BEZ VAL.KLAUZULE</t>
  </si>
  <si>
    <t>'4204533</t>
  </si>
  <si>
    <t>DOSPJELA KAMATA STANOVNIŠTVA (ŠTEDNI ULOZI) - SLOBODNA ŠTEDNJA</t>
  </si>
  <si>
    <t>'420455</t>
  </si>
  <si>
    <t>DOSPJELA KAMATA ZA BONUS STANOVNIŠTVA PO KRATK.ŠTEDNIM DEPOZITIMA - DJEÈIJA SLOBODNA OROÈENA ŠTEDNJA</t>
  </si>
  <si>
    <t>'42046</t>
  </si>
  <si>
    <t>DOSPJELA KAMATA NEPROFITNIH ORG. PO KRATK.POSLVANJU BEZ VAL.KLAUZULE</t>
  </si>
  <si>
    <t>'42054</t>
  </si>
  <si>
    <t>DOSPJELA KAMATA STANOVNIŠTVA PO DUG.ŠTEDNIM DEPOZITIMA - DJEÈIJA SLOBODNA OROÈENA ŠTEDNJA</t>
  </si>
  <si>
    <t>'420553</t>
  </si>
  <si>
    <t>DOSPJELA KAMATA STANOVNIŠTVA PO DUG.DEPOZITIMA BEZ VAL.KLAUZULE - NOVA ŠTEDNJA</t>
  </si>
  <si>
    <t>'42102</t>
  </si>
  <si>
    <t>DOSPJELA KAMATA JAVNIM PREDUZEÆIMA PO DUGOR.POSLOVANJU SA VAL.KLAUZULOM</t>
  </si>
  <si>
    <t>'42106011</t>
  </si>
  <si>
    <t>KAMATA PO OSNOVU OBAVEZA SA UGOV.ZAŠT.OD RIZIKA, PO DUG.KREDITIMA - NEBANKARSKIH FIN.ORG. - IRB</t>
  </si>
  <si>
    <t>'42106041</t>
  </si>
  <si>
    <t>KAMATA PO OSNOVU OBAVEZA SA UGOV.ZAŠT.OD RIZIKA, PO DUG.KREDITIMA - NEBANKARSKIH FIN.ORG .- FS</t>
  </si>
  <si>
    <t>'42106091</t>
  </si>
  <si>
    <t>KAMATA PO OSNOVU OBAVEZA SA UGOV.ZAŠT.OD RIZIKA, PO DUG.KREDITIMA - NEBANKARSKIH FIN.ORG .- FRIZ</t>
  </si>
  <si>
    <t>'42106131</t>
  </si>
  <si>
    <t>KAMATA PO OSNOVU OBAVEZA SA UGOVORENOM ZAŠTITOM OD RIZIKA, NEBAN.FIN.ORG.-SUBORDINIRANI</t>
  </si>
  <si>
    <t>'42106141</t>
  </si>
  <si>
    <t>KAMATA PO OSNOVU OBAVEZA SA UGOV.ZAŠT.OD RIZIKA, PO DUG.KREDITIMA - NEBANKARSKIH FIN.ORG. -  IRBRS-SB</t>
  </si>
  <si>
    <t>'42106151</t>
  </si>
  <si>
    <t>KAMATA PO OSNOVU OBAVEZA SA UGOV.ZAŠT.OD RIZIKA, PO DUG.KREDITIMA - NEBANKARSKIH FIN.ORG. -  ODRAZ-SB</t>
  </si>
  <si>
    <t>'42106161</t>
  </si>
  <si>
    <t>KAMATA PO OSNOVU OBAVEZA SA UGOV.ZAŠT.OD RIZIKA, PO DUG.KREDITIMA - NEBANKARSKIH FIN.ORG. -  IRBRS_CEB</t>
  </si>
  <si>
    <t>'421151</t>
  </si>
  <si>
    <t>DOSPJELA KAMATA KRATKOR. ŠTEDNI DEPOZ. STANOV. NA 3 MJ. SA VALUT.KLAUZ.</t>
  </si>
  <si>
    <t>'4211511</t>
  </si>
  <si>
    <t>DOSPJELA KAMATA KRATKOR. ŠTEDNI DEPOZ. STANOV. NA 1 MJESEC SA VALUT.KLAUZ.</t>
  </si>
  <si>
    <t>'4211512</t>
  </si>
  <si>
    <t>DOSPJELA KAMATA KRATKOR. ŠTEDNI DEPOZ. STANOV. NA 2 MJ. SA VALUT.KLAUZ.</t>
  </si>
  <si>
    <t>'421231</t>
  </si>
  <si>
    <t>DOSPJELA KAMATA PO KRATK.DEPOZITIMA DRUGIH PREDUZEÆA DO 90 DANA SA VAL.KLAUZULOM</t>
  </si>
  <si>
    <t>'421251</t>
  </si>
  <si>
    <t>DOSPJELA KAMATA KRATKOR. ŠTEDNI DEPOZ. STANOV. NA 6 MJ. SA VALUT.KLAUZ.</t>
  </si>
  <si>
    <t>'421252</t>
  </si>
  <si>
    <t>DOSPJELA KAMATA KRATKOR. ŠTEDNI DEPOZ. STANOV. NA 6 MJ. SA VALUT.KLAUZ. - DJEÈ.ŠTED.</t>
  </si>
  <si>
    <t>'421253</t>
  </si>
  <si>
    <t>DOSPJELA KAMATA KRATKOR. ŠTEDNI DEPOZ. STANOV. NA 6 MJ. SA VALUT.KLAUZ. - RENT.ŠTED.</t>
  </si>
  <si>
    <t>'421254</t>
  </si>
  <si>
    <t>DOSPJELA KAMATA KRATKOR. ŠTEDNI DEPOZ. STANOV. NA 6 MJ. SA VALUT.KLAUZ. - SLOB.ŠTED.</t>
  </si>
  <si>
    <t>'4212581</t>
  </si>
  <si>
    <t>DOSPJELA KAMATA KRATKOR. ŠTEDNI DEPOZ. STANOV. 1 MJ - 3 MJ. SA VALUT.KLAUZ. - NAMJEN.KAMAT.</t>
  </si>
  <si>
    <t>'421271</t>
  </si>
  <si>
    <t>DOSPJELA KAMATA PO KRATK.DEPOZITIMA DO 90 DANA NEPROFITNIH ORG. SA VALUTNOM KLAUZ.</t>
  </si>
  <si>
    <t>'421311</t>
  </si>
  <si>
    <t>DOSPJELA KAMATA KRATKOROÈNIH DEPOZITA INSTITUCIJA JAVNOG SEKTORA DO 180 DANA SA VALUTNOM KLAUZULOM</t>
  </si>
  <si>
    <t>'421321</t>
  </si>
  <si>
    <t>DOSPJELA KAMATA PO KRATK.DEPOZITIMA JAVNIH PREDUZEÆA DO 6 MJESECI U DOMAÆOJ VALUTI - SA VALUTNOM KLAUZULOM</t>
  </si>
  <si>
    <t>'421361</t>
  </si>
  <si>
    <t>DOSPJELA KAMATA KRATKOROÈNIH DEPOZITA NEBANKARSKIH FINANSIJSKIH ORGANIZACIJA DO 180 DANA SA VALUTNOM KLAUZULOM</t>
  </si>
  <si>
    <t>'421371</t>
  </si>
  <si>
    <t>DOSPJELA KAMATA KRATKOROÈNIH DEPOZITA NEEPROFITNIH ORGANIZACIJA DO 180 DANA SA VALUTNOM KLAUZULOM</t>
  </si>
  <si>
    <t>'421411</t>
  </si>
  <si>
    <t>DOSPJELA KAMATA KRATKOROÈNIH DEPOZITA INSTITUCIJA JAVNOG SEKTORA DO 365 DANA SA VALUTNOM KLAUZULOM</t>
  </si>
  <si>
    <t>'421421</t>
  </si>
  <si>
    <t>DOSPJELA KAMATA KRATKOROÈNIH DEPOZITA JAVNIH PREDUZEÆA DO 365 DANA SA VALUTNOM KLAUZULOM</t>
  </si>
  <si>
    <t>'421431</t>
  </si>
  <si>
    <t>DOSPJELA KAMATA PO KRATK.DEPOZITIMA DO 12 MJESECI DRUGIH PREDUZEÆA SA VAL.KLAUZULOM</t>
  </si>
  <si>
    <t>'4214310</t>
  </si>
  <si>
    <t>DOSPJELA KAMATA NAMJENSKOG KRATKOROÈNOG DEPOZITA DRUGIH PREDUZEÆA DO 365 DANA PLASMAN PRAVNIM LICIMA SA VALUTNOM KLAUZULOM</t>
  </si>
  <si>
    <t>'4214312</t>
  </si>
  <si>
    <t>DOSPJELA KAMATA NAMJENSKOG KRATKOROÈNOG DEPOZITA DRUGIH PREDUZEÆA DO 365 DANA ZA AKREDITIVE I GARANCIJE SA VALUTNOM KLAUZULOM</t>
  </si>
  <si>
    <t>'421441</t>
  </si>
  <si>
    <t>DOSPJELA KAMATA KRATKOROÈNIH DEPOZITA PREDUZETNIKA DO 365 DANA SA VALUTNOM KLAUZULOM</t>
  </si>
  <si>
    <t>'42145</t>
  </si>
  <si>
    <t>DOSPJELE OBAVEZE ZA KAMATU PO KRATK.DEPOZITIMA SA VAL.KLAUZULOM OD STANOVNIŠTVA - DJEÈIJA SLOBODNA ŠTEDNJA</t>
  </si>
  <si>
    <t>'421451</t>
  </si>
  <si>
    <t>DOSPJELA KAMATA KRATKOR. ŠTEDNI DEPOZ. STANOV. NA 12 MJ. SA VALUT.KLAUZ.</t>
  </si>
  <si>
    <t>'421452</t>
  </si>
  <si>
    <t>DOSPJELA KAMATA KRATKOR. ŠTEDNI DEPOZ. STANOV. NA 12 MJ. SA VALUT.KLAUZ. - DJEÈ.ŠTED.</t>
  </si>
  <si>
    <t>'421453</t>
  </si>
  <si>
    <t>DOSPJELA KAMATA KRATKOR. ŠTEDNI DEPOZ. STANOV. NA 12 MJ. SA VALUT.KLAUZ. - RENT.ŠTED.</t>
  </si>
  <si>
    <t>'421454</t>
  </si>
  <si>
    <t>DOSPJELA KAMATA KRATKOR. ŠTEDNI DEPOZ. STANOV. NA 12 MJ. SA VALUT.KLAUZ. - SLOB.ŠTED.</t>
  </si>
  <si>
    <t>'421456</t>
  </si>
  <si>
    <t>DOSPJELA KAMATA KRATKOR. ŠTEDNI DEPOZ. STANOV. NA 12 MJ. SA VALUT.KLAUZ. - DJEÈ.BONUS ŠTED.</t>
  </si>
  <si>
    <t>'4214567</t>
  </si>
  <si>
    <t>DOSPJELA KAMATA KRATKOR. ŠTEDNI DEPOZ. STANOV. NA 12 MJ. SA VALUT.KLAUZ. -BONUS - DJEÈ.OZBILJNA ŠTED.</t>
  </si>
  <si>
    <t>'4214581</t>
  </si>
  <si>
    <t>DOSPJELA KAMATA KRATKOR. ŠTEDNI DEPOZ. STANOV.  4 MJ - 12 MJ. SA VALUT.KLAUZ. - NAMJEN.KAMAT.</t>
  </si>
  <si>
    <t>'4214591</t>
  </si>
  <si>
    <t>DOSPJELA KAMATA KRATKOR. ŠTEDNI DEPOZ. STANOV. NA 12 MJ. SA VALUT.KLAUZ. - RENT.KAMAT.</t>
  </si>
  <si>
    <t>'421461</t>
  </si>
  <si>
    <t>DOSPJELA KAMATA KRATKOROÈNIH DEPOZITA NEBANKARSKIH FINANSIJSKIH ORGANIZACIJA DO 365 DANA SA VALUTNOM KLAUZULOM</t>
  </si>
  <si>
    <t>'421470</t>
  </si>
  <si>
    <t>DOSPJELA KAMATA NEPROFITNIH ORG. PO KRATK.POSLOVANJU SA VAL.KLAUZULOM</t>
  </si>
  <si>
    <t>'421471</t>
  </si>
  <si>
    <t>DOSPJELA KAMATA KRATKOROÈNIH DEPOZITA NEPROFITNIH ORGANIZACIJA DO 365 DANA SA VALUTNOM KLAUZULOM</t>
  </si>
  <si>
    <t>'421481</t>
  </si>
  <si>
    <t>KAMATA PO OSNOVU OBAVEZA SA UGOV.ZAŠT.OD RIZIKA, KRATKOROÈNI DEPOZITI-STRANA LICA</t>
  </si>
  <si>
    <t>'421511</t>
  </si>
  <si>
    <t>DOSPJELA KAMATA DUGOROÈNIH DEPOZITA INSTITUCIJA JAVNOG SEKTORA DO 24 MJ. SA VALUTNOM KLAUZULOM</t>
  </si>
  <si>
    <t>'421531</t>
  </si>
  <si>
    <t>DOSPJELA KAMATA NA DUG.DEPOZITE OD 13 MJ DO 24 MJ DRUGIH PREDUZEÆA SA VAL.KLAUZULOM</t>
  </si>
  <si>
    <t>'4215310</t>
  </si>
  <si>
    <t>DOSPJELA KAMATA NAMJENSKOG DUGOROÈNOG DEPOZITA DRUGIH PREDUZEÆA. PREKO 365 DANA SA VALUTNOM KLAUZULOM</t>
  </si>
  <si>
    <t>'4215312</t>
  </si>
  <si>
    <t>DOSPJELA KAMATA NAMJENSKOG DUGOROÈNOG DEPOZITA DRUGIH PREDUZEÆA PREKO 365 DANA ZA AKREDITIVE I GARANCIJE SA VALUTNOM KLAUZULOM</t>
  </si>
  <si>
    <t>'421541</t>
  </si>
  <si>
    <t>DOSPJELA KAMATA DUGOR. ŠTEDNI DEPOZ.OD 13 DO 24 MJ  PRED.SA VALUT.KLAUZ.</t>
  </si>
  <si>
    <t>'421551</t>
  </si>
  <si>
    <t>DOSPJELA KAMATA DUGOR. ŠTEDNI DEPOZ. STANOV. NA 13 MJ. SA VALUT.KLAUZ.</t>
  </si>
  <si>
    <t>'421552</t>
  </si>
  <si>
    <t>DOSPJELA KAMATA DUGOR. ŠTEDNI DEPOZ. STANOV. NA 13 MJ. SA VALUT.KLAUZ. - DJEÈ.ŠTED.</t>
  </si>
  <si>
    <t>'421553</t>
  </si>
  <si>
    <t>DOSPJELA KAMATA DUGOR. ŠTEDNI DEPOZ. STANOV. NA 13 MJ. SA VALUT.KLAUZ. - RENT.ŠTED.</t>
  </si>
  <si>
    <t>'421554</t>
  </si>
  <si>
    <t>DOSPJELA KAMATA DUGOR. ŠTEDNI DEPOZ. STANOV. NA 13 MJ. SA VALUT.KLAUZ. - SLOB.ŠTED.</t>
  </si>
  <si>
    <t>'421561</t>
  </si>
  <si>
    <t>DOSPJELA KAMATA PO  DUG.DEPOZITIMA NEBANKARSKIH ORGANIZACIJA OD 13 MJ DO 24 MJ SA VAL.KLAUZULOM</t>
  </si>
  <si>
    <t>'42157</t>
  </si>
  <si>
    <t>DOSPJELA KAMATA PO OSNOVU DUG.DEPOZ. NEPROFITNIH ORG. NA 2 GODINE SA VAL.KLAUZULOM</t>
  </si>
  <si>
    <t>'421570</t>
  </si>
  <si>
    <t>DOSPJELA KAMATA NEPROFITNIH ORG. PO DUG.POSLOVANJU SA VAL.KLAUZULOM</t>
  </si>
  <si>
    <t>'421581</t>
  </si>
  <si>
    <t>KAMATA PO OSNOVU OBAVEZA SA UGOV.ZAŠT.OD RIZIKA, DUGOROÈNI DEPOZITI - STRANA LICA</t>
  </si>
  <si>
    <t>'421621</t>
  </si>
  <si>
    <t>DOSPJELA KAMATA DUGOROÈNOG DEPOZITA JAVNIH PREDUZEÆA DO 36 MJ. SA VALUTNOM KLAUZULOM</t>
  </si>
  <si>
    <t>'421631</t>
  </si>
  <si>
    <t>DOSPJELA KAMATA DUGOROÈNIH DEPOZITA DRUGIH PREDUZEÆA DO 36 MJ SA VALUTNOM KLAUZULOM</t>
  </si>
  <si>
    <t>'421651</t>
  </si>
  <si>
    <t>DOSPJELA KAMATA DUGOR. ŠTEDNI DEPOZ. STANOV. NA 18 MJ. SA VALUT.KLAUZ.</t>
  </si>
  <si>
    <t>'421653</t>
  </si>
  <si>
    <t>DOSPJELA KAMATA DUGOR. ŠTEDNI DEPOZ. STANOV. NA 18 MJ. SA VALUT.KLAUZ. - RENT.ŠTED.</t>
  </si>
  <si>
    <t>'421661</t>
  </si>
  <si>
    <t>DOSPJELA KAMATA DUGOROÈNOG DEPOZITA NEBANKARSKIH FINANSIJSKIH ORGANIZACIJA DO 36 MJ. SA VALUTNOM KLAUZULOM</t>
  </si>
  <si>
    <t>'421671</t>
  </si>
  <si>
    <t>DOSPJELA KAMATA DUGOROÈNOG DEPOZITA NEPROFITNIH ORGANIZACIJA DO 36 MJ. SA VALUTNOM KLAUZULOM</t>
  </si>
  <si>
    <t>'421711</t>
  </si>
  <si>
    <t>DOSPJELA KAMATA DUGOROÈNOG DEPOZITA INSTITUCIJA JAVNOG SEKTORA DO 60 MJ. SA VALUTNOM KLAUZULOM</t>
  </si>
  <si>
    <t>'421751</t>
  </si>
  <si>
    <t>DOSPJELA KAMATA DUGOR. ŠTEDNI DEPOZ. STANOV. NA 24 MJ. SA VALUT.KLAUZ.</t>
  </si>
  <si>
    <t>'421752</t>
  </si>
  <si>
    <t>DOSPJELA KAMATA DUGOR. ŠTEDNI DEPOZ. STANOV. NA 24 MJ. SA VALUT.KLAUZ. - DJEÈ.ŠTED.</t>
  </si>
  <si>
    <t>'421753</t>
  </si>
  <si>
    <t>DOSPJELA KAMATA DUGOR. ŠTEDNI DEPOZ. STANOV. NA 24 MJ. SA VALUT.KLAUZ. - RENT.ŠTED.</t>
  </si>
  <si>
    <t>'4217537</t>
  </si>
  <si>
    <t>DOSPJELA KAMATA DUGOR. ŠTEDNI DEPOZ. STANOV. NA 24 MJ. SA VALUT.KLAUZ. - BONUS -  RENT.ŠTED.</t>
  </si>
  <si>
    <t>'421754</t>
  </si>
  <si>
    <t>DOSPJELA KAMATA DUGOR. ŠTEDNI DEPOZ. STANOV. NA 24 MJ. SA VALUT.KLAUZ. - SLOB.ŠTED.</t>
  </si>
  <si>
    <t>'421756</t>
  </si>
  <si>
    <t>DOSPJELA KAMATA DUGOR. ŠTEDNI DEPOZ. STANOV. NA 24 MJ. SA VALUT.KLAUZ. - DJEÈ.BONUS ŠTED.</t>
  </si>
  <si>
    <t>'4217567</t>
  </si>
  <si>
    <t>DOSPJELA KAMATA DUGOR. ŠTEDNI DEPOZ. STANOV. NA 24 MJ. SA VALUT.KLAUZ. -BONUS - DJEÈ.OZBILJNA ŠTED.</t>
  </si>
  <si>
    <t>'4217581</t>
  </si>
  <si>
    <t>DOSPJELA KAMATA DUGOR. ŠTEDNI DEPOZ. STANOV. 13 MJ - 36 MJ. SA VALUT.KLAUZ. - NAMJEN.KAMAT.</t>
  </si>
  <si>
    <t>'4217591</t>
  </si>
  <si>
    <t>DOSPJELA KAMATA DUGOR. ŠTEDNI DEPOZ. STANOV. NA 24 MJ. SA VALUT.KLAUZ. - RENT.KAMAT.</t>
  </si>
  <si>
    <t>'421761</t>
  </si>
  <si>
    <t>DOSPJELA KAMATA DUGOROÈNOG DEPOZITA NEBANKARSKIH FINANSIJSKIH ORGANIZACIJA DO 60 MJ. SA VALUTNOM KLAUZULOM</t>
  </si>
  <si>
    <t>'421851</t>
  </si>
  <si>
    <t>DOSPJELA KAMATA DUGOR. ŠTEDNI DEPOZ. STANOV. NA 36 MJ. SA VALUT.KLAUZ.</t>
  </si>
  <si>
    <t>'421852</t>
  </si>
  <si>
    <t>DOSPJELA KAMATA DUGOR. ŠTEDNI DEPOZ. STANOV. NA 36 MJ. SA VALUT.KLAUZ. - DJEÈ.ŠTED.</t>
  </si>
  <si>
    <t>'421853</t>
  </si>
  <si>
    <t>DOSPJELA KAMATA DUGOR. ŠTEDNI DEPOZ. STANOV. NA 36 MJ. SA VALUT.KLAUZ. - RENT.ŠTED.</t>
  </si>
  <si>
    <t>'4218537</t>
  </si>
  <si>
    <t>DOSPJELA KAMATA DUGOR. ŠTEDNI DEPOZ. STANOV. NA 36 MJ. SA VALUT.KLAUZ. - BONUS -  RENT.ŠTED.</t>
  </si>
  <si>
    <t>'421854</t>
  </si>
  <si>
    <t>DOSPJELA KAMATA DUGOR. ŠTEDNI DEPOZ. STANOV. NA 36 MJ. SA VALUT.KLAUZ. - SLOB.ŠTED.</t>
  </si>
  <si>
    <t>'421856</t>
  </si>
  <si>
    <t>DOSPJELA KAMATA DUGOR. ŠTEDNI DEPOZ. STANOV. NA 36 MJ. SA VALUT.KLAUZ. - DJEÈ.BONUS ŠTED.</t>
  </si>
  <si>
    <t>'4218567</t>
  </si>
  <si>
    <t>DOSPJELA KAMATA DUGOR. ŠTEDNI DEPOZ. STANOV. NA 36 MJ. SA VALUT.KLAUZ. -BONUS - DJEÈ.OZBILJNA ŠTED.</t>
  </si>
  <si>
    <t>'421951</t>
  </si>
  <si>
    <t>DOSPJELA KAMATA DUGOR. ŠTEDNI DEPOZ. STANOV. NA 48 MJ. SA VALUT.KLAUZ.</t>
  </si>
  <si>
    <t>'421952</t>
  </si>
  <si>
    <t>DOSPJELA KAMATA DUGOR. ŠTEDNI DEPOZ. STANOV. NA 48 MJ. SA VALUT.KLAUZ. - DJEÈ.ŠTED.</t>
  </si>
  <si>
    <t>'421954</t>
  </si>
  <si>
    <t>DOSPJELA KAMATA DUGOR. ŠTEDNI DEPOZ. STANOV. NA 48 MJ. SA VALUT.KLAUZ. - SLOB.ŠTED.</t>
  </si>
  <si>
    <t>'4219560</t>
  </si>
  <si>
    <t>DOSPJELA KAMATA DUGOR. ŠTEDNI DEPOZ. STANOV. NA 60 MJ. SA VALUT.KLAUZ. - DJEÈ.BONUS ŠTED.</t>
  </si>
  <si>
    <t>'4219561</t>
  </si>
  <si>
    <t>DOSPJELA KAMATA DUGOR. ŠTEDNI DEPOZ. STANOV. NA 120 MJ. SA VALUT.KLAUZ. - DJEÈ.BONUS ŠTED.</t>
  </si>
  <si>
    <t>'4219581</t>
  </si>
  <si>
    <t>DOSPJELA KAMATA DUGOR. ŠTEDNI DEPOZ. STANOV. PREKO 36 MJ. SA VALUT.KLAUZ. - NAMJEN.KAMAT.</t>
  </si>
  <si>
    <t>'4219591</t>
  </si>
  <si>
    <t>DOSPJELA KAMATA DUGOR. ŠTEDNI DEPOZ. STANOV. NA 36 MJ. SA VALUT.KLAUZ. - RENT.KAMAT.</t>
  </si>
  <si>
    <t>'42200</t>
  </si>
  <si>
    <t>OBAVEZE PO OSNOVU NAKNADA I PROVIZIJA - BANKE I BANKARSKE ORGANIZACIJE CB UPP</t>
  </si>
  <si>
    <t>'422103</t>
  </si>
  <si>
    <t>OBAVEZE PO OSNOVU NAKNADA ZA PREUZIMANJE KM-A IZ CBBH</t>
  </si>
  <si>
    <t>'422104</t>
  </si>
  <si>
    <t>OBAVEZE PO OSNOVU OBRAÈUNATE NAKNADA ZA OBAVEZNU REZERVU KOD CBBH</t>
  </si>
  <si>
    <t>'42213</t>
  </si>
  <si>
    <t>'45001</t>
  </si>
  <si>
    <t>OBAVEZE ZA NETO ZARADE ZAPOSLENIH</t>
  </si>
  <si>
    <t>'45102</t>
  </si>
  <si>
    <t>'45206</t>
  </si>
  <si>
    <t>OBAVEZE ZA POREZE NA ZARADE I NAKNADE ZARADA</t>
  </si>
  <si>
    <t>'45309</t>
  </si>
  <si>
    <t>OBAVEZE ZA DOPRINOSE NA ZARADE - PIO</t>
  </si>
  <si>
    <t>'45310</t>
  </si>
  <si>
    <t>OBAVEZE ZA DOPRINOSE NA ZARADE - DOPRINOS ZA ZDRAVSTVENO OSIGURANJE</t>
  </si>
  <si>
    <t>'45311</t>
  </si>
  <si>
    <t>OBAVEZE ZA DOPRINOSE NA ZARADE - DOPRINOS ZA ZAPOŠLJAVANJE</t>
  </si>
  <si>
    <t>'45312</t>
  </si>
  <si>
    <t>OBAVEZE ZA DOPRINOSE NA ZARADE - DJEÈIJA ZAŠTITA (DODATAK)</t>
  </si>
  <si>
    <t>'45417</t>
  </si>
  <si>
    <t>OBAVEZE PO OSNOVU UGOVORA O DJELU (NETO IZNOS)</t>
  </si>
  <si>
    <t>'45420</t>
  </si>
  <si>
    <t>OBAVEZE PO OSNOVU POREZA - UGOVOR O DJELU</t>
  </si>
  <si>
    <t>'45501</t>
  </si>
  <si>
    <t>OSTALE OBAVEZE PREMA ZAPOSLENIMA - ISPLATA PUTNIH TROŠKOVA DO NIVOA OPOREZIVOSTI</t>
  </si>
  <si>
    <t>'45504</t>
  </si>
  <si>
    <t>OSTALE OBAVEZE PREMA ZAPOSLENIMA, OTPREMNINA ZA PENZIJU NEOPOREZIVA</t>
  </si>
  <si>
    <t>'45515</t>
  </si>
  <si>
    <t>OSTALE OBAVEZE PREMA ZAPOSLENIMA- POREZ ZA OSTALE ISPLATE ZAPOSLENIH KOJE SU OPOREZIVE</t>
  </si>
  <si>
    <t>'45516</t>
  </si>
  <si>
    <t>OSTALE OBAVEZE PREMA ZAPOSLENIMA, DOPRINOS NA OSTALE ISPLATE ZAPOSLENIH KOJE SU  OPOREZIVE</t>
  </si>
  <si>
    <t>'45545</t>
  </si>
  <si>
    <t>OSTALE OBAVEZE PREMA ZAPOSLENIMA, POMOC RADNICIMA</t>
  </si>
  <si>
    <t>'45584</t>
  </si>
  <si>
    <t>OBAVEZE ZA NAKNADE PREVOZA OD KUÆE DO POSLA</t>
  </si>
  <si>
    <t>'46006</t>
  </si>
  <si>
    <t>OBAVEZE PREMA DOBAVLJAÈIMA U ZEMLJI ZA OSNOVNA SREDSTVA KOJI SU U SISTEMU PDV</t>
  </si>
  <si>
    <t>'46008</t>
  </si>
  <si>
    <t>OBAVEZE PREMA DOBAVLJAÈIMA U ZEMLJI KOJI SU U SISTEMU PDV  SA PRAVOM ODBITKA ULAZNOG POREZA</t>
  </si>
  <si>
    <t>'46009</t>
  </si>
  <si>
    <t>OBAVEZE PREMA DOBAVLJAÈIMA U ZEMLJI KOJI SU U SISTEMU PDV BEZ PRAVA ODBITKA ULAZNOG POREZA</t>
  </si>
  <si>
    <t>'46010</t>
  </si>
  <si>
    <t>OBAVEZE PREMA DOBAVLJAÈIMA U ZEMLJI KOJI NISU UÈESNICI U SISTEMU PDV</t>
  </si>
  <si>
    <t>'46011</t>
  </si>
  <si>
    <t>OBAVEZE PREMA DOBAVLJAÈIMA - FIZIÈKA LICA</t>
  </si>
  <si>
    <t>'46103</t>
  </si>
  <si>
    <t>OBAVEZE PO OSNOVU PRIMLJENIH KAUCIJA - PREDUZEÆA</t>
  </si>
  <si>
    <t>'46105</t>
  </si>
  <si>
    <t>OBAVEZE PO OSNOVU PRIMLJENIH  KAUCIJA - STANOVNIŠTVO</t>
  </si>
  <si>
    <t>'46109</t>
  </si>
  <si>
    <t>OBAVEZE PO OSNOVU PRIMLJENIH AVANSA - OSTALI</t>
  </si>
  <si>
    <t>'461091</t>
  </si>
  <si>
    <t>OBAVEZE PO OSNOVU PRIMLJENIH AVANSA -  PRODAJA MATERIJALNE AKTIVE</t>
  </si>
  <si>
    <t>'46200</t>
  </si>
  <si>
    <t>OBAVEZE  PO OSNOVU  OPERATIVNOG  LIZINGA</t>
  </si>
  <si>
    <t>'46414</t>
  </si>
  <si>
    <t>OBAVEZE ZA DIVIDENDU  AKCIONARA BANKE</t>
  </si>
  <si>
    <t>'46515</t>
  </si>
  <si>
    <t>ODLOŽENE PORESKE OBAVEZE - ZA OSNOVNA SREDSTVA</t>
  </si>
  <si>
    <t>'46516</t>
  </si>
  <si>
    <t>ODLOŽENE PORESKE OBAVEZE - ZA REVALORIZACIONE REZERVE.</t>
  </si>
  <si>
    <t>'4660614</t>
  </si>
  <si>
    <t>OBAVEZE PO PRIMLJENIM SREDSTVIMA  IRB, IRBRS SB</t>
  </si>
  <si>
    <t>'46618</t>
  </si>
  <si>
    <t>OBAVEZE PO PRIMLJENIM SREDSTVIMA - VIŠKOVI U BLAGAJNI</t>
  </si>
  <si>
    <t>'46619</t>
  </si>
  <si>
    <t>OBAVEZE PO PRIMLJENIM SREDSTVIMA PO POSLOVIMA U IME I ZA RAÈUN, OCNIVAÈKI ULOG DRUGIH PREDUZEÆA</t>
  </si>
  <si>
    <t>'46620</t>
  </si>
  <si>
    <t>OBAVEZE ZA IZVRŠENE USLUGE  DRUGIH PRAVNIH  SUBJEKATA</t>
  </si>
  <si>
    <t>'46621</t>
  </si>
  <si>
    <t>OBAVEZE PO PRIMLJENIM SREDSTVIMA - RAÈUN POŠTANSKIH UPUTNICA</t>
  </si>
  <si>
    <t>'46623</t>
  </si>
  <si>
    <t>OBAVEZE PO PRIMLJENIM SREDSTVIMA - RAÈUN ZA SRPSKE POŠTE</t>
  </si>
  <si>
    <t>'46624</t>
  </si>
  <si>
    <t>OBAVEZE PO PRIMLJENIM SREDSTVIMA - UPLATE EFEKTIVE OVLAŠTENI MJENJAÈ</t>
  </si>
  <si>
    <t>'46625</t>
  </si>
  <si>
    <t>OBAVEZE PO PRIMLJENIM SREDSTVIMA - PO POSLOVIMA PLATNOG PROMETA</t>
  </si>
  <si>
    <t>'46627</t>
  </si>
  <si>
    <t>OBAVEZE PO PRIMLJENIM SREDSTVIMA PO POSLOVIMA U IME I ZA RAÈUN- PO OSNOVU UNAPR. NAPL.  KOMISIONIH POSLOVA</t>
  </si>
  <si>
    <t>'4663100</t>
  </si>
  <si>
    <t>OBAVEZE PO PRIMLJENIM SREDSTVIMA - POSLOVI SA MIKROKREDITNIM ORGANIZACIJAMA</t>
  </si>
  <si>
    <t>'46640</t>
  </si>
  <si>
    <t>OBAVEZE PO  PRIMLJENIM SREDSTVIMA  SINDICIRANOG KREDITA</t>
  </si>
  <si>
    <t>'46699</t>
  </si>
  <si>
    <t>OBAVEZE PO PRIMLJENIM SREDSTVIMA - SREDSTVA EUROGIRO U KM</t>
  </si>
  <si>
    <t>'467100</t>
  </si>
  <si>
    <t>OSTALE OBAVEZE IZ POSLOVNIH ODNOSA - NAKNADA ZA OSIGURANJE POZAJMICA PO TEKUÆIM RN</t>
  </si>
  <si>
    <t>'46721</t>
  </si>
  <si>
    <t>OSTALE OBAVEZE IZ POSLOVNIH ODNOSA - ZA POREZ ÈLANOVA NADZORNOG I ODBORA ZA REVIZIJU</t>
  </si>
  <si>
    <t>'46723</t>
  </si>
  <si>
    <t>OSTALE OBAVEZE IZ POSLOVNIH ODNOSA - ÈLANARINE KOMORAMA</t>
  </si>
  <si>
    <t>'46730</t>
  </si>
  <si>
    <t>OSTALE OBAVEZE IZ POSLOVNIH ODNOSA - OBAVEZE PO OSNOVU OBUSTAVLJENIH ISPLATA ZA KREDITE</t>
  </si>
  <si>
    <t>'46733</t>
  </si>
  <si>
    <t>OBAVEZE PO OSNOVU NETO NAKNADA ZA NADZORNI ODBOR I ODBOR ZA REVIZIJU</t>
  </si>
  <si>
    <t>'467499</t>
  </si>
  <si>
    <t>OSTALE OBAVEZE IZ POSLOVNIH ODNOSA PO OSNOVU KUPOPRODAJE EFEKT. - PLATNE KARTICE</t>
  </si>
  <si>
    <t>'46755</t>
  </si>
  <si>
    <t>OSTALE OBAVEZE IZ POSLOVNIH ODNOSA PREMA DRUGIM PREDUZEÆIMA I LICIMA</t>
  </si>
  <si>
    <t>'467551</t>
  </si>
  <si>
    <t>OSTALE OBAVEZE  IZ POS ODNOSA -KLUB LOJALNOSTI</t>
  </si>
  <si>
    <t>'46850</t>
  </si>
  <si>
    <t>OBAVEZE U OBRAÈUNU - NAPLAÆENA NEFAKTURISANA POTRAŽIVANJA</t>
  </si>
  <si>
    <t>'46852</t>
  </si>
  <si>
    <t>OBAVEZE U OBRAÈUNU PO OSNOVU PLATNIH KARTICA NOVE BANKE REALIZOVANE U DRUGIM BANKAMA</t>
  </si>
  <si>
    <t>'468520</t>
  </si>
  <si>
    <t>OBAVEZE PO OSNOVU PLATNIH KARTICA PRIDRUŽENIH BANAKA</t>
  </si>
  <si>
    <t>'46854</t>
  </si>
  <si>
    <t>OBAVEZE U OBRAÈUNU - ZA KARTIÈARSKO POSLOVANJE</t>
  </si>
  <si>
    <t>'46902</t>
  </si>
  <si>
    <t>PROLAZNI I PRIVREMENI RAÈUNI - UPLATE PO OSNOVU KREDITA, LIÈNA PRIMANJA I OSTALE UPLATE</t>
  </si>
  <si>
    <t>'46911</t>
  </si>
  <si>
    <t>PROLAZNI I PRIVREMENI RAÈUNI - TEKUÆI RAÈUNI PIO</t>
  </si>
  <si>
    <t>'46912</t>
  </si>
  <si>
    <t>PROLAZNI I PRIVREMENI RAÈUNI - TEKUÆI RAÈUNI PENZIJA PIO BIH</t>
  </si>
  <si>
    <t>'46944</t>
  </si>
  <si>
    <t>PROLAZNI  RAÈUNI ZA ISPLATU KREDITA STANOVNIŠTVA</t>
  </si>
  <si>
    <t>'46945</t>
  </si>
  <si>
    <t>PROLAZNI I PRIVREMENI RAÈUNI - ZA ISPLATU KREDITA PRIVREDE - CORPORATE</t>
  </si>
  <si>
    <t>'46948</t>
  </si>
  <si>
    <t>PROLAZNI I PRIVREMENI RAÈUNI - ZA KUPOVINU I ZAMJENU EFEKTIVE STRANOG NOVCA</t>
  </si>
  <si>
    <t>'46963</t>
  </si>
  <si>
    <t>PROLAZNI I PRIVREMENI RAÈUNI - ISPLATE PO OSTALIM PLASMANIMA</t>
  </si>
  <si>
    <t>'46998</t>
  </si>
  <si>
    <t>PROLAZNI I PRIVREMENI RAÈUNI - LIÈNA PRIMANJA ZA KLIJENTE</t>
  </si>
  <si>
    <t>'47021</t>
  </si>
  <si>
    <t>REZERVISANJA ZA OBAVEZE- SUDSKI SPOROVI</t>
  </si>
  <si>
    <t>'47023</t>
  </si>
  <si>
    <t>REZERVISANJA ZA OSTALU VANBILANSNU AKTIVU - NEAKTIVNI  RAÈUNI</t>
  </si>
  <si>
    <t>'47100</t>
  </si>
  <si>
    <t>REZERVISANJA ZA OTPREMNINE</t>
  </si>
  <si>
    <t>'47211</t>
  </si>
  <si>
    <t>REZERVISANJA ZA GUBITKE PO VANBILANSNOJ AKTIVI - GARANCIJE - CORPORATE</t>
  </si>
  <si>
    <t>'47212</t>
  </si>
  <si>
    <t>REZERVISANJA ZA GUBITKE PO VANBILANSNOJ AKTIVI - GARANCIJE - RETAIL</t>
  </si>
  <si>
    <t>'47222</t>
  </si>
  <si>
    <t>REZERVISANJA ZA GUBITKE PO VANBILANSNOJ AKTIVI - STANDARD KARTICE - RETAIL</t>
  </si>
  <si>
    <t>'47242</t>
  </si>
  <si>
    <t>REZERVISANJA ZA GUBITKE PO VANBILANSNOJ AKTIVI - POZAJMICE - RETAIL</t>
  </si>
  <si>
    <t>'47251</t>
  </si>
  <si>
    <t>REZERVISANJA ZA GUBITKE PO VANBILANSNOJ AKTIVI - NEOPOZIVE OBAVEZE - CORPORATE</t>
  </si>
  <si>
    <t>'47252</t>
  </si>
  <si>
    <t>REZERVISANJA ZA GUBITKE PO VANBILANSNOJ AKTIVI - NEOPOZIVE OBAVEZE - RETAIL</t>
  </si>
  <si>
    <t>'47261</t>
  </si>
  <si>
    <t>REZERVISANJA ZA GUBITKE PO VANBILANSNOJ AKTIVI - NEISKORIŠTENI DIO PLASMANA - CORPORATE</t>
  </si>
  <si>
    <t>'47271</t>
  </si>
  <si>
    <t>REZERVISANJA ZA GUBITKE PO VANBILANSNOJ AKTIVI - AKREDITIVI - CORPORATE</t>
  </si>
  <si>
    <t>'47533</t>
  </si>
  <si>
    <t>OBAVEZE POREZA NA DOBIT PO GODIŠNJOJ PRIJAVI</t>
  </si>
  <si>
    <t>'47534</t>
  </si>
  <si>
    <t>OBAVEZE POREZA NA DOBIT PO ODBITKU</t>
  </si>
  <si>
    <t>'475341</t>
  </si>
  <si>
    <t>OBAVEZE POREZA NA DOBIT PO ODBITKU-PO OSNOVU KAMATA</t>
  </si>
  <si>
    <t>'47637</t>
  </si>
  <si>
    <t>OBAVEZE ZA POREZ NA DODATU VRIJEDNOST PO PD PRIJAVI</t>
  </si>
  <si>
    <t>'47638</t>
  </si>
  <si>
    <t>OBAVEZE ZA POREZ NA DODATU VRIJEDNOST ZA USLUGE INO DOBAVLJAÈA</t>
  </si>
  <si>
    <t>'47725</t>
  </si>
  <si>
    <t>OBAVEZE ZA DRUGE POREZE I DOPRINOSE - POREZ NA PLATU - ZAŠTITA OD PRIRODNIH I DRUGIH NEPOGODA</t>
  </si>
  <si>
    <t>'47726</t>
  </si>
  <si>
    <t>OBAVEZE ZA DRUGE POREZE I DOPRINOSE - POREZ NA PLATU - OPŠTA VODOPRIVREDNA NAKNADA</t>
  </si>
  <si>
    <t>'47727</t>
  </si>
  <si>
    <t>OBAVEZE ZA DRUGE POREZE - POREZ NA  IMOVINU ZA PRENOS PRAVA</t>
  </si>
  <si>
    <t>'47728</t>
  </si>
  <si>
    <t>OBAVEZE ZA DRUGE POREZE - POREZ NA IMOVINU</t>
  </si>
  <si>
    <t>'47729</t>
  </si>
  <si>
    <t>OBAVEZE ZA POREZE PO OSNOVU ZAKUPA</t>
  </si>
  <si>
    <t>'47731</t>
  </si>
  <si>
    <t>OSTALI POREZI POSEBNA VODOPRIVREDNA NAKNADA</t>
  </si>
  <si>
    <t>'47732</t>
  </si>
  <si>
    <t>OSTALI POREZ NA PLATU - ZA REHABILITACIJU INVALIDA</t>
  </si>
  <si>
    <t>'47736</t>
  </si>
  <si>
    <t>OBAVEZE ZA POREZE PO OSNOVU TAKSE - REPUBLIÈKE TAKSE</t>
  </si>
  <si>
    <t>'47739</t>
  </si>
  <si>
    <t>OBAVEZE ZA DRUGE POREZE - NAKNADE ZA ŠUME</t>
  </si>
  <si>
    <t>'47742</t>
  </si>
  <si>
    <t>OBAVEZE ZA DRUGE POREZE I DOPRINOSE - NAKNADE ZA PROTIVPOŽARNU ZAŠTITU</t>
  </si>
  <si>
    <t>'480050</t>
  </si>
  <si>
    <t>RAZG.OBAV.ZA OBRAÈ.KAMATU PO TRANSAKCIONIM RAÈUNIMA FIZIÈKIH LICA</t>
  </si>
  <si>
    <t>'4800601</t>
  </si>
  <si>
    <t>RAZGRANICENE OBAVEZE ZA OBRACUNATU KAMATU, NEBAN.FIN.ORG.-IRB</t>
  </si>
  <si>
    <t>'4800604</t>
  </si>
  <si>
    <t>RAZGRANICENE OBAVEZE ZA OBRACUNATU KAMATU, NEBAN.FIN.ORG.-FS</t>
  </si>
  <si>
    <t>'4800609</t>
  </si>
  <si>
    <t>RAZGRANICENE OBAVEZE ZA OBRACUNATU KAMATU, DO 20 GODINA, NEBANKARSKE FINANSIJSKE ORGANIZACIJE, FOND ZA RAZVOJ I ZAPOSLJAVANJE</t>
  </si>
  <si>
    <t>'4800613</t>
  </si>
  <si>
    <t>RAZGRANICENE OBAVEZE ZA OBRACUNATU KAMATU, NEBAN.FIN.ORG.-SUBORDINIRANI</t>
  </si>
  <si>
    <t>'4800614</t>
  </si>
  <si>
    <t>RAZGRANICENE OBAVEZE ZA OBRACUNATU KAMATU, NEBAN.FIN.ORG.-IRBRS-SB</t>
  </si>
  <si>
    <t>'4800615</t>
  </si>
  <si>
    <t>RAZGRANICENE OBAVEZE ZA OBRACUNATU KAMATU, NEBAN.FIN.ORG.-ODRAZ-SB</t>
  </si>
  <si>
    <t>'4800616</t>
  </si>
  <si>
    <t>RAZGRANICENE OBAVEZE ZA OBRACUNATU KAMATU, NEBAN.FIN.ORG.-IRBRS_CEB</t>
  </si>
  <si>
    <t>'480081</t>
  </si>
  <si>
    <t>RAZGRANIÈENE OBAVEZE ZA OBRAÈUNATU KAMATU, AVISTA DEPOZITA - STRANA LICA</t>
  </si>
  <si>
    <t>'480131</t>
  </si>
  <si>
    <t>RAZGRANIÈENE OBAVEZE ZA OBRAÈUNATU KAMATU KRATKOROÈNIH DEPOZITA DRUGIH PREDUZEÆA DO 30 DANA SA VALUTNOM KLAUZULOM</t>
  </si>
  <si>
    <t>'480151</t>
  </si>
  <si>
    <t>RAZGR.OBAV. ZA OBRAÈ.KAMATU PO OSNOVU KRATKOR. ŠTEDNI DEPOZ. STANOV. NA 3 MJ. SA VALUT.KLAUZ.</t>
  </si>
  <si>
    <t>'4801511</t>
  </si>
  <si>
    <t>RAZGR.OBAV. ZA OBRAÈ.KAMATU PO OSNOVU KRATKOR. ŠTEDNI DEPOZ. STANOV. NA 1 MJESEC SA VALUT.KLAUZ.</t>
  </si>
  <si>
    <t>'4801512</t>
  </si>
  <si>
    <t>RAZGR.OBAV. ZA OBRAÈ.KAMATU PO OSNOVU KRATKOR. ŠTEDNI DEPOZ. STANOV. NA 2 MJ. SA VALUT.KLAUZ.</t>
  </si>
  <si>
    <t>'480194</t>
  </si>
  <si>
    <t>RAZGRANIÈENE OBAVEZE ZA OBRAÈUNATU KAMATU INSTITUCIJA JAVNOG SEKTORA PO DUG.DEPOZITIMA</t>
  </si>
  <si>
    <t>'480231</t>
  </si>
  <si>
    <t>OBRAÈUNATA KAMATA PO KRATK.DEPOZITIMA DRUGIH PREDUZEÆA DO 90 DANA SA VAL.KLAUZULOM</t>
  </si>
  <si>
    <t>'480251</t>
  </si>
  <si>
    <t>RAZGR.OBAV. ZA OBRAÈ.KAMATU PO OSNOVU KRATKOR. ŠTEDNI DEPOZ. STANOV. NA 6 MJ. SA VALUT.KLAUZ.</t>
  </si>
  <si>
    <t>'480252</t>
  </si>
  <si>
    <t>RAZGR.OBAV. ZA OBRAÈ.KAMATU PO OSNOVU KRATKOR. ŠTEDNI DEPOZ. STANOV. NA 6 MJ. SA VALUT.KLAUZ. - DJEÈ.ŠTED.</t>
  </si>
  <si>
    <t>'480253</t>
  </si>
  <si>
    <t>RAZGR.OBAV. ZA OBRAÈ.KAMATU PO OSNOVU KRATKOR. ŠTEDNI DEPOZ. STANOV. NA 6 MJ. SA VALUT.KLAUZ. - RENT.ŠTED.</t>
  </si>
  <si>
    <t>'480254</t>
  </si>
  <si>
    <t>RAZGR.OBAV. ZA OBRAÈ.KAMATU PO OSNOVU KRATKOR. ŠTEDNI DEPOZ. STANOV. NA 6 MJ. SA VALUT.KLAUZ. - SLOB.ŠTED.</t>
  </si>
  <si>
    <t>'4802581</t>
  </si>
  <si>
    <t>RAZGR.OBAV. ZA OBRAÈ.KAMATU PO OSNOVU KRATKOR. ŠTEDNI DEPOZ. STANOV. 1 MJ - 3 MJ. SA VALUT.KLAUZ. - NAMJEN.KAMAT.</t>
  </si>
  <si>
    <t>'480311</t>
  </si>
  <si>
    <t>RAZGRANIÈENE OBAVEZE ZA OBRAÈUNATU KAMATU KRATKOROÈNIH DEPOZITA INSTITUCIJA JAVNOG SEKTORA DO 180 DANA SA VALUTNOM KLAUZULOM</t>
  </si>
  <si>
    <t>'480321</t>
  </si>
  <si>
    <t>RAZGRANIÈENE OBAVEZE ZA OBRAÈUNATU KAMATU KRATKOROÈNIH DEPOZITA JAVNIH PREDUZEÆA DO 120 DANA SA VALUTNOM KLAUZULOM</t>
  </si>
  <si>
    <t>'480361</t>
  </si>
  <si>
    <t>RAZGRANIÈENE OBAVEZE ZA OBRAÈUNATU KAMATU KRATKOROÈNIH DEPOZITA NEBANKARSKIH FINANSIJSKIH ORGANIZACIJA DO 180 DANA SA VALUTNOM KLAUZULOM</t>
  </si>
  <si>
    <t>'480371</t>
  </si>
  <si>
    <t>RAZGRANIÈENE OBAVEZE ZA OBRAÈUNATU KAMATU KRATKOROÈNIH DEPOZITA NEPROFITNIH ORGANIZACIJA DO 180 DANA SA VALUTNOM KLAUZULOM</t>
  </si>
  <si>
    <t>'480411</t>
  </si>
  <si>
    <t>RAZGRANIÈENE OBAVEZE ZA OBRAÈUNATU KAMATU KRATKOROÈNIH DEPOZITA INSTITUCIJA JAVNOG SEKTORA DO 365 DANA SA VALUTNOM KLAUZULOM</t>
  </si>
  <si>
    <t>'480421</t>
  </si>
  <si>
    <t>RAZGRANIÈENE OBAVEZE ZA OBRAÈUNATU KAMATU KRATKOROÈNIH DEPOZITA JAVNIH PREDUZEÆA DO 365 DANA SA VALUTNOM KLAUZULOM</t>
  </si>
  <si>
    <t>'480431</t>
  </si>
  <si>
    <t>OBRAÈUNATA KAMATA PO KRATK.DEPOZITIMA DO 12 MJESECI DRUGIH PREDUZEÆA SA VAL.KLAUZULOM</t>
  </si>
  <si>
    <t>'4804310</t>
  </si>
  <si>
    <t>RAZGRANIÈENE OBAVEZE ZA OBRAÈUNATU KAMATU NAMJENSKIH KRATKOROÈNI DEPOZITA DRUGIH PREDUZEÆA DO 365 DANA PLASMAN PRAVNIM LICIMA SA VALUTNOM KLAUZULOM</t>
  </si>
  <si>
    <t>'4804312</t>
  </si>
  <si>
    <t>RAZGRANIÈENE OBAVEZE ZA OBRAÈUNATU KAMATU NAMJENSKIH KRATKOROÈNI DEPOZITA DRUGIH PREDUZEÆA DO 365 DANA ZA AKREDITIVE I GARANCIJE SA VALUTNOM KLAUZULOM</t>
  </si>
  <si>
    <t>'480441</t>
  </si>
  <si>
    <t>RAZGR.OBAV. ZA OBRAÈ.KAMATU PO OSNOVU KRATKOR. ŠTEDNI DEPOZ. PREDUZ. NA 12 MJ. SA VALUT.KLAUZ.</t>
  </si>
  <si>
    <t>'480451</t>
  </si>
  <si>
    <t>RAZGRANIÈENE OBAVEZE ZA OBRAÈUNATU KRATKOROÈNU KAMATU STANOVNIŠTVU - ŠTEDNJA</t>
  </si>
  <si>
    <t>'4804515</t>
  </si>
  <si>
    <t>RAZGR.OBAV. ZA OBRAÈ.KAMATU PO OSNOVU KRATKOR. ŠTEDNI DEPOZ. STANOV. NA 12 MJ. SA VALUT.KLAUZ.</t>
  </si>
  <si>
    <t>'4804525</t>
  </si>
  <si>
    <t>RAZGR.OBAV. ZA OBRAÈ.KAMATU PO OSNOVU KRATKOR. ŠTEDNI DEPOZ. STANOV. NA 12 MJ. SA VALUT.KLAUZ. - DJEÈ.ŠTED.</t>
  </si>
  <si>
    <t>'480453</t>
  </si>
  <si>
    <t>RAZGRANIÈENE OBAVEZE ZA OBRAÈUNATU KAMATU PO KRATK.DEPOZITIMA DO 365 DANA STANOVNIŠTVO - DJEÈIJA SLOBODNA OROÈENA ŠTEDNJA</t>
  </si>
  <si>
    <t>'4804535</t>
  </si>
  <si>
    <t>RAZGR.OBAV. ZA OBRAÈ.KAMATU PO OSNOVU KRATKOR. ŠTEDNI DEPOZ. STANOV. NA 12 MJ. SA VALUT.KLAUZ. - RENT.ŠTED.</t>
  </si>
  <si>
    <t>'480454</t>
  </si>
  <si>
    <t>RAZGR.OBAV. ZA OBRAÈ.KAMATU PO OSNOVU KRATKOR. ŠTEDNI DEPOZ. STANOV. NA 12 MJ. SA VALUT.KLAUZ. - SLOB.ŠTED.</t>
  </si>
  <si>
    <t>'480455</t>
  </si>
  <si>
    <t>RAZGRANIÈENE OBAVEZE ZA OBRAÈUNATU KAMATU NA BONUS PO KRATK.DEPOZITIMA DO 365 DANA STANOVNIŠTVO - DJEÈIJA SLOBODNA OROÈENA ŠTEDNJA</t>
  </si>
  <si>
    <t>'480456</t>
  </si>
  <si>
    <t>RAZGR.OBAV. ZA OBRAÈ.KAMATU PO OSNOVU KRATKOR. ŠTEDNI DEPOZ. STANOV. NA 12 MJ. SA VALUT.KLAUZ. - DJEÈ.BONUS ŠTED.</t>
  </si>
  <si>
    <t>'4804567</t>
  </si>
  <si>
    <t>RAZGR.POT. ZA OBRAÈ.KAMATU PO OSNOVU  KRATKOR. ŠTEDNI DEPOZ. STANOV. NA 12 MJESECI SA VALUT.KLAUZ. - BONUS - DJEÈ.BONUS ŠTED.</t>
  </si>
  <si>
    <t>'4804581</t>
  </si>
  <si>
    <t>RAZGR.OBAV. ZA OBRAÈ.KAMATU PO OSNOVU KRATKOR. ŠTEDNI DEPOZ. STANOV. 4 MJ - 12 MJ. SA VALUT.KLAUZ. - NAMJEN.KAMAT.</t>
  </si>
  <si>
    <t>'4804591</t>
  </si>
  <si>
    <t>RAZGR.OBAV. ZA OBRAÈ.KAMATU PO OSNOVU KRATKOR. ŠTEDNI DEPOZ. STANOV. NA 12 MJ. SA VALUT.KLAUZ. - RENT.KAMAT.</t>
  </si>
  <si>
    <t>'480461</t>
  </si>
  <si>
    <t>RAZGRANIÈENE OBAVEZE ZA OBRAÈUNATU KAMATU KRATKOROÈNIH DEPOZITA NEBANKARSKIH FINANSIJSKIH ORGANIZACIJA DO 365 DANA SA VALUTNOM KLAUZULOM</t>
  </si>
  <si>
    <t>'480471</t>
  </si>
  <si>
    <t>RAZGRANIÈENE OBAVEZE ZA OBRAÈUNATU KAMATU PO DEPOZITIMA NEPROFITNIM ORG. PO KRATK. POSLOVANJU</t>
  </si>
  <si>
    <t>'480481</t>
  </si>
  <si>
    <t>RAZGRANIÈENE OBAVEZE ZA OBRAÈUNATU KAMATU, KRATKOROÈNI DEPOZITI - STRANA LICA</t>
  </si>
  <si>
    <t>'480493</t>
  </si>
  <si>
    <t>RAZGRANIÈENE OBAVEZE ZA OBRAÈUNATU KAMATU OSTALIM ORGANIZACIJAMA PO KRATK.POSLOVANJU (DEPOZITI CORPORATE)</t>
  </si>
  <si>
    <t>'480494</t>
  </si>
  <si>
    <t>RAZGRANIÈENE OBAVEZE ZA OBRAÈUNATU KAMATU OSTALIM ORGANIZACIJAMA PO DUG.POSLOVANJU (DEPOZITI CORPORATE)</t>
  </si>
  <si>
    <t>'480511</t>
  </si>
  <si>
    <t>RAZGRANIÈENE OBAVEZE ZA OBRAÈUNATU KAMATU DUGOROÈNIH DEPOZITA INSTITUCIJE JAVNOG SEKTORA DO 24 MJ SA VALUTNOM KLAUZULOM</t>
  </si>
  <si>
    <t>'480531</t>
  </si>
  <si>
    <t>OBRAÈUNATA KAMATA NA DUG.DEPOZITE OD 13 MJ DO 24 MJ DRUGIH PREDUZEÆA SA VAL.KLAUZULOM</t>
  </si>
  <si>
    <t>'4805310</t>
  </si>
  <si>
    <t>RAZGRANIÈENE OBAVEZE ZA OBRAÈUNATU KAMATU NAMJENSKIH DUGOROÈNIH DEPOZITA DRUGA PREDUZEÆA PREKO 365 DANA SA VALUTNOM KLAUZULOM</t>
  </si>
  <si>
    <t>'4805311</t>
  </si>
  <si>
    <t>RAZGRANIÈENE OBAVEZE ZA OBRAÈUNATU KAMATU NAMJENSKIH DUGOROÈNIH DEPOZITA DRUGA PREDUZEÆA PREKO 365 DANA PLASMAN FIZIÈKIM LICIMA SA VALUTNOM KLAUZULOM</t>
  </si>
  <si>
    <t>'4805312</t>
  </si>
  <si>
    <t>RAZGRANIÈENE OBAVEZE ZA OBRAÈUNATU KAMATU NAMJENSKI DUGOROÈNI DEPOZITI DRUGIH PREDUZEÆA PREKO 365 DANA ZA AKREDITIVE I GARANCIJE SA VALUTNOM KLAUZULOM</t>
  </si>
  <si>
    <t>'480541</t>
  </si>
  <si>
    <t>RAZGR.OBAV. ZA OBRAÈ.KAMATU PO OSNOVU DUGOR. ŠTEDNI DEPOZ. PREDUZETNIKA DO 2 GOD. SA VALUT.KLAUZ.</t>
  </si>
  <si>
    <t>'480551</t>
  </si>
  <si>
    <t>RAZGR.OBAV. ZA OBRAÈ.KAMATU PO OSNOVU DUGOR. ŠTEDNI DEPOZ. STANOV. NA 13 MJ. SA VALUT.KLAUZ.</t>
  </si>
  <si>
    <t>'480552</t>
  </si>
  <si>
    <t>RAZGR.OBAV. ZA OBRAÈ.KAMATU PO OSNOVU DUGOR. ŠTEDNI DEPOZ. STANOV. NA 13 MJ. SA VALUT.KLAUZ. - DJEÈ.ŠTED.</t>
  </si>
  <si>
    <t>'480553</t>
  </si>
  <si>
    <t>RAZGRANICENE OBAVEZE ZA OBRACUNATU KAMATU STANOVNIŠTVA NA DUG.DEPOZITE NA 24 MJ - DJEÈIJA SLOBODNA OROÈENA ŠTEDNJA</t>
  </si>
  <si>
    <t>'4805535</t>
  </si>
  <si>
    <t>RAZGR.OBAV. ZA OBRAÈ.KAMATU PO OSNOVU DUGOR. ŠTEDNI DEPOZ. STANOV. NA 13 MJ. SA VALUT.KLAUZ. - RENT.ŠTED.</t>
  </si>
  <si>
    <t>'480554</t>
  </si>
  <si>
    <t>RAZGR.OBAV. ZA OBRAÈ.KAMATU PO OSNOVU DUGOR. ŠTEDNI DEPOZ. STANOV. NA 13 MJ. SA VALUT.KLAUZ. - SLOB.ŠTED.</t>
  </si>
  <si>
    <t>'480555</t>
  </si>
  <si>
    <t>RAZGRANICENE OBAVEZE ZA OBRACUNATU KAMATA NA BONUS STANOVNIŠTVA NA DUG.DEPOZITE NA 24 MJ - DJEÈIJA SLOBODNA OROÈENA ŠTEDNJA</t>
  </si>
  <si>
    <t>'480556</t>
  </si>
  <si>
    <t>RAZGRANICENE OBAVEZE ZA OBRACUNATU KAMATU PO OSNOVU DUGOROCNIH STEDNIH DEPOZITA STANOVNISTVA BEZ VALUTNE KLAUZULE - NOVA STEDNJA</t>
  </si>
  <si>
    <t>'480561</t>
  </si>
  <si>
    <t>OBRAÈUNATA KAMATA PO  DUG.DEPOZITIMA NEBANKARSKIH ORGANIZACIJA OD 13 MJ DO 24 MJ SA VAL.KLAUZULOM</t>
  </si>
  <si>
    <t>'480581</t>
  </si>
  <si>
    <t>RAZGRANIÈENE OBAVEZE ZA OBRAÈUNATU KAMATU, DUGOROÈNIM DEPOZITIMA - STRANA LICA</t>
  </si>
  <si>
    <t>'4805817</t>
  </si>
  <si>
    <t>RAZGRANIÈENE OBAVEZE ZA OBRAÈUNATU KAMATU  DUGOROÈNIM DEPOZITIMA - STRANA LICA-BONUS</t>
  </si>
  <si>
    <t>'480621</t>
  </si>
  <si>
    <t>RAZGRANIÈENE OBAVEZE ZA OBRAÈUNATU KAMATU DUGOROÈNIH DEPOZITA JAVNIH PREDUZEÆA DO 36 MJ. SA VALUTNOM KLAUZULOM</t>
  </si>
  <si>
    <t>'480631</t>
  </si>
  <si>
    <t>RAZGRANIÈENE OBAVEZE ZA OBRAÈUNATU KAMATU DUGOROÈNIH DEPOZITA DRUGIH PREDUZEÆA DO 36 MJ SA VALUTNOM KLAUZULOM</t>
  </si>
  <si>
    <t>'480651</t>
  </si>
  <si>
    <t>RAZGR.OBAV. ZA OBRAÈ.KAMATU PO OSNOVU DUGOR. ŠTEDNI DEPOZ. STANOV. NA 18 MJ. SA VALUT.KLAUZ.</t>
  </si>
  <si>
    <t>'480653</t>
  </si>
  <si>
    <t>RAZGRANICENE OBAVEZE ZA OBRACUNATU KAMATU STANOVNIŠTVA NA DUG.DEPOZITE NA 36 MJ - DJEÈIJA SLOBODNA OROÈENA ŠTEDNJA</t>
  </si>
  <si>
    <t>'4806535</t>
  </si>
  <si>
    <t>RAZGR.OBAV. ZA OBRAÈ.KAMATU PO OSNOVU DUGOR. ŠTEDNI DEPOZ. STANOV. NA 18 MJ. SA VALUT.KLAUZ. - RENT.ŠTED.</t>
  </si>
  <si>
    <t>'480655</t>
  </si>
  <si>
    <t>RAZGRANICENE OBAVEZE ZA OBRACUNATU KAMATU NA BONUS STANOVNIŠTVA NA DUG.DEPOZITE NA 36 MJ - DJEÈIJA SLOBODNA OROÈENA ŠTEDNJA</t>
  </si>
  <si>
    <t>'480661</t>
  </si>
  <si>
    <t>RAZGRANIÈENE OBAVEZE ZA OBRAÈUNATU KAMATU DUGOROÈNIH DEPOZITA NEBANKARSKIH FINANSIJSKIH ORGANIZACIJA DO 36 MJ. SA VALUTNOM KLAUZULOM</t>
  </si>
  <si>
    <t>'480671</t>
  </si>
  <si>
    <t>RAZGRANIÈENE OBAVEZE ZA OBRAÈUNATU KAMATU DUGOROÈNIH DEPOZITA NEPROFITNIH ORGANIZACIJA DO 36 MJ. SA VALUTNOM KLAUZULOM</t>
  </si>
  <si>
    <t>'480711</t>
  </si>
  <si>
    <t>RAZGRANIÈENE OBAVEZE ZA OBRAÈUNATU KAMATU DUGOROÈNIH DEPOZITA INSTITUCIJA JAVNOG SEKTORA DO 60 MJ. SA VALUTNOM KLAUZULOM</t>
  </si>
  <si>
    <t>'480741</t>
  </si>
  <si>
    <t>RAZGR.OBAV. ZA OBRAÈ.KAMATU PO OSNOVU DUGOR. ŠTEDNI DEPOZ. PREDUZETNIKA DO 5 GOD. SA VALUT.KLAUZ.</t>
  </si>
  <si>
    <t>'480751</t>
  </si>
  <si>
    <t>RAZGR.OBAV. ZA OBRAÈ.KAMATU PO OSNOVU DUGOR. ŠTEDNI DEPOZ. STANOV. NA 24 MJ. SA VALUT.KLAUZ.</t>
  </si>
  <si>
    <t>'4807517</t>
  </si>
  <si>
    <t>RAZGR.OBAV. ZA OBRAÈ.KAMATU PO OSNOVU KRATKOR. ŠTEDNI DEPOZ. STANOV. NA 24 MJ. SA VALUT.KLAUZ.- BONUS - OROÈENA STEDNJA</t>
  </si>
  <si>
    <t>'480752</t>
  </si>
  <si>
    <t>RAZGR.OBAV. ZA OBRAÈ.KAMATU PO OSNOVU DUGOR. ŠTEDNI DEPOZ. STANOV. NA 24 MJ. SA VALUT.KLAUZ. - DJEÈ.ŠTED.</t>
  </si>
  <si>
    <t>'480753</t>
  </si>
  <si>
    <t>RAZGRANICENE OBAVEZE ZA OBRACUNATU KAMATU STANOVNIŠTVA NA DUG.DEPOZITE NA 60 MJ - DJEÈIJA SLOBODNA OROÈENA ŠTEDNJA</t>
  </si>
  <si>
    <t>'4807535</t>
  </si>
  <si>
    <t>RAZGR.OBAV. ZA OBRAÈ.KAMATU PO OSNOVU DUGOR. ŠTEDNI DEPOZ. STANOV. NA 24 MJ. SA VALUT.KLAUZ. - RENT.ŠTED.</t>
  </si>
  <si>
    <t>'48075357</t>
  </si>
  <si>
    <t>RAZGR.POT. ZA OBRAÈ.KAMATU PO OSNOVU  DUGOR. ŠTEDNI DEPOZ. STANOV. NA 24 MJESECA SA VALUT.KLAUZ. - BONUS - RENT.ŠTED.</t>
  </si>
  <si>
    <t>'480754</t>
  </si>
  <si>
    <t>RAZGR.OBAV. ZA OBRAÈ.KAMATU PO OSNOVU DUGOR. ŠTEDNI DEPOZ. STANOV. NA 24 MJ. SA VALUT.KLAUZ. - SLOB.ŠTED.</t>
  </si>
  <si>
    <t>'480755</t>
  </si>
  <si>
    <t>RAZGRANICENE OBAVEZE ZA OBRACUNATU KAMATU NA BONUS STANOVNIŠTVA NA DUG.DEPOZITE NA 60 MJ - DJEÈIJA SLOBODNA OROÈENA ŠTEDNJA</t>
  </si>
  <si>
    <t>'480756</t>
  </si>
  <si>
    <t>RAZGR.OBAV. ZA OBRAÈ.KAMATU PO OSNOVU DUGOR. ŠTEDNI DEPOZ. STANOV. NA 24 MJ. SA VALUT.KLAUZ. - DJEÈ.BONUS ŠTED.</t>
  </si>
  <si>
    <t>'4807567</t>
  </si>
  <si>
    <t>RAZGR.POT. ZA OBRAÈ.KAMATU PO OSNOVU  DUGOR. ŠTEDNI DEPOZ. STANOV. NA 24 MJESECA SA VALUT.KLAUZ. - BONUS - DJEÈ.BONUS ŠTED.</t>
  </si>
  <si>
    <t>'4807581</t>
  </si>
  <si>
    <t>RAZGR.OBAV. ZA OBRAÈ.KAMATU PO OSNOVU DUGOR. ŠTEDNI DEPOZ. STANOV. 13 MJ - 36 MJ. SA VALUT.KLAUZ. - NAMJEN.KAMAT.</t>
  </si>
  <si>
    <t>'4807591</t>
  </si>
  <si>
    <t>RAZGR.OBAV. ZA OBRAÈ.KAMATU PO OSNOVU DUGOR. ŠTEDNI DEPOZ. STANOV. NA 24 MJ. SA VALUT.KLAUZ. - RENT.KAMAT.</t>
  </si>
  <si>
    <t>'480761</t>
  </si>
  <si>
    <t>RAZGRANIÈENE OBAVEZE ZA OBRAÈUNATU KAMATU DUGOROÈNIH DEPOZITA NEBANKARSKIH FINANSIJSKIH ORGANIZACIJA DO 60 MJ. SA VALUTNOM KLAUZULOM</t>
  </si>
  <si>
    <t>'480851</t>
  </si>
  <si>
    <t>RAZGR.OBAV. ZA OBRAÈ.KAMATU PO OSNOVU DUGOR. ŠTEDNI DEPOZ. STANOV. NA 36 MJ. SA VALUT.KLAUZ.</t>
  </si>
  <si>
    <t>'4808517</t>
  </si>
  <si>
    <t>RAZGR.OBAV. ZA OBRAÈ.KAMATU PO OSNOVU KRATKOR. ŠTEDNI DEPOZ. STANOV. NA 36 MJ. SA VALUT.KLAUZ.- BONUS - OROÈENA STEDNJA</t>
  </si>
  <si>
    <t>'480852</t>
  </si>
  <si>
    <t>RAZGR.OBAV. ZA OBRAÈ.KAMATU PO OSNOVU DUGOR. ŠTEDNI DEPOZ. STANOV. NA 36 MJ. SA VALUT.KLAUZ. - DJEÈ.ŠTED.</t>
  </si>
  <si>
    <t>'480853</t>
  </si>
  <si>
    <t>RAZGRANICENE OBAVEZE ZA OBRACUNATU KAMATU STANOVNIŠTVA NA DUG.DEPOZITE NA 120 MJ - DJEÈIJA SLOBODNA OROÈENA ŠTEDNJA</t>
  </si>
  <si>
    <t>'4808535</t>
  </si>
  <si>
    <t>RAZGR.OBAV. ZA OBRAÈ.KAMATU PO OSNOVU DUGOR. ŠTEDNI DEPOZ. STANOV. NA 36 MJ. SA VALUT.KLAUZ. - RENT.ŠTED.</t>
  </si>
  <si>
    <t>'48085357</t>
  </si>
  <si>
    <t>RAZGR.POT. ZA OBRAÈ.KAMATU PO OSNOVU  DUGOR. ŠTEDNI DEPOZ. STANOV. NA 36 MJESECI SA VALUT.KLAUZ. - BONUS - RENT.ŠTED.</t>
  </si>
  <si>
    <t>'480854</t>
  </si>
  <si>
    <t>RAZGR.OBAV. ZA OBRAÈ.KAMATU PO OSNOVU DUGOR. ŠTEDNI DEPOZ. STANOV. NA 36 MJ. SA VALUT.KLAUZ. - SLOB.ŠTED.</t>
  </si>
  <si>
    <t>'480855</t>
  </si>
  <si>
    <t>RAZGRANICENE OBAVEZE ZA OBRACUNATU KAMATU NA BONUS STANOVNIŠTVA NA DUG.DEPOZITE NA 120 MJ - DJEÈIJA SLOBODNA OROÈENA ŠTEDNJA</t>
  </si>
  <si>
    <t>'480856</t>
  </si>
  <si>
    <t>RAZGR.OBAV. ZA OBRAÈ.KAMATU PO OSNOVU DUGOR. ŠTEDNI DEPOZ. STANOV. NA 36 MJ. SA VALUT.KLAUZ. - DJEÈ.BONUS ŠTED.</t>
  </si>
  <si>
    <t>'4808567</t>
  </si>
  <si>
    <t>RAZGR.POT. ZA OBRAÈ.KAMATU PO OSNOVU  DUGOR. ŠTEDNI DEPOZ. STANOV. NA 36 MJESECI SA VALUT.KLAUZ. - BONUS - DJEÈ.BONUS ŠTED.</t>
  </si>
  <si>
    <t>'480871</t>
  </si>
  <si>
    <t>RAZGR.OBAV. ZA OBRAÈ.KAMATU PO OSNOVU DUG.NAMJ.DEP.NEPROF.ORANIZACIJAMA SA VALUT.KLAUZ.</t>
  </si>
  <si>
    <t>'480911</t>
  </si>
  <si>
    <t>RAZGRANIÈENE OBAVEZE ZA OBRAÈUNATU KAMATU DUGOROÈNOG NAMJENSKOG DEPOZITA INSTITUCIJA JAVNOG SEKTORA BEZ VALUTNE KLAUZULE</t>
  </si>
  <si>
    <t>'480951</t>
  </si>
  <si>
    <t>RAZGR.OBAV. ZA OBRAÈ.KAMATU PO OSNOVU DUGOR. ŠTEDNI DEPOZ. STANOV. NA 48 MJ. SA VALUT.KLAUZ.</t>
  </si>
  <si>
    <t>'4809517</t>
  </si>
  <si>
    <t>RAZGR.OBAV. ZA OBRAÈ.KAMATU PO OSNOVU KRATKOR. ŠTEDNI DEPOZ. STANOV. NA 48 MJ. SA VALUT.KLAUZ.- BONUS - OROÈENA STEDNJA</t>
  </si>
  <si>
    <t>'480952</t>
  </si>
  <si>
    <t>RAZGR.OBAV. ZA OBRAÈ.KAMATU PO OSNOVU DUGOR. ŠTEDNI DEPOZ. STANOV. NA 48 MJ. SA VALUT.KLAUZ. - DJEÈ.ŠTED.</t>
  </si>
  <si>
    <t>'480953</t>
  </si>
  <si>
    <t>RAZGRANICENE OBAVEZE ZA OBRACUNATU KAMATU STANOVNIŠTVA NA DUG.DEPOZITE NA 180 MJ - DJEÈIJA SLOBODNA OROÈENA ŠTEDNJA</t>
  </si>
  <si>
    <t>'480954</t>
  </si>
  <si>
    <t>RAZGR.OBAV. ZA OBRAÈ.KAMATU PO OSNOVU DUGOR. ŠTEDNI DEPOZ. STANOV. NA 48 MJ. SA VALUT.KLAUZ. - SLOB.ŠTED.</t>
  </si>
  <si>
    <t>'480955</t>
  </si>
  <si>
    <t>RAZGRANIÈENE OBAVEZE ZA OBRACUNATU KAMATU NA BONUS STANOVNIŠTVA NA DUG.DEPOZITE NA 180 MJ - DJEÈIJA SLOBODNA OROÈENA ŠTEDNJA</t>
  </si>
  <si>
    <t>'4809560</t>
  </si>
  <si>
    <t>RAZGR.OBAV. ZA OBRAÈ.KAMATU PO OSNOVU DUGOR. ŠTEDNI DEPOZ. STANOV. NA 60 MJ. SA VALUT.KLAUZ. - DJEÈ.BONUS ŠTED.</t>
  </si>
  <si>
    <t>'48095607</t>
  </si>
  <si>
    <t>RAZGR.POT. ZA OBRAÈ.KAMATU PO OSNOVU  DUGOR. ŠTEDNI DEPOZ. STANOV. NA 60 MJESECI SA VALUT.KLAUZ. - BONUS - DJEÈ.BONUS ŠTED.</t>
  </si>
  <si>
    <t>'4809561</t>
  </si>
  <si>
    <t>RAZGR.OBAV. ZA OBRAÈ.KAMATU PO OSNOVU DUGOR. ŠTEDNI DEPOZ. STANOV. NA 120 MJ. SA VALUT.KLAUZ. - DJEÈ.BONUS ŠTED.</t>
  </si>
  <si>
    <t>'48095617</t>
  </si>
  <si>
    <t>RAZGR.POT. ZA OBRAÈ.KAMATU PO OSNOVU  DUGOR. ŠTEDNI DEPOZ. STANOV. NA 120 MJESECI SA VALUT.KLAUZ. - BONUS - DJEÈ.BONUS ŠTED.</t>
  </si>
  <si>
    <t>'4809562</t>
  </si>
  <si>
    <t>RAZGR.OBAV. ZA OBRAÈ.KAMATU PO OSNOVU DUGOR. ŠTEDNI DEPOZ. STANOV. NA 180 MJ. SA VALUT.KLAUZ. - DJEÈ.BONUS ŠTED.</t>
  </si>
  <si>
    <t>'48095627</t>
  </si>
  <si>
    <t>RAZGR.POT. ZA OBRAÈ.KAMATU PO OSNOVU  DUGOR. ŠTEDNI DEPOZ. STANOV. NA 180 MJESECI SA VALUT.KLAUZ. - BONUS - DJEÈ.BONUS ŠTED.</t>
  </si>
  <si>
    <t>'480957</t>
  </si>
  <si>
    <t>RAZGR.OBAV. ZA OBRAÈ.KAMATU PO OSNOVU DUGOR. ŠTEDNI DEPOZ. STANOV. NA 48 MJ. SA VALUT.KLAUZ. - STEPEN.ŠTED.</t>
  </si>
  <si>
    <t>'4809581</t>
  </si>
  <si>
    <t>RAZGR.OBAV. ZA OBRAÈ.KAMATU PO OSNOVU DUGOR. ŠTEDNI DEPOZ. STANOV. PREKO 36 MJ. SA VALUT.KLAUZ. - NAMJEN.KAMAT.</t>
  </si>
  <si>
    <t>'4809591</t>
  </si>
  <si>
    <t>RAZGR.OBAV. ZA OBRAÈ.KAMATU PO OSNOVU DUGOR. ŠTEDNI DEPOZ. STANOV. NA 36 MJ. SA VALUT.KLAUZ. - RENT.KAMAT.</t>
  </si>
  <si>
    <t>'48129</t>
  </si>
  <si>
    <t>RAZGRANIÈENE OBAVEZE ZA OSTALE OBRAÈUNATE RASHODE</t>
  </si>
  <si>
    <t>'481290</t>
  </si>
  <si>
    <t>RAZGRANIÈENE OBAVEZE ZA OSTALE OBRAÈUNATE RASHODE - NEFAKT.TROŠKOVI PERIODA</t>
  </si>
  <si>
    <t>'4830130</t>
  </si>
  <si>
    <t>RAZGRANIÈENI PRIHOD ZA POTRAŽIVANJA PO KREDITIMA INSTITUCIJA JAVNOG SEKTORA ISKAZANA PO AMORTIZOVANOJ VRIJEDNOSTI PRIMJENOM EFEKTIVNE KAMATNE STOPE</t>
  </si>
  <si>
    <t>'483014</t>
  </si>
  <si>
    <t>UNAPRED NAPL.NAKN. ZA OBRADU ZAHTIJEVA ZA IZD.GARANCIJA -  INST.JAV.SEKT.- RAZG.PRIH. ZA POTR.</t>
  </si>
  <si>
    <t>'4830149</t>
  </si>
  <si>
    <t>UNAPRED NAPL.NAKN. ZA KORIŠTENJE GARANCIJA, INST.JAV.SEKT.-RAZG.POTR.</t>
  </si>
  <si>
    <t>'4830230</t>
  </si>
  <si>
    <t>RAZGRANIÈENI PRIHOD ZA POTRAŽIVANJA PO KREDITIMA JAVNA PREDUZEÆA ISKAZANA PO AMORTIZOVANOJ VRIJEDNOSTI PRIMJENOM EFEKTIVNE KAMATNE STOPE</t>
  </si>
  <si>
    <t>'483024</t>
  </si>
  <si>
    <t>UNAPRED  NAPL.NAKN. ZA OBRADU ZAHTIJEVA ZA IZD.GARANCIJA - JAVNA PREDUZEÆA - RAZG.POTR.</t>
  </si>
  <si>
    <t>'4830249</t>
  </si>
  <si>
    <t>UNAPRED  NAPL. NAKN. ZA KORIŠTENJE GARANCIJA JAVNIH PREDUZEÆA - RAZG.POTR.</t>
  </si>
  <si>
    <t>'483031</t>
  </si>
  <si>
    <t>UNAPRED NAPLAÆENE KAMATE - RAZGRANIÈENA POTRAŽIVANJA</t>
  </si>
  <si>
    <t>'4830320</t>
  </si>
  <si>
    <t>RAZGRANIÈENI PRIHOD ZA POTRAŽIVANJA PO KREDITIMA DRUGIH PREDUZEÆA ISKAZANA PO AMORTIZOVANOJ VRIJEDNOSTI PRIMJENOM EFEKTIVNE KAMATNE STOPE</t>
  </si>
  <si>
    <t>'4830322</t>
  </si>
  <si>
    <t>UNAPRIJED NAPLAÆENA NAKNADA PRIJE ISPLATE KREDITA I GARANCIJA - RAZG.POTR.</t>
  </si>
  <si>
    <t>'483033</t>
  </si>
  <si>
    <t>NAPLAÆENI (OBRAÈUNATI) ANUITET PO KREDITIMA PRIVREDE - RAZG.PRIH.ZA POTR.</t>
  </si>
  <si>
    <t>'4830333</t>
  </si>
  <si>
    <t>UPLATA PO OSNOVU KUPLJENIH POTRAŽIVANJA - RAZGR.POT.</t>
  </si>
  <si>
    <t>'483034</t>
  </si>
  <si>
    <t>UNAPRED NAPL. NAKN.ZA OBRADU ZAH. ZA IZD.GARANCIJA - DRUGA PRED. - RAZG.PRIH.ZA POTR.</t>
  </si>
  <si>
    <t>'4830349</t>
  </si>
  <si>
    <t>UNAPRED NAPL..NAKN. ZA KORIŠTENJE GARANCIJA DRUGIH PRED.-RAZG.PRIH.ZA POTR.</t>
  </si>
  <si>
    <t>'483035</t>
  </si>
  <si>
    <t>UPLATA PO OSNOVU GARANCIJA DRUGA PREDUZEÆA- RAZGR.POT.</t>
  </si>
  <si>
    <t>'4830355</t>
  </si>
  <si>
    <t>UPLATA PO OSNOVU NAKNADA ZA AKREDITIVE  DRUGA PREDUZEÆA- RAZGR.POT.</t>
  </si>
  <si>
    <t>'483036</t>
  </si>
  <si>
    <t>NAKNADA ZA PREGLEDA DOKUMENATA AKAREDITIVA- RAZG.PRIH.ZA POTR.</t>
  </si>
  <si>
    <t>'483038</t>
  </si>
  <si>
    <t>NAKNADA ZA OBRADU I VOÐENJE AKAREDITIVA- RAZG.PRIH.ZA POTR.</t>
  </si>
  <si>
    <t>'4830399</t>
  </si>
  <si>
    <t>UNAPRIJED NAPLAÆENA NAKNADA ZA KORIŠTENJE GARANCIJA - DEFAULT KONTO-RAZG.PRIH.ZA POTR.</t>
  </si>
  <si>
    <t>'483044</t>
  </si>
  <si>
    <t>UNAPRED NAPL. NAKN. ZA OBRADU ZAHT. ZA IZD.GARANCIJA - PREDUZETNICI - RAZG.PRIH.ZA POTR.</t>
  </si>
  <si>
    <t>'4830449</t>
  </si>
  <si>
    <t>UNAPRED NAPLAÆENA NAKNADA ZA KORIŠTENJE GARANCIJA PREDUZETNICI - RAZG.PRIH.ZA POTR.</t>
  </si>
  <si>
    <t>'483052</t>
  </si>
  <si>
    <t>RAZGRANIÈENI PRIHOD ZA POTRAŽIVANJA PO KREDITIMA STANOVNIŠTVA ISKAZANA PO AMORTIZOVANOJ VRIJEDNOSTI PRIMJENOM EFEKTIVNE KAMATNE STOPE</t>
  </si>
  <si>
    <t>'4830520</t>
  </si>
  <si>
    <t>'4830521</t>
  </si>
  <si>
    <t>UPLAÆENE OBAVEZE PO KREDITNOJ KARTICI- RAZG.PRIH.ZA POTR.</t>
  </si>
  <si>
    <t>'483053</t>
  </si>
  <si>
    <t>NAPLAÆENI (OBRAÈUNATI) ANUITETI PO KREDITIMA (STANOVNIŠTVO)-RAZG.PRIH.ZA POTR.</t>
  </si>
  <si>
    <t>'483054</t>
  </si>
  <si>
    <t>UNAPRED NAPL. NAKN. ZA OBRADU ZAHT. ZA IZD. GARANCIJA - STANOVNIŠTVO-RAZG.PRIH.ZA POTR.</t>
  </si>
  <si>
    <t>'4830549</t>
  </si>
  <si>
    <t>UNAPRED NAPL. NAKN. ZA KORIŠTENJE GARANCIJA-STANOVNIŠTVO-RAZG.PRIH.ZA POTR.</t>
  </si>
  <si>
    <t>'483055</t>
  </si>
  <si>
    <t>UPLATA PO OSNOVU GARANCIJA STANOVNIŠTVA-RAZG.PRIH.ZA POTR.</t>
  </si>
  <si>
    <t>'4830550553</t>
  </si>
  <si>
    <t>UNAPRIJED NAPLAÆEN PRIHOD OD NAKNADA ZA VOÐENJE RAÈUNA KREDITNE KARTICE NA RATE</t>
  </si>
  <si>
    <t>'4830630</t>
  </si>
  <si>
    <t>RAZGRANIÈENI PRIHOD ZA POTRAŽIVANJA PO KREDITIMA NEBANKARSKIH FINANSIJSKIH ORGANIZACIJA, ISKAZANA PO AMORTIZOVANOJ VRIJEDNOSTI PRIMJENOM EFEKTIVNE KAMATNE STOPE</t>
  </si>
  <si>
    <t>'483064</t>
  </si>
  <si>
    <t>UNAPRED NAPL. NAKN. ZA OBRADU ZAHT. ZA IZD.GARANCIJA -  NEBAN.FIN.ORG.-RAZG.PRIH.ZA POTR.</t>
  </si>
  <si>
    <t>'4830649</t>
  </si>
  <si>
    <t>UNAPRED NAPL. NAKN.  ZA KORIŠTENJE GARANCIJA NEBAN.FIN.ORG.-RAZG.PRIH.ZA POTR.</t>
  </si>
  <si>
    <t>'483074</t>
  </si>
  <si>
    <t>UNAPRED NAPL. NAKN. ZA OBRADU ZAHT. ZA IZD.GARANCIJA -  NEPROFIT.ORG.-RAZG.PRIH.ZA POTR.</t>
  </si>
  <si>
    <t>'4830749</t>
  </si>
  <si>
    <t>UNAPRIJED NAPL. NAKN. ZA KORIŠ. GARANCIJA, NEPROFIT.ORG.-RAZG.PRIH.ZA POTR.</t>
  </si>
  <si>
    <t>'483450007</t>
  </si>
  <si>
    <t>UNAPRED NAPL. NAKN. ZA VOÐENJE KREDITNIH RAÈUNA STANOVNIŠTVA - RAZG.PRIH.ZA POTR.</t>
  </si>
  <si>
    <t>'48405</t>
  </si>
  <si>
    <t>RAZGRANIÈENI OSTALI PRIHODI - ZA OSTALE USLUGE</t>
  </si>
  <si>
    <t>'48564</t>
  </si>
  <si>
    <t>OSTALA PASIVNA VREMENSKA RAZGRANIÈENJA - UNAPRIJED NAPLAÆENE NAKNADE ZA BANKARSKI PAKET</t>
  </si>
  <si>
    <t>'48599</t>
  </si>
  <si>
    <t>OSTALA PASIVNA VREMENSKA RAZGRANIÈENJA</t>
  </si>
  <si>
    <t>'48643</t>
  </si>
  <si>
    <t>OBRAÈUNATI POREZ NA DODATU VRIJEDNOST (PDV)</t>
  </si>
  <si>
    <t>'49141</t>
  </si>
  <si>
    <t>TEKUÆA DOSPJEÆA DUGOROÈNIH DEPOZITA - KRATKOROÈNA - INST.JAVNOG SEKTORA</t>
  </si>
  <si>
    <t>'49142</t>
  </si>
  <si>
    <t>TEKUÆA DOSPJEÆA DUGOROÈNIH DEPOZITA - KRATKOROÈNA - JAVNA PREDUZEÆA</t>
  </si>
  <si>
    <t>'49143</t>
  </si>
  <si>
    <t>TEKUÆA DOSPJEÆA DUGOROÈNIH DEPOZITA - KRATKOROÈNA - DRUGA PREDUZEÆA</t>
  </si>
  <si>
    <t>'49144</t>
  </si>
  <si>
    <t>TEKUÆA DOSPJEÆA DUGOROÈNIH DEPOZITA - KRATKOROÈNA - PREDUZETNICI</t>
  </si>
  <si>
    <t>'49145</t>
  </si>
  <si>
    <t>TEKUÆA DOSPJEÆA DUGOROÈNIH DEPOZITA - KRATKOROÈNA - STANOVNIŠTVO</t>
  </si>
  <si>
    <t>'49146</t>
  </si>
  <si>
    <t>TEKUÆA DOSPJEÆA DUGOROÈNIH DEPOZITA - KRATKOROÈNA - NEBANKARSKE FIN.ORG.</t>
  </si>
  <si>
    <t>'49147</t>
  </si>
  <si>
    <t>TEKUÆA DOSPJEÆA DUGOROÈNIH DEPOZITA - KRATKOROÈNA - NEPROFITNE ORG.</t>
  </si>
  <si>
    <t>'49151</t>
  </si>
  <si>
    <t>TEKUÆA DOSPJEÆA DUGOROÈNIH DEPOZITA - DUGOROÈNI - INSTITUCIJE JAVNOG SEKTORA</t>
  </si>
  <si>
    <t>'49152</t>
  </si>
  <si>
    <t>TEKUÆA DOSPJEÆA DUGOROÈNIH DEPOZITA - DUGOROÈNI - JAVNA PREDUZEÆA</t>
  </si>
  <si>
    <t>'49153</t>
  </si>
  <si>
    <t>TEKUÆA DOSPJEÆA DUGOROÈNIH DEPOZITA - DUGOROÈNI - DRUGA PREDUZEÆA</t>
  </si>
  <si>
    <t>'49154</t>
  </si>
  <si>
    <t>TEKUÆA DOSPJEÆA DUGOROÈNIH DEPOZITA - DUGOROÈNI - PREDUZETNICI</t>
  </si>
  <si>
    <t>'49155</t>
  </si>
  <si>
    <t>TEKUÆA DOSPJEÆA DUGOROÈNIH DEPOZITA - DUGOROÈNI - STANOVNIŠTVO</t>
  </si>
  <si>
    <t>'49156</t>
  </si>
  <si>
    <t>TEKUÆA DOSPJEÆA DUGOROÈNIH DEPOZITA - DUGOROÈNI - NEBANKARSKE FIN.ORG.</t>
  </si>
  <si>
    <t>'49157</t>
  </si>
  <si>
    <t>TEKUÆA DOSPJEÆA DUGOROÈNIH DEPOZITA - DUGOROÈNI - NEPROFITNE ORG.</t>
  </si>
  <si>
    <t>'4940601</t>
  </si>
  <si>
    <t>DOSPJELI PRIMLJENI KREDITI OD NEBANKARSKIH FINANSIJSKIH ORGANIZACIJA - IRB</t>
  </si>
  <si>
    <t>'4940604</t>
  </si>
  <si>
    <t>DOSPJELI PRIMLJENI KREDITI OD NEBANKARSKIH FINANSIJSKIH ORGANIZACIJA -FS</t>
  </si>
  <si>
    <t>'4940609</t>
  </si>
  <si>
    <t>DOSPJELI PRIMLJENI KREDITI OD NEBANKARSKIH FINANSIJSKIH ORGANIZACIJA -FRIZ</t>
  </si>
  <si>
    <t>'4940614</t>
  </si>
  <si>
    <t>DOSPJELI PRIMLJENI KREDITI OD NEBANKARSKIH FINANSIJSKIH ORGANIZACIJA -IRBRS-SB</t>
  </si>
  <si>
    <t>'4940615</t>
  </si>
  <si>
    <t>DOSPJELI PRIMLJENI KREDITI OD NEBANKARSKIH FINANSIJSKIH ORGANIZACIJA -ODRAZ-SB</t>
  </si>
  <si>
    <t>'4940616</t>
  </si>
  <si>
    <t>DOSPJELI PRIMLJENI KREDITI OD NEBANKARSKIH FINANSIJSKIH ORGANIZACIJA -IRBRS_CEB</t>
  </si>
  <si>
    <t>'49546</t>
  </si>
  <si>
    <t>TEKUÆA DOSPJEÆA DUGOROÈNIH KREDITA - KRATKOROÈNA - NEBANKARSKE FIN.ORG.</t>
  </si>
  <si>
    <t>'49556</t>
  </si>
  <si>
    <t>TEKUÆA DOSPJEÆA DUGOROÈNIH KREDITA - DUGOROÈNI - NEBANKARSKE FIN.ORG.</t>
  </si>
  <si>
    <t>'4980613</t>
  </si>
  <si>
    <t>SUBORDINIRANE OBAVEZE,NEBANKARSKE FINANSIJSKE ORGANIZACIJE, - SUBORDINIRANI</t>
  </si>
  <si>
    <t>'4</t>
  </si>
  <si>
    <t>TOTAL za Obaveze u domacoj valuti</t>
  </si>
  <si>
    <t>'50000</t>
  </si>
  <si>
    <t>TRANSAKCIONI RAÈUNI U STRANOJ VALUTI INO BANAKA I BANKARSKIH ORGANIZACIJA</t>
  </si>
  <si>
    <t>'5000105</t>
  </si>
  <si>
    <t>TRANSAKCIONI RAÈUNI U STRANOJ VALUTI INSTITUCIJA JAVNOG SEKTORA</t>
  </si>
  <si>
    <t>'5000106</t>
  </si>
  <si>
    <t>TRANSAKCIONI RAÈUNI U STRANOJ VALUTI INSTITUCIJA JAVNOG SEKTORA - IZ OBLASTI OBRAZOVANJA</t>
  </si>
  <si>
    <t>'5000107</t>
  </si>
  <si>
    <t>TRANSAKCIONI RAÈUNI U STRANOJ VALUTI INSTITUCIJA JAVNOG SEKTORA - IZ OBLASTI ZDRAVSTVA</t>
  </si>
  <si>
    <t>'5000122</t>
  </si>
  <si>
    <t>TRANSAKCIONI RAÈUNI U STRANOJ VALUTI INSTITUCIJA JAVNOG SEKTORA (POSEBNE NAMJENE)</t>
  </si>
  <si>
    <t>'5000123</t>
  </si>
  <si>
    <t>TRANSAKCIONI RAÈUNI U STRANOJ VALUTI INSTITUCIJA JAVNOG SEKTORA (POSEBNE NAMJENE - KAMATE)</t>
  </si>
  <si>
    <t>'5000134</t>
  </si>
  <si>
    <t xml:space="preserve"> TRANSAKCIONI DEPOZITI PO VIÐENJU INSTI.JAVNOG SEKTORA U STR.VAL.-  VLADA ENTITETA, BUDŽET- NEKAMATONOSNI</t>
  </si>
  <si>
    <t>'5000135</t>
  </si>
  <si>
    <t xml:space="preserve"> TRANSAKCIONI DEPOZITI PO VIÐENJU INSTI.JAVNOG SEKTORA U STR.VAL.-  VLADA ENTITETA, OSTALI VANBUDŽETSKI FONDOVI- NEKAMATONOSNI</t>
  </si>
  <si>
    <t>'5000154</t>
  </si>
  <si>
    <t xml:space="preserve"> TRANSAKCIONI DEPOZITI PO VIÐENJU INSTI.JAVNOG SEKTORA U STR.VAL.-  VLADA ENTITETA, BUDŽET- KAMATONOSNI</t>
  </si>
  <si>
    <t>'50002</t>
  </si>
  <si>
    <t>TRANSAKCIONI RAÈUNI U STRANOJ VALUTI JAVNIH PREDUZEÆA</t>
  </si>
  <si>
    <t>'50003</t>
  </si>
  <si>
    <t>TRANSAKCIONI RAÈUNI U STRANOJ VALUTI DRUGIH PREDUZEÆA</t>
  </si>
  <si>
    <t>'5000399</t>
  </si>
  <si>
    <t>TRANSAKCIONI RAÈUNI U STRANOJ VALUTI DRUGIH PREDUZECA (NEAKTIVNI RACUNI)</t>
  </si>
  <si>
    <t>'50004</t>
  </si>
  <si>
    <t>TRANSAKCIONI RAÈUNI U STRANOJ VALUTI PREDUZETNIKA</t>
  </si>
  <si>
    <t>'50005</t>
  </si>
  <si>
    <t>TRANSAKCIONI RAÈUNI U STRANOJ VALUTI STANOVNIŠTVA</t>
  </si>
  <si>
    <t>'500051</t>
  </si>
  <si>
    <t>TRANSAKCIONI RAÈUNI  U STRANOJ VALUTI STANOVNISTVA - SA POSEBNOM NAMJENOM</t>
  </si>
  <si>
    <t>'50006</t>
  </si>
  <si>
    <t>TRANSAKCIONI RAÈUNI U STRANOJ VALUTI NEBANKARSKIH FINANSIJSKIH ORGANIZACIJA</t>
  </si>
  <si>
    <t>'5000600</t>
  </si>
  <si>
    <t>TRANSAKCIONI RAÈUNI U STRANOJ VALUTI NEBANKARSKIH FINANSIJSKIH ORGANIZACJIA - (PIF, ZIF, DUIF, OSTALO)</t>
  </si>
  <si>
    <t>'5000601</t>
  </si>
  <si>
    <t>TRANSAKCIONI RAÈUNI U STRANOJ VALUTI NEBANKARSKIH FINANSIJSKIH ORGANIZACIJA - OSIG.ORGANIZ.</t>
  </si>
  <si>
    <t>'5000617</t>
  </si>
  <si>
    <t>'50007</t>
  </si>
  <si>
    <t>TRANSAKCIONI RAÈUNI U STRANOJ VALUTI - NEPROFITNE ORGANIZACIJE</t>
  </si>
  <si>
    <t>'500071</t>
  </si>
  <si>
    <t>TRANSAKCIONI RAÈUNI U STRANOJ VALUTI - NEPROFITNE ORGANIZACIJE - KAMATONOSNI</t>
  </si>
  <si>
    <t>'5000825</t>
  </si>
  <si>
    <t>TRANSAKCIONI RAÈUNI U STRANOJ VALUTI STRANIH LICA - NEBANKARSKE FIN.ORGAN.</t>
  </si>
  <si>
    <t>'5000826</t>
  </si>
  <si>
    <t>TRANSAKCIONI RAÈUNI U STRANOJ VALUTI STRANIH LICA - DRUGA PREDUZEÆA</t>
  </si>
  <si>
    <t>'5000827</t>
  </si>
  <si>
    <t>TRANSAKCIONI RAÈUNI U STRANOJ VALUTI STRANIH LICA - STANOVNIŠTVO</t>
  </si>
  <si>
    <t>'50009</t>
  </si>
  <si>
    <t>TRANSAKCIONI RAÈUNI U STRANOJ VALUTI OSTALIH ORGANIZACIJA</t>
  </si>
  <si>
    <t>'5000920</t>
  </si>
  <si>
    <t>TRANSAKCIONI RAÈUN U STRANOJ VALUTI OSTALIH ORGANIZACIJA (NEPROFITNE ORGANIZACIJE)</t>
  </si>
  <si>
    <t>'5000928</t>
  </si>
  <si>
    <t>TRANSAKCIONI RAÈUNI U STRANOJ VALUTI OSTALIH ORGANIZACIJA (NAMJENSKE DONACIJE)</t>
  </si>
  <si>
    <t>'5012580</t>
  </si>
  <si>
    <t>KRATKOROÈNI ŠTEDNI DEPOZITI STANOVNIŠTVA 1 MJ - 3 MJ. U STR. VALUTI - NAMJENSKI NEKAMAT.</t>
  </si>
  <si>
    <t>'501432</t>
  </si>
  <si>
    <t>NAMJENSKI KRATKOROÈNI DEPOZITI DRUGIH PREDUZEÆA U STRANOJ VALUTI DO 365 DANA - AKREDITIVI I GARANCIJE (NEKAM.)</t>
  </si>
  <si>
    <t>'5014580</t>
  </si>
  <si>
    <t>KRATKOROÈNI ŠTEDNI DEPOZITI STANOVNIŠTVA 4 MJ - 12 MJ. U STR. VALUTI - NAMJENSKI NEKAMAT.</t>
  </si>
  <si>
    <t>'5014581</t>
  </si>
  <si>
    <t>KRATKOROÈNI ŠTEDNI DEPOZITI STANOVNIŠTVA 4 MJ - 12 MJ. U STR. VALUTI - NAMJENSKI KAMAT.</t>
  </si>
  <si>
    <t>'5014591</t>
  </si>
  <si>
    <t>KRATKOROÈNI ŠTEDNI DEPOZITI STANOVNIŠTVA NA 12 MJ. U STR. VALUTI - RENTNI KAMAT.</t>
  </si>
  <si>
    <t>'50150</t>
  </si>
  <si>
    <t>NAMJENSKI DUGOROÈNI DEPOZITI BANAKA U STRANOJ VALUTI PREKO 36 MJESECI - ZA PLATNE KARTICE  PLASM.FIZ.LICIMA  (NEKAM.)</t>
  </si>
  <si>
    <t>'50153</t>
  </si>
  <si>
    <t>NAMJENSKI DUG.DEPOZITI DRUGIH PREDUZEÆA U STR.VAL.PREKO GODINU DANA - PO GARANC.I AKREDIT. (NEKAMATONOSNI)</t>
  </si>
  <si>
    <t>'501530</t>
  </si>
  <si>
    <t>NAMJENSKI DEPOZITI U STR.VAL.PREKO GODINU- DRUGA PREDUZECA- PLASM.PRAVNIM LICIMA (NEKAM.)</t>
  </si>
  <si>
    <t>'5015301</t>
  </si>
  <si>
    <t>NAMJENSKI DUGOROÈNI DEPOZITI DRUGIH PREDUZEÆA U STRANOJ VALUTI PREKO GODINU DANA - PLASMANI PRAVNIM LICIMA (KAMATONOSNI)</t>
  </si>
  <si>
    <t>'50155</t>
  </si>
  <si>
    <t>NAMJENSKI DUG.DEPOZITI STANOVNIŠTVA U STR.VAL.PREKO GODINU DANA - PLASMANI FIZIÈKA LICA NAMJENSKI DEPOZITI U STR.VAL.PREKO GODINU- DRUGA PREDUZECA- PLASM.PRAVNIM LICIMA (NEKAM.)</t>
  </si>
  <si>
    <t>'5015501</t>
  </si>
  <si>
    <t>NAMJENSKI DUGOROÈNI DEPOZITI STANOVNIŠTVA U STRANOJ VALUTI PREKO GODINU DANA - PLASMANI PRAVNIM LICIMA (KAMATONOSNI)</t>
  </si>
  <si>
    <t>'501551</t>
  </si>
  <si>
    <t>NAMJENSKI DUGOROÈNI DEPOZITI STANOVNIŠTVA U STRANOJ VALUTI PREKO GODINU DANA - PLASMANI FIZIÈKIM LICIMA (KAMATONOSNI)</t>
  </si>
  <si>
    <t>'5016810</t>
  </si>
  <si>
    <t>NAMJENSKI DUGOROÈNI DEPOZITI U STRANOJ VALUTI STRANIH LICA NA 36 MJESECI - PLASMANI PRAVNIM LICIMA (KAMATONOSNI)</t>
  </si>
  <si>
    <t>'50174</t>
  </si>
  <si>
    <t>NAMJENSKI DUGOR.DEPOZITI  PREDUZETNIKA U STR.VAL.DO 5 GODINE IZ OPERAT.POSL.PO KREDITIMA (NEKAMAT)</t>
  </si>
  <si>
    <t>'5017580</t>
  </si>
  <si>
    <t>DUGOROÈNI ŠTEDNI DEPOZITI STANOVNIŠTVA 13 MJ - 36 MJ. U STR. VALUTI - NAMJENSKI NEKAMAT.</t>
  </si>
  <si>
    <t>'5017581</t>
  </si>
  <si>
    <t>DUGOROÈNI ŠTEDNI DEPOZITI STANOVNIŠTVA 13 MJ - 36 MJ. U STR. VALUTI - NAMJENSKI KAMAT.</t>
  </si>
  <si>
    <t>'5017591</t>
  </si>
  <si>
    <t>DUGOROÈNI ŠTEDNI DEPOZITI STANOVNIŠTVA NA 24 MJ. U STR. VALUTI - RENTNI KAMAT.</t>
  </si>
  <si>
    <t>'5019580</t>
  </si>
  <si>
    <t>DUGOROÈNI ŠTEDNI DEPOZITI STANOVNIŠTVA PREKO 36 MJ. U STR. VALUTI - NAMJENSKI NEKAMAT.</t>
  </si>
  <si>
    <t>'5019581</t>
  </si>
  <si>
    <t>DUGOROÈNI ŠTEDNI DEPOZITI STANOVNIŠTVA PREKO 36 MJ. U STR. VALUTI - NAMJENSKI KAMAT.</t>
  </si>
  <si>
    <t>'5019591</t>
  </si>
  <si>
    <t>DUGOROÈNI ŠTEDNI DEPOZITI STANOVNIŠTVA NA 36 MJ. U STR. VALUTI - RENTNI KAMAT.</t>
  </si>
  <si>
    <t>'50305</t>
  </si>
  <si>
    <t>ŠTEDNI DEPOZITI U STRANOJ VALUTI STANOVNIŠTVA (AVISTA)</t>
  </si>
  <si>
    <t>'5030500</t>
  </si>
  <si>
    <t>ŠTEDNI DEPOZITI STANOVNIŠTVA PO VIÐENJU U STRAN.VALUTI</t>
  </si>
  <si>
    <t>'5030501</t>
  </si>
  <si>
    <t>ŠTEDNI DEPOZITI STANOVNIŠTVA PO VIÐENJU U STRAN.VALUTI - OTVORENA ŠTEDNJA</t>
  </si>
  <si>
    <t>'5030502</t>
  </si>
  <si>
    <t>ŠTEDNI DEPOZITI STANOVNIŠTVA PO VIÐENJU U STRAN.VALUTI - DJEÈIJA OTVORENA ŠTEDNJA</t>
  </si>
  <si>
    <t>'50308</t>
  </si>
  <si>
    <t>ŠTEDNI DEPOZITI U STRANOJ VALUTI (AVISTA) - STRANA LICA</t>
  </si>
  <si>
    <t>'503151</t>
  </si>
  <si>
    <t>KRATKOROÈNI ŠTEDNI DEPOZITI STANOVNIŠTVA NA 3 MJ. U STR. VALUTI</t>
  </si>
  <si>
    <t>'5031511</t>
  </si>
  <si>
    <t>KRATKOROÈNI ŠTEDNI DEPOZITI STANOVNIŠTVA NA 1 MJESEC U STR. VALUTI</t>
  </si>
  <si>
    <t>'5031512</t>
  </si>
  <si>
    <t>KRATKOROÈNI ŠTEDNI DEPOZITI STANOVNIŠTVA NA 2 MJ. U STR. VALUTI</t>
  </si>
  <si>
    <t>'503251</t>
  </si>
  <si>
    <t>KRATKOROÈNI ŠTEDNI DEPOZITI STANOVNIŠTVA NA 6 MJ. U STR. VALUTI</t>
  </si>
  <si>
    <t>'503252</t>
  </si>
  <si>
    <t>KRATKOROÈNI ŠTEDNI DEPOZITI STANOVNIŠTVA NA 6 MJ. U STR. VALUTI - DJEÈIJA ŠTEDNJA</t>
  </si>
  <si>
    <t>'503253</t>
  </si>
  <si>
    <t>KRATKOROÈNI ŠTEDNI DEPOZITI STANOVNIŠTVA NA 6 MJ. U STR. VALUTI - RENTNA ŠTEDNJA</t>
  </si>
  <si>
    <t>'503254</t>
  </si>
  <si>
    <t>KRATKOROÈNI ŠTEDNI DEPOZITI STANOVNIŠTVA NA 6 MJ. U STR. VALUTI - SLOBODNA ŠTEDNJA</t>
  </si>
  <si>
    <t>'50345</t>
  </si>
  <si>
    <t>KRATKOROÈNI ŠTEDNI DEPOZITI STANOVNIŠTVA U STRANOJ VALUTI DO 365 DANA - DJEÈIJA SLOBODNA OROÈENA ŠTEDNJA</t>
  </si>
  <si>
    <t>'503451</t>
  </si>
  <si>
    <t>KRATKOROÈNI ŠTEDNI DEPOZITI STANOVNIŠTVA NA 12 MJ. U STR. VALUTI</t>
  </si>
  <si>
    <t>'503452</t>
  </si>
  <si>
    <t>KRATKOROÈNI ŠTEDNI DEPOZITI STANOVNIŠTVA NA 12 MJ. U STR. VALUTI - DJEÈIJA ŠTEDNJA</t>
  </si>
  <si>
    <t>'503453</t>
  </si>
  <si>
    <t>KRATKOROÈNI ŠTEDNI DEPOZITI STANOVNIŠTVA NA 12 MJ. U STR. VALUTI - RENTNA ŠTEDNJA</t>
  </si>
  <si>
    <t>'503454</t>
  </si>
  <si>
    <t>KRATKOROÈNI ŠTEDNI DEPOZITI STANOVNIŠTVA NA 12 MJ. U STR. VALUTI - SLOBODNA ŠTEDNJA</t>
  </si>
  <si>
    <t>'503456</t>
  </si>
  <si>
    <t>KRATKOROÈNI ŠTEDNI DEPOZITI STANOVNIŠTVA NA 12 MJ. U STR. VALUTI - DJEÈIJA ŠTED. SA BONUSOM</t>
  </si>
  <si>
    <t>'503481</t>
  </si>
  <si>
    <t>KRATKOROÈNI ŠTEDNI DEPOZITI U STRANOJ VALUTI  - STRANA LICA</t>
  </si>
  <si>
    <t>'50355</t>
  </si>
  <si>
    <t>DUGOROÈNI ŠTEDNI DEPOZITI STANOVNIŠTVA U STRANOJ VALUTI NA 24 MJ. - DJEÈIJA SLOBODNA OROÈENA ŠTEDNJA</t>
  </si>
  <si>
    <t>'503551</t>
  </si>
  <si>
    <t>DUGOROÈNI ŠTEDNI DEPOZITI STANOVNIŠTVA NA 13 MJ. U STR. VALUTI</t>
  </si>
  <si>
    <t>'503552</t>
  </si>
  <si>
    <t>DUGOROÈNI ŠTEDNI DEPOZITI STANOVNIŠTVA NA 13 MJ. U STR. VALUTI - DJEÈIJA ŠTEDNJA</t>
  </si>
  <si>
    <t>'503553</t>
  </si>
  <si>
    <t>DUGOROÈNI ŠTEDNI DEPOZITI STANOVNIŠTVA NA 13 MJ. U STR. VALUTI - RENTNA ŠTEDNJA</t>
  </si>
  <si>
    <t>'503554</t>
  </si>
  <si>
    <t>DUGOROÈNI ŠTEDNI DEPOZITI STANOVNIŠTVA NA 13 MJ. U STR. VALUTI - SLOBODNA ŠTEDNJA</t>
  </si>
  <si>
    <t>'503581</t>
  </si>
  <si>
    <t>DUGOROÈNI ŠTEDNI DEPOZITI U STRANOJ VALUTI  - STRANA LICA</t>
  </si>
  <si>
    <t>'50365</t>
  </si>
  <si>
    <t>DUGOROÈNI ŠTEDNI DEPOZITI STANOVNIŠTVA U STRANOJ VALUTI NA 36 MJ. - DJEÈIJA SLOBODNA OROÈENA ŠTEDNJA</t>
  </si>
  <si>
    <t>'503651</t>
  </si>
  <si>
    <t>DUGOROÈNI ŠTEDNI DEPOZITI STANOVNIŠTVA NA 18 MJ. U STR. VALUTI</t>
  </si>
  <si>
    <t>'503653</t>
  </si>
  <si>
    <t>DUGOROÈNI ŠTEDNI DEPOZITI STANOVNIŠTVA NA 18 MJ. U STR. VALUTI - RENTNA ŠTEDNJA</t>
  </si>
  <si>
    <t>'50375</t>
  </si>
  <si>
    <t>DUGOROÈNI ŠTEDNI DEPOZITI STANOVNIŠTVA U STRANOJ VALUTI NA 60 MJ. - DJEÈIJA SLOBODNA OROÈENA ŠTEDNJA</t>
  </si>
  <si>
    <t>'503751</t>
  </si>
  <si>
    <t>DUGOROÈNI ŠTEDNI DEPOZITI STANOVNIŠTVA NA 24 MJ. U STR. VALUTI</t>
  </si>
  <si>
    <t>'503752</t>
  </si>
  <si>
    <t>DUGOROÈNI ŠTEDNI DEPOZITI STANOVNIŠTVA NA 24 MJ. U STR. VALUTI - DJEÈIJA ŠTEDNJA</t>
  </si>
  <si>
    <t>'503753</t>
  </si>
  <si>
    <t>DUGOROÈNI ŠTEDNI DEPOZITI STANOVNIŠTVA NA 24 MJ. U STR. VALUTI - RENTNA ŠTEDNJA</t>
  </si>
  <si>
    <t>'503754</t>
  </si>
  <si>
    <t>DUGOROÈNI ŠTEDNI DEPOZITI STANOVNIŠTVA NA 24 MJ. U STR. VALUTI - SLOBODNA ŠTEDNJA</t>
  </si>
  <si>
    <t>'503756</t>
  </si>
  <si>
    <t>DUGOROÈNI ŠTEDNI DEPOZITI STANOVNIŠTVA NA 24 MJ. U STR. VALUTI - DJEÈIJA ŠTED. SA BONUSOM</t>
  </si>
  <si>
    <t>'50385</t>
  </si>
  <si>
    <t>DUGOROÈNI ŠTEDNI DEPOZITI STANOVNIŠTVA U STRANOJ VALUTI NA 120 MJ. - DJEÈIJA SLOBODNA OROÈENA ŠTEDNJA</t>
  </si>
  <si>
    <t>'503851</t>
  </si>
  <si>
    <t>DUGOROÈNI ŠTEDNI DEPOZITI STANOVNIŠTVA NA 36 MJ. U STR. VALUTI</t>
  </si>
  <si>
    <t>'503852</t>
  </si>
  <si>
    <t>DUGOROÈNI ŠTEDNI DEPOZITI STANOVNIŠTVA NA 36 MJ. U STR. VALUTI - DJEÈIJA ŠTEDNJA</t>
  </si>
  <si>
    <t>'503853</t>
  </si>
  <si>
    <t>DUGOROÈNI ŠTEDNI DEPOZITI STANOVNIŠTVA NA 36 MJ. U STR. VALUTI - RENTNA ŠTEDNJA</t>
  </si>
  <si>
    <t>'503854</t>
  </si>
  <si>
    <t>DUGOROÈNI ŠTEDNI DEPOZITI STANOVNIŠTVA NA 36 MJ. U STR. VALUTI - SLOBODNA ŠTEDNJA</t>
  </si>
  <si>
    <t>'503856</t>
  </si>
  <si>
    <t>DUGOROÈNI ŠTEDNI DEPOZITI STANOVNIŠTVA NA 36 MJ. U STR. VALUTI - DJEÈIJA ŠTED. SA BONUSOM</t>
  </si>
  <si>
    <t>'50395</t>
  </si>
  <si>
    <t>DUGOROÈNI ŠTEDNI DEPOZITI STANOVNIŠTVA U STRANOJ VALUTI NA 180 MJ. - DJEÈIJA SLOBODNA OROÈENA ŠTEDNJA</t>
  </si>
  <si>
    <t>'503951</t>
  </si>
  <si>
    <t>DUGOROÈNI ŠTEDNI DEPOZITI STANOVNIŠTVA NA 48 MJ. U STR. VALUTI</t>
  </si>
  <si>
    <t>'503952</t>
  </si>
  <si>
    <t>DUGOROÈNI ŠTEDNI DEPOZITI STANOVNIŠTVA NA 48 MJ. U STR. VALUTI - DJEÈIJA ŠTEDNJA</t>
  </si>
  <si>
    <t>'503954</t>
  </si>
  <si>
    <t>DUGOROÈNI ŠTEDNI DEPOZITI STANOVNIŠTVA NA 48 MJ. U STR. VALUTI - SLOBODNA ŠTEDNJA</t>
  </si>
  <si>
    <t>'5039560</t>
  </si>
  <si>
    <t>DUGOROÈNI ŠTEDNI DEPOZITI STANOVNIŠTVA NA 60 MJ. U STR. VALUTI - DJEÈIJA ŠTED. SA BONUSOM</t>
  </si>
  <si>
    <t>'5039561</t>
  </si>
  <si>
    <t>DUGOROÈNI ŠTEDNI DEPOZITI STANOVNIŠTVA NA 120 MJ. U STR. VALUTI - DJEÈIJA ŠTED. SA BONUSOM</t>
  </si>
  <si>
    <t>'5039562</t>
  </si>
  <si>
    <t>DUGOROÈNI ŠTEDNI DEPOZITI STANOVNIŠTVA NA 180 MJ. U STR. VALUTI - DJEÈIJA ŠTED. SA BONUSOM</t>
  </si>
  <si>
    <t>'503957</t>
  </si>
  <si>
    <t>DUGOROÈNI ŠTEDNI DEPOZITI STANOVNIŠTVA NA 48 MJ. U STR. VALUTI - STEPENASTA ŠTEDNJA</t>
  </si>
  <si>
    <t>'50500</t>
  </si>
  <si>
    <t>OSTALI DEPOZITI U STRANOJ VALUTI PREMA BANKAMA I BANKARSKIM ORG. PO POSLOVIMA WESTERN UNION</t>
  </si>
  <si>
    <t>'505041</t>
  </si>
  <si>
    <t>OSTALI DEPOZITI U STRANOJ VALUT PREDUZETNIKA (DEVIZNI TEKUÆI RN - POVJERENIÈKI RN)</t>
  </si>
  <si>
    <t>'50525</t>
  </si>
  <si>
    <t>KRATKOROÈNI DEPOZITI U STRANOJ VALUTI STANOVNIŠTVA DO 60 DANA</t>
  </si>
  <si>
    <t>'50535</t>
  </si>
  <si>
    <t>KRATKOROÈNI DEPOZITI U STRANOJ VALUTI STANOVNIŠTVA DO 180 DANA</t>
  </si>
  <si>
    <t>'505350</t>
  </si>
  <si>
    <t>KRATKOROÈNI DEPOZITI U STRANOJ VALUTI STANOVNIŠTVA DO 90 DANA</t>
  </si>
  <si>
    <t>'505352</t>
  </si>
  <si>
    <t>KRATKOROÈNI DEPOZITI U STRANOJ VALUTI STANOVNIŠTVU DO 180 DANA - SLOBODNA ŠTEDNJA</t>
  </si>
  <si>
    <t>'505410</t>
  </si>
  <si>
    <t>KRATKOROÈNI DEPOZITI INSTITUCIJA JAVNOG SEKTORA NA GODINU DANA U STRANOJ VALUTI</t>
  </si>
  <si>
    <t>'50542</t>
  </si>
  <si>
    <t>KRATKOROÈNI DEPOZITI U STRANOJ VALUTI JAVNIH PREDUZEÆA DO 365 DANA</t>
  </si>
  <si>
    <t>'50543</t>
  </si>
  <si>
    <t>KRATKOROÈNI DEPOZITI U STRANOJ VALUTI DRUGIH PREDUZEÆA DO 365 DANA</t>
  </si>
  <si>
    <t>'50545</t>
  </si>
  <si>
    <t>KRATKOROÈNI DEPOZITI U STRANOJ VALUTI STANOVNIŠTVU DO 365 DANA</t>
  </si>
  <si>
    <t>'505452</t>
  </si>
  <si>
    <t>KRATKOROÈNI DEPOZITI U STRANOJ VALUTI STANOVNIŠTVU DO 365 DANA - SLOBODNA ŠTEDNJA</t>
  </si>
  <si>
    <t>'50548</t>
  </si>
  <si>
    <t>OSTALI DEPOZITI U STRANOJ VALUTI PREMA INO BANKAMA PO POSLOVIMA EUROGIRO</t>
  </si>
  <si>
    <t>'505483</t>
  </si>
  <si>
    <t>KRATKOROÈNI DEPOZITI NA 12 MJESECI  STRNIH LICA U STRANOJ VALUTI - DRUGA PREDUZEÆA</t>
  </si>
  <si>
    <t>'50553</t>
  </si>
  <si>
    <t>DUGOROÈNI DEPOZITI U STRANOJ VALUTI DRUGIH PREDUZEÆA NA 24 MJ</t>
  </si>
  <si>
    <t>'50555</t>
  </si>
  <si>
    <t>DUGOROÈNI DEPOZITI U STRANOJ VALUTI STANOVNIŠTVA OD 13 DO 24 MJESECA</t>
  </si>
  <si>
    <t>'505552</t>
  </si>
  <si>
    <t>DUGOROÈNI DEPOZITI U STRANOJ VALUTI STANOVNIŠTVA OD 13 DO 24 MJ - SLOBODNA ŠTEDNJA</t>
  </si>
  <si>
    <t>'5055601</t>
  </si>
  <si>
    <t>DUGOROÈNI DEPOZITI U STRANOJ VALUTI NEBANKARSKIH FINANSIJSKIH ORGANIZACIJA DO 2 GODINE - OSIG.ORGANIZ.</t>
  </si>
  <si>
    <t>'50557</t>
  </si>
  <si>
    <t>DUGOROÈNI DEPOZITI U STRANOJ VALUTI NEPROFITNIH ORGANIZACIJA DO 2 GODINE</t>
  </si>
  <si>
    <t>'505581</t>
  </si>
  <si>
    <t>DUGOROÈNI DEPOZIT NA 24 MJESECA U STRANOJ VALUTI STRANA LICA</t>
  </si>
  <si>
    <t>'50562</t>
  </si>
  <si>
    <t>DUGOROÈNI DEPOZITI U STRANOJ VALUTI JAVNIH PREDUZEÆA NA 36 MJ</t>
  </si>
  <si>
    <t>'50563</t>
  </si>
  <si>
    <t>OSTALI DEPOZITI  DRUGIH PREDUZEÆA U STRANOJ VALUTI DO 3 GODINE</t>
  </si>
  <si>
    <t>'50565</t>
  </si>
  <si>
    <t>DUGOROÈNI DEPOZITI U STRANOJ VALUTI STANOVNIŠTVA OD 24 DO 36 MJESECI</t>
  </si>
  <si>
    <t>'505652</t>
  </si>
  <si>
    <t>DUGOROÈNI DEPOZITI U STRANOJ VALUTI STANOVNIŠTVA NA 36 MJ - SLOBODNA ŠTEDNJA</t>
  </si>
  <si>
    <t>'5056601</t>
  </si>
  <si>
    <t>DUGOROÈNI DEPOZITI U STRANOJ VALUTI NEBANKARSKIH FINANSIJSKIH ORGANIZACIJA DO 3 GODINE - OSIG.ORGANIZ.</t>
  </si>
  <si>
    <t>'50575</t>
  </si>
  <si>
    <t>DUGOROÈNI DEPOZITI U STRANOJ VALUTI STANOVNIŠTVA OD 36 DO 60 MJESECI</t>
  </si>
  <si>
    <t>'505752</t>
  </si>
  <si>
    <t>DUGOROÈNI DEPOZITI U STRANOJ VALUTI STANOVNIŠTVA DO 48 MJESECI - SLOBODNA ŠTEDNJA</t>
  </si>
  <si>
    <t>'5088105</t>
  </si>
  <si>
    <t>PRIMLJENI KREDITI U STRANOJ VALUTI STRANIH LICA PREKO 5 GODINA - FMF</t>
  </si>
  <si>
    <t>'5088106</t>
  </si>
  <si>
    <t>PRIMLJENI KREDITI U STRANOJ VALUTI STRANIH LICA PREKO 5 GODINA - MF RS</t>
  </si>
  <si>
    <t>'52001</t>
  </si>
  <si>
    <t>DOSPJELA KAMATA INSTITUCIJA JAVNOG SEKTORA U STRANOJ VALUTI</t>
  </si>
  <si>
    <t>'5200105</t>
  </si>
  <si>
    <t>DOSPJELA KAMATA INSTITUCIJA JAVNOG SEKTORA PO KRATK.POSLOVANJU U STRANOJ VALUTI</t>
  </si>
  <si>
    <t>'5200129</t>
  </si>
  <si>
    <t>DOSPJELA KAMATA INSTITUCIJA JAVNOG SEKTORA U STRANOJ VALUTI - MINISTARSTVO FINANSIJA</t>
  </si>
  <si>
    <t>'52002</t>
  </si>
  <si>
    <t>DOSPJELE KAMATE PO OSNOVU OBAVEZA JAVNIM PREDUZEÆIMA U STRANOJ VALUTI</t>
  </si>
  <si>
    <t>'52003</t>
  </si>
  <si>
    <t>DOSPJELA KAMATA DRUGIH PREDUZEÆA PO KRATK.POSLOVANJU U STRANOJ VALUTI</t>
  </si>
  <si>
    <t>'5200516</t>
  </si>
  <si>
    <t>DOSPJELA KAMATA STANOVNIŠTVA PO AVISTA ŠTEDNIM RAÈUNIMA U STRANOJ VALUTI</t>
  </si>
  <si>
    <t>'52006</t>
  </si>
  <si>
    <t>DOSPJELA KAMATA NEBANKARSKIH FIN.ORG. U STRANOJ VALUTI</t>
  </si>
  <si>
    <t>'520071</t>
  </si>
  <si>
    <t>KAMATA PO OSNOVU OBAVEZA U STRANOJ VALUTI - NEPROFITNE ORGANIZACIJE</t>
  </si>
  <si>
    <t>'5200813</t>
  </si>
  <si>
    <t>KAMATA PO OSNOVU OBAVEZA U STRANOJ VALUTI, STRANA LICA - SUBORDINIRANI</t>
  </si>
  <si>
    <t>'520099</t>
  </si>
  <si>
    <t>DOSPJELA KAMATA NA OROÈENE DEPOZITE U STRANOJ VALUTI - DEFAULT KONTO</t>
  </si>
  <si>
    <t>'520151</t>
  </si>
  <si>
    <t>DOSPJELA KAMATA KRATKOR. ŠTEDNI DEPOZ. STANOV. NA 3 MJ. U STR.VALUT.</t>
  </si>
  <si>
    <t>'5201511</t>
  </si>
  <si>
    <t>DOSPJELA KAMATA KRATKOR. ŠTEDNI DEPOZ. STANOV. NA 1 MJESEC U STR.VALUT.</t>
  </si>
  <si>
    <t>'5201512</t>
  </si>
  <si>
    <t>DOSPJELA KAMATA KRATKOR. ŠTEDNI DEPOZ. STANOV. NA 2 MJ. U STR.VALUT.</t>
  </si>
  <si>
    <t>'520251</t>
  </si>
  <si>
    <t>DOSPJELA KAMATA KRATKOR. ŠTEDNI DEPOZ. STANOV. NA 6 MJ. U STR.VALUT.</t>
  </si>
  <si>
    <t>'520252</t>
  </si>
  <si>
    <t>DOSPJELA KAMATA KRATKOR. ŠTEDNI DEPOZ. STANOV. NA 6 MJ. U STR.VALUT. - DJEÈ.ŠTED.</t>
  </si>
  <si>
    <t>'520253</t>
  </si>
  <si>
    <t>DOSPJELA KAMATA KRATKOR. ŠTEDNI DEPOZ. STANOV. NA 6 MJ. U STR.VALUT. - RENT.ŠTED.</t>
  </si>
  <si>
    <t>'520254</t>
  </si>
  <si>
    <t>DOSPJELA KAMATA KRATKOR. ŠTEDNI DEPOZ. STANOV. NA 6 MJ. U STR.VALUT. - SLOB.ŠTED.</t>
  </si>
  <si>
    <t>'520410</t>
  </si>
  <si>
    <t>DOSPJELA KAMATA PO OSNOVU KRATK. DEPOZITA INSTITUCIJA JAVNOG SEKTORA NA GODINU DANA U STRANOJ VALUTI</t>
  </si>
  <si>
    <t>'52045</t>
  </si>
  <si>
    <t>DOSPJELA KAMATA STANOVNIŠTVA U STRANOJ VALUTI - SLOBODNA ŠTEDNJA</t>
  </si>
  <si>
    <t>'5204515</t>
  </si>
  <si>
    <t>DOSPJELA KAMATA KRATKOR. ŠTEDNI DEPOZ. STANOV. NA 12 MJ. U STR.VALUT.</t>
  </si>
  <si>
    <t>'520452</t>
  </si>
  <si>
    <t>KAMATA PO OSNOVU OBAVEZA U STRANOJ VALUTI, KRATKOROCNA, STANOVNISTVO, SLOBODNA STEDNJA</t>
  </si>
  <si>
    <t>'520453</t>
  </si>
  <si>
    <t>DOSPJELA KAMATA STANOVNIŠTVA PO KRATK.DEPOZITIMA U STRANOJ VALUTI</t>
  </si>
  <si>
    <t>'520454</t>
  </si>
  <si>
    <t>DOSPJELA KAMATA KRATKOR. ŠTEDNI DEPOZ. STANOV. NA 12 MJ. U STR.VALUT. - SLOB.ŠTED.</t>
  </si>
  <si>
    <t>'520456</t>
  </si>
  <si>
    <t>DOSPJELA KAMATA KRATKOR. ŠTEDNI DEPOZ. STANOV. NA 12 MJ. U STR.VALUT. - DJEÈ.BONUS ŠTED.</t>
  </si>
  <si>
    <t>'5204567</t>
  </si>
  <si>
    <t>DOSPJELA KAMATA KRATKOR. ŠTEDNI DEPOZ. STANOV. NA 12 MJ. U STR.VALUT. - BONUS - DJEÈ.BONUS ŠTED.</t>
  </si>
  <si>
    <t>'5204581</t>
  </si>
  <si>
    <t>DOSPJELA KAMATA KRATKOR. ŠTEDNI DEPOZ. STANOV. NA 12 MJ. U STR.VALUT. - NAMJEN.KAMAT.</t>
  </si>
  <si>
    <t>'5204591</t>
  </si>
  <si>
    <t>DOSPJELA KAMATA KRATKOR. ŠTEDNI DEPOZ. STANOV. NA 12 MJ. U STR.VALUT. - RENT.KAMAT.</t>
  </si>
  <si>
    <t>'520481</t>
  </si>
  <si>
    <t>KAMATA PO OSNOVU OBAVEZA U STRANOJ VALUTI, KRATKOROÈNI DEPOZITI - STRANA LICA</t>
  </si>
  <si>
    <t>'52053</t>
  </si>
  <si>
    <t>DOSPJELA KAMATA DRUGIM PREDUZEÆIMA PO DUG.POSLOVANJU U STRANOJ VALUTI</t>
  </si>
  <si>
    <t>'5205515</t>
  </si>
  <si>
    <t>DOSPJELA KAMATA DUGOR. ŠTEDNI DEPOZ. STANOV. NA 13 MJ. U STR.VALUT.</t>
  </si>
  <si>
    <t>'520552</t>
  </si>
  <si>
    <t>KAMATA PO OSNOVU OBAVEZA U STRANOJ VALUTI, DUGOROCNA, STANOVNISTVO, SLOBODNA STEDNJA</t>
  </si>
  <si>
    <t>'520553</t>
  </si>
  <si>
    <t>DOSPJELA KAMATA STANOVNIŠTVA PO DUG.DEPOZITIMA U STRANOJ VALUTI</t>
  </si>
  <si>
    <t>'520554</t>
  </si>
  <si>
    <t>DOSPJELA KAMATA DUGOR. ŠTEDNI DEPOZ. STANOV. NA 13 MJ. U STR.VALUT. - SLOB.ŠTED.</t>
  </si>
  <si>
    <t>'520581</t>
  </si>
  <si>
    <t>KAMATA PO OSNOVU OBAVEZA U STRANOJ VALUTI  DUGOROÈNIH DEPOZITA STRANA LICA</t>
  </si>
  <si>
    <t>'5205817</t>
  </si>
  <si>
    <t>KAMATA PO OSNOVU OBAVEZA U STRANOJ VALUTI  DUGOROÈNI DEPOZITI - STRANA LICA-BONUS</t>
  </si>
  <si>
    <t>'52062</t>
  </si>
  <si>
    <t>KAMATA PO OSNOVU OBAVEZA U STRANOJ VALUTI, DO 3 GODINE, JAVNA PREDUZECA</t>
  </si>
  <si>
    <t>'520651</t>
  </si>
  <si>
    <t>DOSPJELA KAMATA DUGOR. ŠTEDNI DEPOZ. STANOV. NA 18 MJ. U STR.VALUT.</t>
  </si>
  <si>
    <t>'520653</t>
  </si>
  <si>
    <t>DOSPJELA KAMATA DUGOR. ŠTEDNI DEPOZ. STANOV. NA 18 MJ. U STR.VALUT. - RENT.ŠTED.</t>
  </si>
  <si>
    <t>'520751</t>
  </si>
  <si>
    <t>DOSPJELA KAMATA DUGOR. ŠTEDNI DEPOZ. STANOV. NA 24 MJ. U STR.VALUT.</t>
  </si>
  <si>
    <t>'520752</t>
  </si>
  <si>
    <t>DOSPJELA KAMATA DUGOR. ŠTEDNI DEPOZ. STANOV. NA 24 MJ. U STR.VALUT. - DJEÈ.ŠTED.</t>
  </si>
  <si>
    <t>'520753</t>
  </si>
  <si>
    <t>DOSPJELA KAMATA DUGOR. ŠTEDNI DEPOZ. STANOV. NA 24 MJ. U STR.VALUT. - RENT.ŠTED.</t>
  </si>
  <si>
    <t>'5207537</t>
  </si>
  <si>
    <t>DOSPJELA KAMATA DUGOR. ŠTEDNI DEPOZ. STANOV. NA 24 MJ. U STR.VALUT. - RENT.ŠTED.-BONUS</t>
  </si>
  <si>
    <t>'520754</t>
  </si>
  <si>
    <t>DOSPJELA KAMATA DUGOR. ŠTEDNI DEPOZ. STANOV. NA 24 MJ. U STR.VALUT. - SLOB.ŠTED.</t>
  </si>
  <si>
    <t>'520756</t>
  </si>
  <si>
    <t>DOSPJELA KAMATA DUGOR. ŠTEDNI DEPOZ. STANOV. NA 24 MJ. U STR.VALUT. - DJEÈ.BONUS ŠTED.</t>
  </si>
  <si>
    <t>'5207567</t>
  </si>
  <si>
    <t>DOSPJELA KAMATA DUGOR. ŠTEDNI DEPOZ. STANOV. NA 24 MJ. U STR.VALUT. - BONUS - DJEÈ.BONUS ŠTED.</t>
  </si>
  <si>
    <t>'5207581</t>
  </si>
  <si>
    <t>DOSPJELA KAMATA DUGOR. ŠTEDNI DEPOZ. STANOV. NA 24 MJ. U STR.VALUT. - NAMJEN.KAMAT.</t>
  </si>
  <si>
    <t>'5207591</t>
  </si>
  <si>
    <t>DOSPJELA KAMATA DUGOR. ŠTEDNI DEPOZ. STANOV. NA 24 MJ. U STR.VALUT. - RENT.KAMAT.</t>
  </si>
  <si>
    <t>'520851</t>
  </si>
  <si>
    <t>DOSPJELA KAMATA DUGOR. ŠTEDNI DEPOZ. STANOV. NA 36 MJ. U STR.VALUT.</t>
  </si>
  <si>
    <t>'520852</t>
  </si>
  <si>
    <t>DOSPJELA KAMATA DUGOR. ŠTEDNI DEPOZ. STANOV. NA 36 MJ. U STR.VALUT. - DJEÈ.ŠTED.</t>
  </si>
  <si>
    <t>'520853</t>
  </si>
  <si>
    <t>DOSPJELA KAMATA DUGOR. ŠTEDNI DEPOZ. STANOV. NA 36 MJ. U STR.VALUT. - RENT.ŠTED.</t>
  </si>
  <si>
    <t>'5208537</t>
  </si>
  <si>
    <t>RAZGR.OBAV. ZA OBRAÈ.KAMATU PO OSNOVU  KRATKOR. ŠTEDNI DEPOZ. STANOV. NA 12 MJ. U STR.VALUT. - BONUS</t>
  </si>
  <si>
    <t>'520854</t>
  </si>
  <si>
    <t>DOSPJELA KAMATA DUGOR. ŠTEDNI DEPOZ. STANOV. NA 36 MJ. U STR.VALUT. - SLOB.ŠTED.</t>
  </si>
  <si>
    <t>'520856</t>
  </si>
  <si>
    <t>DOSPJELA KAMATA DUGOR. ŠTEDNI DEPOZ. STANOV. NA 36 MJ. U STR.VALUT. - DJEÈ.BONUS ŠTED.</t>
  </si>
  <si>
    <t>'5208567</t>
  </si>
  <si>
    <t>DOSPJELA KAMATA DUGOR. ŠTEDNI DEPOZ. STANOV. NA 36 MJ. U STR.VALUT. - BONUS - DJEÈ.BONUS ŠTED.</t>
  </si>
  <si>
    <t>'520951</t>
  </si>
  <si>
    <t>DOSPJELA KAMATA DUGOR. ŠTEDNI DEPOZ. STANOV. NA 48 MJ. U STR.VALUT.</t>
  </si>
  <si>
    <t>'520954</t>
  </si>
  <si>
    <t>DOSPJELA KAMATA DUGOR. ŠTEDNI DEPOZ. STANOV. NA 48 MJ. U STR.VALUT. - SLOB.ŠTED.</t>
  </si>
  <si>
    <t>'5209560</t>
  </si>
  <si>
    <t>DOSPJELA KAMATA DUGOR. ŠTEDNI DEPOZ. STANOV. NA 60 MJ. U STR.VALUT. - DJEÈ.BONUS ŠTED.</t>
  </si>
  <si>
    <t>'5209581</t>
  </si>
  <si>
    <t>DOSPJELA KAMATA DUGOR. ŠTEDNI DEPOZ. STANOV. NA 36 MJ. U STR.VALUT. - NAMJEN.KAMAT.</t>
  </si>
  <si>
    <t>'5209591</t>
  </si>
  <si>
    <t>DOSPJELA KAMATA DUGOR. ŠTEDNI DEPOZ. STANOV. NA 36 MJ. U STR.VALUT. - RENT.KAMAT.</t>
  </si>
  <si>
    <t>'55016</t>
  </si>
  <si>
    <t>OBAVEZE PREMA DOBAVLJAÈIMA U STRANOJ VALUTI BEZ OBAVEZE OBRAÈUNA PDV</t>
  </si>
  <si>
    <t>'55017</t>
  </si>
  <si>
    <t>OBAVEZE PREMA DOBAVLJAÈIMA U STRANOJ VALUTI SA OBAVEZOM OBRAÈUNA PDV</t>
  </si>
  <si>
    <t>'55601</t>
  </si>
  <si>
    <t>OBAVEZE PO PRIMLJENIM SREDSTVIMA U STRANOJ VALUTI ZA NERASPOREÐENE NAPLATE PREMA PRAVNIM LICIMA</t>
  </si>
  <si>
    <t>'556019</t>
  </si>
  <si>
    <t>PROLAZNI RAÈUN U INO PP ZA RAÈUN KLIJENTA - PRILIVI  - DEFAULT</t>
  </si>
  <si>
    <t>'55602</t>
  </si>
  <si>
    <t>OBAVEZE PO PRIMLJENIM SREDSTVIMA U STRANOJ VALUTI ZA NERASPOREÐENE NAKNADE I TROŠKOVE U PLATNOM PROMETU SA INOSTRANSTVOM</t>
  </si>
  <si>
    <t>'55604</t>
  </si>
  <si>
    <t>OBAVEZE PO PRIMLJENIM SREDSTVIMA U STRANOJ VALUTI PO OSNOVU NEIDENTIFIKOVANIH PRILIVA NA INO RAÈUNU</t>
  </si>
  <si>
    <t>'55605</t>
  </si>
  <si>
    <t>OBAVEZE PO PRIMLJENIM SREDSTVIMA U STRANOJ VALUTI PO OSNOVU INO PRILIVA ZA DRUGE BANKE NA INO RAÈUNU</t>
  </si>
  <si>
    <t>'55606</t>
  </si>
  <si>
    <t>OBAVEZE PO PRIMLJENIM SREDSTVIMA U STRANOJ VALUTI PO OSNOVU POTVRÐENIH POVRATA PRILIVA NA INO RAÈUNU</t>
  </si>
  <si>
    <t>'55607</t>
  </si>
  <si>
    <t>OBAVEZE PO PRIMLJENIM SREDSTVIMA U STRANOJ VALUTI PO OSNOVU OSTALIH NERASPOREÐENIH PRILIVA NA INO RAÈUNU</t>
  </si>
  <si>
    <t>'55608</t>
  </si>
  <si>
    <t>OBAVEZE PO PRIMLJENIM SREDSTVIMA U STRANOJ VALUTI PO OSNOVU INKASO POSLOVA - INO ÈEKOVI</t>
  </si>
  <si>
    <t>'55634</t>
  </si>
  <si>
    <t>OBAVEZE PO PRIMLJENIM SREDSTVIMA U STRANOJ VALUTI - PO OSNOVU VIŠKOVA U DEVIZNOJ BLAGAJNI</t>
  </si>
  <si>
    <t>'55637</t>
  </si>
  <si>
    <t>OBAVEZE PO PRIMLJENIM SREDSTVIMA U STRANOJ VALUTI - NERASPOREÐENI PRILIVI</t>
  </si>
  <si>
    <t>'55639</t>
  </si>
  <si>
    <t>OBAVEZE PO PRIMLJENIM SREDSTVIMA - ZA PLAÆANJE U INOSTRANSTVU - EUROGIRO</t>
  </si>
  <si>
    <t>'55910</t>
  </si>
  <si>
    <t>PROLAZNI I PRIVREMENI RAÈUNI U STRANOJ VALUTI - OSTALI DEP.PO VIÐENJU ZA DOZNAKE U INOSTR. (PRIVREDA) PRIVREDA-INO DOZNAKE</t>
  </si>
  <si>
    <t>'55911</t>
  </si>
  <si>
    <t>PROLAZNI I PRIVREMENI RAÈUN U STRANOJ VALUTI - RAÈUN INO BANAKA ZA ODLIVE</t>
  </si>
  <si>
    <t>'559119</t>
  </si>
  <si>
    <t>PROLAZNI RAÈUN INO BANKE ODLIV - DEFAULT</t>
  </si>
  <si>
    <t>'5800105</t>
  </si>
  <si>
    <t>RAZGRANICENE OBAVEZE ZA OBRACUNATU KAMATU, U STRANOJ VALUTI, INSTITUCIJE JAVNOG SEKTORA - FMF</t>
  </si>
  <si>
    <t>'5800106</t>
  </si>
  <si>
    <t>RAZGRANICENE OBAVEZE ZA OBRACUNATU KAMATU, U STRANOJ VALUTI, INSTITUCIJE JAVNOG SEKTORA - MFRS</t>
  </si>
  <si>
    <t>'580050</t>
  </si>
  <si>
    <t>RAZG.OBAV.ZA OBRAÈ.KAMATU PO DEV. ŠTEDNIM RN PO VIÐENJU STANOV. - REZIDENATA</t>
  </si>
  <si>
    <t>'580081</t>
  </si>
  <si>
    <t>RAZGRANIÈENE OBAVEZE ZA OBRAÈUNATU KAMATU AVISTA DEPOZITI - STRANA LICA</t>
  </si>
  <si>
    <t>'5800813</t>
  </si>
  <si>
    <t>RAZGRANICENE OBAVEZE ZA OBRACUNATU KAMATU, U STRANOJ VALUTI, STRANA LICA-SUBORDINIRANI</t>
  </si>
  <si>
    <t>'580151</t>
  </si>
  <si>
    <t>RAZGR.OBAV. ZA OBRAÈ.KAMATU PO OSNOVU KRATKOR. ŠTEDNI DEPOZ. STANOV. NA 3 MJ. U STR.VALUT.</t>
  </si>
  <si>
    <t>'5801511</t>
  </si>
  <si>
    <t>RAZGR.OBAV. ZA OBRAÈ.KAMATU PO OSNOVU KRATKOR. ŠTEDNI DEPOZ. STANOV. NA 1 MJESEC U STR.VALUT.</t>
  </si>
  <si>
    <t>'5801512</t>
  </si>
  <si>
    <t>RAZGR.OBAV. ZA OBRAÈ.KAMATU PO OSNOVU KRATKOR. ŠTEDNI DEPOZ. STANOV. NA 2 MJ. U STR.VALUT.</t>
  </si>
  <si>
    <t>'580251</t>
  </si>
  <si>
    <t>RAZGR.OBAV. ZA OBRAÈ.KAMATU PO OSNOVU KRATKOR. ŠTEDNI DEPOZ. STANOV. NA 6 MJ. U STR.VALUT.</t>
  </si>
  <si>
    <t>'580252</t>
  </si>
  <si>
    <t>RAZGR.OBAV. ZA OBRAÈ.KAMATU PO OSNOVU KRATKOR. ŠTEDNI DEPOZ. STANOV. NA 6 MJ. U STR.VALUT. - DJEÈ.ŠTED.</t>
  </si>
  <si>
    <t>'580253</t>
  </si>
  <si>
    <t>RAZGR.OBAV. ZA OBRAÈ.KAMATU PO OSNOVU KRATKOR. ŠTEDNI DEPOZ. STANOV. NA 6 MJ. U STR.VALUT. - RENT.ŠTED.</t>
  </si>
  <si>
    <t>'580254</t>
  </si>
  <si>
    <t>RAZGR.OBAV. ZA OBRAÈ.KAMATU PO OSNOVU KRATKOR. ŠTEDNI DEPOZ. STANOV. NA 6 MJ. U STR.VALUT. - SLOB.ŠTED.</t>
  </si>
  <si>
    <t>'580410</t>
  </si>
  <si>
    <t>RAZGRANIÈENA OBAVEZA ZA KAMATU PO OSNOVU KRATK.DEPOZITA INSTITUCIJA JAVNOG SEKTORA NA GODINU DANA U STRANOJ VALUTI</t>
  </si>
  <si>
    <t>'580435</t>
  </si>
  <si>
    <t>RAZGRANIÈENE OBAVEZE ZA OBRAÈUNATU KAMATU U STRANOJ VALUTI DRUGIM PREDUZEÆIMA PO KRATK.DEPOZITIMA</t>
  </si>
  <si>
    <t>'580451</t>
  </si>
  <si>
    <t>RAZGRANIÈENE OBAVEZE ZA OBRAÈUNATU KAMATU U STRANOJ VALUTI STANOVNIŠTVU PO DEVIZNOJ ŠTEDNJI</t>
  </si>
  <si>
    <t>'5804515</t>
  </si>
  <si>
    <t>RAZGR.OBAV. ZA OBRAÈ.KAMATU PO OSNOVU KRATKOR. ŠTEDNI DEPOZ. STANOV. NA 12 MJ. U STR.VALUT.</t>
  </si>
  <si>
    <t>'580452</t>
  </si>
  <si>
    <t>RAZGR.OBAV. ZA OBRAÈ.KAMATU PO OSNOVU KRATKOR. ŠTEDNI DEPOZ. STANOV. NA 12 MJ. U STR.VALUT. - DJEÈ.ŠTED.</t>
  </si>
  <si>
    <t>'580453</t>
  </si>
  <si>
    <t>RAZGRANIÈENE OBAVEZE ZA OBRAÈUNATU KAMATU STANOVNIŠTVA U STRANOJ VALUTI NA 365 DANA - DJEÈIJA SLOBODNA OROÈENA ŠTEDNJA</t>
  </si>
  <si>
    <t>'5804535</t>
  </si>
  <si>
    <t>RAZGR.OBAV. ZA OBRAÈ.KAMATU PO OSNOVU KRATKOR. ŠTEDNI DEPOZ. STANOV. NA 12 MJ. U STR.VALUT. - RENT.ŠTED.</t>
  </si>
  <si>
    <t>'580454</t>
  </si>
  <si>
    <t>RAZGR.OBAV. ZA OBRAÈ.KAMATU PO OSNOVU KRATKOR. ŠTEDNI DEPOZ. STANOV. NA 12 MJ. U STR.VALUT. - SLOB.ŠTED.</t>
  </si>
  <si>
    <t>'580455</t>
  </si>
  <si>
    <t>RAZGRANICENE OBAVEZE ZA OBRACUNATU KAMATU U STRANOJ VALUTI, DO 365 DANA, STANOVNISTVO, KAMATA- KRATKOROCNI DEPOZITI</t>
  </si>
  <si>
    <t>'580456</t>
  </si>
  <si>
    <t>RAZGR.OBAV. ZA OBRAÈ.KAMATU PO OSNOVU KRATKOR. ŠTEDNI DEPOZ. STANOV. NA 12 MJ. U STR.VALUT. - DJEÈ.BONUS ŠTED.</t>
  </si>
  <si>
    <t>'5804567</t>
  </si>
  <si>
    <t>RAZGR.POT. ZA OBRAÈ.KAMATU PO OSNOVU  KRATKOR. ŠTEDNI DEPOZ. STANOV. NA 12 MJESECI U STRAN.VALUT. - BONUS - DJEÈ.BONUS ŠTED.</t>
  </si>
  <si>
    <t>'5804581</t>
  </si>
  <si>
    <t>RAZGR.OBAV. ZA OBRAÈ.KAMATU PO OSNOVU KRATKOR. ŠTEDNI DEPOZ. STANOV. NA 12 MJ. U STR.VALUT. - NAMJEN.KAMAT.</t>
  </si>
  <si>
    <t>'5804591</t>
  </si>
  <si>
    <t>RAZGR.OBAV. ZA OBRAÈ.KAMATU PO OSNOVU KRATKOR. ŠTEDNI DEPOZ. STANOV. NA 12 MJ. U STR.VALUT. - RENT.KAMAT.</t>
  </si>
  <si>
    <t>'580481</t>
  </si>
  <si>
    <t>RAZGRANIÈENE OBAVEZE ZA OBRAÈUNATU KAMATU KRATKOROÈNI DEPOZITA - STRAN</t>
  </si>
  <si>
    <t>'580483</t>
  </si>
  <si>
    <t>RAZGRANIÈENA OBAVEZA ZA KAMATU PO KRATKOROÈNIM DEPOZITIMA NA 12 MJESECI  STRNIH LICA U STRANOJ VALUTI - DRUGA PREDUZEÆA</t>
  </si>
  <si>
    <t>'580535</t>
  </si>
  <si>
    <t>RAZGRANIÈENE OBAVEZE ZA OBRAÈUNATU KAMATU U STRANOJ VALUTI DRUGIM PREDUZEÆIMA PO DUG.DEPOZITIMA</t>
  </si>
  <si>
    <t>'580551</t>
  </si>
  <si>
    <t>RAZGR.OBAV. ZA OBRAÈ.KAMATU PO OSNOVU DUGOR. ŠTEDNI DEPOZ. STANOV. NA 13 MJ. U STR.VALUT.</t>
  </si>
  <si>
    <t>'580552</t>
  </si>
  <si>
    <t>RAZGR.OBAV. ZA OBRAÈ.KAMATU PO OSNOVU DUGOR. ŠTEDNI DEPOZ. STANOV. NA 13 MJ. U STR.VALUT. - DJEÈ.ŠTED.</t>
  </si>
  <si>
    <t>'580553</t>
  </si>
  <si>
    <t>RAZGRANIÈENE OBAVEZE ZA OBRAÈUNATU KAMATU STANOVNIŠTVA U STRANOJ VALUTI NA 24 MJ - DJEÈIJA SLOBODNA OROÈENA ŠTEDNJA</t>
  </si>
  <si>
    <t>'5805535</t>
  </si>
  <si>
    <t>RAZGR.OBAV. ZA OBRAÈ.KAMATU PO OSNOVU DUGOR. ŠTEDNI DEPOZ. STANOV. NA 13 MJ. U STR.VALUT. - RENT.ŠTED.</t>
  </si>
  <si>
    <t>'580554</t>
  </si>
  <si>
    <t>RAZGR.OBAV. ZA OBRAÈ.KAMATU PO OSNOVU DUGOR. ŠTEDNI DEPOZ. STANOV. NA 13 MJ. U STR.VALUT. - SLOB.ŠTED.</t>
  </si>
  <si>
    <t>'580555</t>
  </si>
  <si>
    <t>RAZGRANICENE OBAVEZE ZA OBRACUNATU KAMATU U STRANOJ VALUTI, DO 2 GODINE, STANOVNISTVO, KAMATA- KRATKOROCNI DEPOZITI</t>
  </si>
  <si>
    <t>'580581</t>
  </si>
  <si>
    <t>RAZGRANIÈENE OBAVEZE ZA OBRAÈUNATU KAMATU DUGOROÈNIH DEPOZITA STRANA LICA</t>
  </si>
  <si>
    <t>'5805817</t>
  </si>
  <si>
    <t>RAZGRANIÈENE OBAVEZE ZA OBRAÈUNATU KAMATU DUGOROÈNI DEPOZITA - STRANA LICA-BONUS</t>
  </si>
  <si>
    <t>'580651</t>
  </si>
  <si>
    <t>RAZGR.OBAV. ZA OBRAÈ.KAMATU PO OSNOVU DUGOR. ŠTEDNI DEPOZ. STANOV. NA 18 MJ. U STR.VALUT.</t>
  </si>
  <si>
    <t>'580653</t>
  </si>
  <si>
    <t>RAZGRANIÈENE OBAVEZE ZA OBRAÈUNATU KAMATU STANOVNIŠTVA U STRANOJ VALUTI NA 36 MJ - DJEÈIJA SLOBODNA OROÈENA ŠTEDNJA</t>
  </si>
  <si>
    <t>'5806535</t>
  </si>
  <si>
    <t>RAZGR.OBAV. ZA OBRAÈ.KAMATU PO OSNOVU DUGOR. ŠTEDNI DEPOZ. STANOV. NA 18 MJ. U STR.VALUT. - RENT.ŠTED.</t>
  </si>
  <si>
    <t>'580655</t>
  </si>
  <si>
    <t>RAZGRANICENE OBAVEZE ZA OBRACUNATU KAMATU U STRANOJ VALUTI, DO 3 GODINE, STANOVNISTVO, KAMATA- KRATKOROCNI DEPOZITI</t>
  </si>
  <si>
    <t>'5806810</t>
  </si>
  <si>
    <t>RAZGRANIÈENA  OBAVEZA ZA KAMATU PO OSNOVU NAMJENSKOG DUG. DEPOZITA U STRANOJ VALUTI STRANIH LICA NA 36 MJESECI - PLASMANI PRAVNIM LICIMA (KAMATONOSNI)</t>
  </si>
  <si>
    <t>'580751</t>
  </si>
  <si>
    <t>RAZGR.OBAV. ZA OBRAÈ.KAMATU PO OSNOVU DUGOR. ŠTEDNI DEPOZ. STANOV. NA 24 MJ. U STR.VALUT.</t>
  </si>
  <si>
    <t>'5807517</t>
  </si>
  <si>
    <t>RAZGR.POT. ZA OBRAÈ.KAMATU PO OSNOVU  DUGOR. ŠTEDNI DEPOZ. STANOV. NA 24 MJESECA U STRAN.VALUT. - BONUS</t>
  </si>
  <si>
    <t>'580752</t>
  </si>
  <si>
    <t>RAZGR.OBAV. ZA OBRAÈ.KAMATU PO OSNOVU DUGOR. ŠTEDNI DEPOZ. STANOV. NA 24 MJ. U STR.VALUT. - DJEÈ.ŠTED.</t>
  </si>
  <si>
    <t>'580753</t>
  </si>
  <si>
    <t>RAZGRANIÈENE OBAVEZE ZA OBRAÈUNATU KAMATU STANOVNIŠTVA U STRANOJ VALUTI NA 60 MJ - DJEÈIJA SLOBODNA OROÈENA ŠTEDNJA</t>
  </si>
  <si>
    <t>'5807535</t>
  </si>
  <si>
    <t>RAZGR.OBAV. ZA OBRAÈ.KAMATU PO OSNOVU DUGOR. ŠTEDNI DEPOZ. STANOV. NA 24 MJ. U STR.VALUT. - RENT.ŠTED.</t>
  </si>
  <si>
    <t>'58075357</t>
  </si>
  <si>
    <t>RAZGR.POT. ZA OBRAÈ.KAMATU PO OSNOVU  DUGOR. ŠTEDNI DEPOZ. STANOV. NA 24 MJESECA U STRAN.VALUT. - BONUS - RENT.ŠTED.</t>
  </si>
  <si>
    <t>'580754</t>
  </si>
  <si>
    <t>RAZGR.OBAV. ZA OBRAÈ.KAMATU PO OSNOVU DUGOR. ŠTEDNI DEPOZ. STANOV. NA 24 MJ. U STR.VALUT. - SLOB.ŠTED.</t>
  </si>
  <si>
    <t>'580755</t>
  </si>
  <si>
    <t>RAZGRANICENE OBAVEZE ZA OBRACUNATU KAMATU U STRANOJ VALUTI, DO 5 GODINA, STANOVNISTVO, KAMATA- KRATKOROCNI DEPOZITI</t>
  </si>
  <si>
    <t>'580756</t>
  </si>
  <si>
    <t>RAZGR.OBAV. ZA OBRAÈ.KAMATU PO OSNOVU DUGOR. ŠTEDNI DEPOZ. STANOV. NA 24 MJ. U STR.VALUT. - DJEÈ.BONUS ŠTED.</t>
  </si>
  <si>
    <t>'5807567</t>
  </si>
  <si>
    <t>RAZGR.POT. ZA OBRAÈ.KAMATU PO OSNOVU  DUGOR. ŠTEDNI DEPOZ. STANOV. NA 24 MJESECA U STRAN.VALUT. - BONUS - DJEÈ.BONUS ŠTED.</t>
  </si>
  <si>
    <t>'5807581</t>
  </si>
  <si>
    <t>RAZGR.OBAV. ZA OBRAÈ.KAMATU PO OSNOVU DUGOR. ŠTEDNI DEPOZ. STANOV. NA 24 MJ. U STR.VALUT. - NAMJEN.KAMAT.</t>
  </si>
  <si>
    <t>'5807591</t>
  </si>
  <si>
    <t>RAZGR.OBAV. ZA OBRAÈ.KAMATU PO OSNOVU DUGOR. ŠTEDNI DEPOZ. STANOV. NA 24 MJ. U STR.VALUT. - RENT.KAMAT.</t>
  </si>
  <si>
    <t>'580851</t>
  </si>
  <si>
    <t>RAZGR.OBAV. ZA OBRAÈ.KAMATU PO OSNOVU DUGOR. ŠTEDNI DEPOZ. STANOV. NA 36 MJ. U STR.VALUT.</t>
  </si>
  <si>
    <t>'5808517</t>
  </si>
  <si>
    <t>RAZGR.POT. ZA OBRAÈ.KAMATU PO OSNOVU  DUGOR. ŠTEDNI DEPOZ. STANOV. NA 36 MJESECI U STRAN.VALUT. - BONUS</t>
  </si>
  <si>
    <t>'580852</t>
  </si>
  <si>
    <t>RAZGR.OBAV. ZA OBRAÈ.KAMATU PO OSNOVU DUGOR. ŠTEDNI DEPOZ. STANOV. NA 36 MJ. U STR.VALUT. - DJEÈ.ŠTED.</t>
  </si>
  <si>
    <t>'580853</t>
  </si>
  <si>
    <t>RAZGRANIÈENE OBAVEZE ZA OBRAÈUNATU KAMATU STANOVNIŠTVA U STRANOJ VALUTI NA 120 MJ - DJEÈIJA SLOBODNA OROÈENA ŠTEDNJA</t>
  </si>
  <si>
    <t>'5808535</t>
  </si>
  <si>
    <t>RAZGR.OBAV. ZA OBRAÈ.KAMATU PO OSNOVU DUGOR. ŠTEDNI DEPOZ. STANOV. NA 36 MJ. U STR.VALUT. - RENT.ŠTED.</t>
  </si>
  <si>
    <t>'58085357</t>
  </si>
  <si>
    <t>RAZGR.POT. ZA OBRAÈ.KAMATU PO OSNOVU  DUGOR. ŠTEDNI DEPOZ. STANOV. NA 36 MJESECI U STRAN.VALUT. - BONUS - RENT.ŠTED.</t>
  </si>
  <si>
    <t>'580854</t>
  </si>
  <si>
    <t>RAZGR.OBAV. ZA OBRAÈ.KAMATU PO OSNOVU DUGOR. ŠTEDNI DEPOZ. STANOV. NA 36 MJ. U STR.VALUT. - SLOB.ŠTED.</t>
  </si>
  <si>
    <t>'580855</t>
  </si>
  <si>
    <t>RAZGRANICENE OBAVEZE ZA OBRACUNATU KAMATU U STRANOJ VALUTI, DO 10 GODINA, STANOVNISTVO, KAMATA- KRATKOROCNI DEPOZITI</t>
  </si>
  <si>
    <t>'580856</t>
  </si>
  <si>
    <t>RAZGR.OBAV. ZA OBRAÈ.KAMATU PO OSNOVU DUGOR. ŠTEDNI DEPOZ. STANOV. NA 36 MJ. U STR.VALUT. - DJEÈ.BONUS ŠTED.</t>
  </si>
  <si>
    <t>'5808567</t>
  </si>
  <si>
    <t>RAZGR.POT. ZA OBRAÈ.KAMATU PO OSNOVU  DUGOR. ŠTEDNI DEPOZ. STANOV. NA 36 MJESECI U STRAN.VALUT. - BONUS - DJEÈ.BONUS ŠTED.</t>
  </si>
  <si>
    <t>'580951</t>
  </si>
  <si>
    <t>RAZGR.OBAV. ZA OBRAÈ.KAMATU PO OSNOVU DUGOR. ŠTEDNI DEPOZ. STANOV. NA 48 MJ. U STR.VALUT.</t>
  </si>
  <si>
    <t>'5809517</t>
  </si>
  <si>
    <t>RAZGR.POT. ZA OBRAÈ.KAMATU PO OSNOVU  DUGOR. ŠTEDNI DEPOZ. STANOV. NA 48 MJESECI U STRAN.VALUT. - BONUS</t>
  </si>
  <si>
    <t>'580952</t>
  </si>
  <si>
    <t>RAZGR.OBAV. ZA OBRAÈ.KAMATU PO OSNOVU DUGOR. ŠTEDNI DEPOZ. STANOV. NA 48 MJ. U STR.VALUT. - DJEÈ.ŠTED.</t>
  </si>
  <si>
    <t>'580953</t>
  </si>
  <si>
    <t>RAZGRANIÈENE OBAVEZE ZA OBRAÈUNATU KAMATU STANOVNIŠTVA U STRANOJ VALUTI NA 180 MJ - DJEÈIJA SLOBODNA OROÈENA ŠTEDNJA</t>
  </si>
  <si>
    <t>'580954</t>
  </si>
  <si>
    <t>RAZGR.OBAV. ZA OBRAÈ.KAMATU PO OSNOVU DUGOR. ŠTEDNI DEPOZ. STANOV. NA 48 MJ. U STR.VALUT. - SLOB.ŠTED.</t>
  </si>
  <si>
    <t>'580955</t>
  </si>
  <si>
    <t>RAZGRANICENE OBAVEZE ZA OBRACUNATU KAMATU U STRANOJ VALUTI, PREKO 10 GODINA, STANOVNISTVO, KAMATA- KRATKOROCNI DEPOZITI</t>
  </si>
  <si>
    <t>'5809560</t>
  </si>
  <si>
    <t>RAZGR.OBAV. ZA OBRAÈ.KAMATU PO OSNOVU DUGOR. ŠTEDNI DEPOZ. STANOV. NA 60 MJ. U STR.VALUT. - DJEÈ.BONUS ŠTED.</t>
  </si>
  <si>
    <t>'58095607</t>
  </si>
  <si>
    <t>RAZGR.POT. ZA OBRAÈ.KAMATU PO OSNOVU  DUGOR. ŠTEDNI DEPOZ. STANOV. NA 60 MJESECI U STRAN.VALUT. - BONUS - DJEÈ.BONUS ŠTED.</t>
  </si>
  <si>
    <t>'5809561</t>
  </si>
  <si>
    <t>RAZGR.OBAV. ZA OBRAÈ.KAMATU PO OSNOVU DUGOR. ŠTEDNI DEPOZ. STANOV. NA 120 MJ. U STR.VALUT. - DJEÈ.BONUS ŠTED.</t>
  </si>
  <si>
    <t>'58095617</t>
  </si>
  <si>
    <t>RAZGR.POT. ZA OBRAÈ.KAMATU PO OSNOVU  DUGOR. ŠTEDNI DEPOZ. STANOV. NA 120 MJESECI U STRAN.VALUT. - BONUS - DJEÈ.BONUS ŠTED.</t>
  </si>
  <si>
    <t>'5809562</t>
  </si>
  <si>
    <t>RAZGR.OBAV. ZA OBRAÈ.KAMATU PO OSNOVU DUGOR. ŠTEDNI DEPOZ. STANOV. NA 180 MJ. U STR.VALUT. - DJEÈ.BONUS ŠTED.</t>
  </si>
  <si>
    <t>'58095627</t>
  </si>
  <si>
    <t>RAZGR.POT. ZA OBRAÈ.KAMATU PO OSNOVU  DUGOR. ŠTEDNI DEPOZ. STANOV. NA 180 MJESECI U STRAN.VALUT. - BONUS - DJEÈ.BONUS ŠTED.</t>
  </si>
  <si>
    <t>'580957</t>
  </si>
  <si>
    <t>RAZGR.OBAV. ZA OBRAÈ.KAMATU PO OSNOVU DUGOR. ŠTEDNI DEPOZ. STANOV. NA 48 MJ. U STR.VALUT. - STEPEN.ŠTED.</t>
  </si>
  <si>
    <t>'5809581</t>
  </si>
  <si>
    <t>RAZGR.OBAV. ZA OBRAÈ.KAMATU PO OSNOVU DUGOR. ŠTEDNI DEPOZ. STANOV. NA 36 MJ. U STR.VALUT. - NAMJEN.KAMAT.</t>
  </si>
  <si>
    <t>'5809591</t>
  </si>
  <si>
    <t>RAZGR.OBAV. ZA OBRAÈ.KAMATU PO OSNOVU DUGOR. ŠTEDNI DEPOZ. STANOV. NA 36 MJ. U STR.VALUT. - RENT.KAMAT.</t>
  </si>
  <si>
    <t>'59142</t>
  </si>
  <si>
    <t>TEKUÆA DOSPJEÆA DUGOROÈNIH DEPOZITA U STRANOJ VALUTI - KRATKOROÈNA - JAVNA PREDUZEÆA</t>
  </si>
  <si>
    <t>'59143</t>
  </si>
  <si>
    <t>TEKUÆA DOSPJEÆA DUGOROÈNIH DEPOZITA U STRANOJ VALUTI - KRATKOROÈNA - DRUGA PREDUZEÆA</t>
  </si>
  <si>
    <t>'59145</t>
  </si>
  <si>
    <t>TEKUÆA DOSPJEÆA DUGOROÈNIH DEPOZITA U STRANOJ VALUTI - KRATKOROÈNA - STANOVNIŠTVO</t>
  </si>
  <si>
    <t>'59146</t>
  </si>
  <si>
    <t>TEKUÆA DOSPJEÆA DUGOROÈNIH DEPOZITA U STRANOJ VALUTI - KRATKOROÈNA - NEBANKARSKIH FIN.ORG.</t>
  </si>
  <si>
    <t>'59147</t>
  </si>
  <si>
    <t>TEKUÆA DOSPJEÆA DUGOROÈNIH DEPOZITA U STRANOJ VALUTI - KRATK. - NEPROFITNE INST.</t>
  </si>
  <si>
    <t>'59148</t>
  </si>
  <si>
    <t>TEKUÆA DOSPJEÆA DUGOROÈNIH DEPOZITA U STRANOJ VALUTI - KRATKOROÈNA - STRANA LICA</t>
  </si>
  <si>
    <t>'59152</t>
  </si>
  <si>
    <t>TEKUÆA DOSPJEÆA DUGOROÈNIH DEPOZITA U STRANOJ VALUTI - DUGOROÈNA - JAVNA PREDUZEÆA</t>
  </si>
  <si>
    <t>'59153</t>
  </si>
  <si>
    <t>TEKUÆA DOSPJEÆA DUGOROÈNIH DEPOZITA U STRANOJ VALUTI - DUGOROÈNA - DRUGA PREDUZEÆA</t>
  </si>
  <si>
    <t>'59155</t>
  </si>
  <si>
    <t>TEKUÆA DOSPJEÆA DUGOROÈNIH DEPOZITA U STRANOJ VALUTI - DUGOROÈNA - STANOVNIŠTVO</t>
  </si>
  <si>
    <t>'59156</t>
  </si>
  <si>
    <t>TEKUÆA DOSPJEÆA DUGOROÈNIH DEPOZITA U STRANOJ VALUTI - DUGOROÈNA - NEBANKARSKE FIN.ORG.</t>
  </si>
  <si>
    <t>'59157</t>
  </si>
  <si>
    <t>TEKUÆA DOSPJEÆA DUGOROÈNIH DEPOZITA U STRANOJ VALUTI - DUGOROÈNA - NEPROFITNE INST.</t>
  </si>
  <si>
    <t>'59158</t>
  </si>
  <si>
    <t>TEKUÆA DOSPJEÆA DUGOROÈNIH DEPOZITA U STRANOJ VALUTI - DUGOROÈNA - STRANA LICA</t>
  </si>
  <si>
    <t>'5940105</t>
  </si>
  <si>
    <t>DOSPJELI PRIMLJENI KREDITI U STRANOJ VALUTI, INSTITUCIJE JAVNOG SEKTORA - FMF</t>
  </si>
  <si>
    <t>'5940106</t>
  </si>
  <si>
    <t>DOSPJELI PRIMLJENI KREDITI U STRANOJ VALUTI, INSTITUCIJE JAVNOG SEKTORA - MFRS</t>
  </si>
  <si>
    <t>'5940813</t>
  </si>
  <si>
    <t>DOSPJELI PRIMLJENI KREDITI, U STRANOJ VALUTI, STRANA LICA-SUBORDINIRANI</t>
  </si>
  <si>
    <t>'59541</t>
  </si>
  <si>
    <t>TEKUÆA DOSPJEÆA DUGOROÈNIH KREDITA U STRANOJ VALUTI - KRATKOROÈNI - INSTITUCIJE JAVNOG SEKTORA</t>
  </si>
  <si>
    <t>'59548</t>
  </si>
  <si>
    <t>TEKUÆA DOSPJEÆA DUGOROÈNIH KREDITA U STRANOJ VALUTI - KRATKOROÈNA - STRANA LICA</t>
  </si>
  <si>
    <t>'59551</t>
  </si>
  <si>
    <t>TEKUÆA DOSPJEÆA DUGOROÈNIH KREDITA U STRANOJ VALUTI - DUGOROÈNA - INSTITUCIJE JAVNOG SEKTORA</t>
  </si>
  <si>
    <t>'59558</t>
  </si>
  <si>
    <t>TEKUÆA DOSPJEÆA DUGOROÈNIH KREDITA U STRANOJ VALUTI - DUGOROÈNA - STRANA LICA</t>
  </si>
  <si>
    <t>'5988813</t>
  </si>
  <si>
    <t>SUBORDINIRANE OBAVEZE U STRANOJ VALUTI - SUBORDINIRANI</t>
  </si>
  <si>
    <t>'5</t>
  </si>
  <si>
    <t>TOTAL za Obaveze po komisionim poslovima</t>
  </si>
  <si>
    <t>'6005617</t>
  </si>
  <si>
    <t>RASHODI KAMATA PO OSNOVU DUG.KREDITA NEBANKARSKIH FINANSIJSKIH ORG. (FOND ZA RAZVOJ I ZAPOŠLJAVANJE)</t>
  </si>
  <si>
    <t>'601010</t>
  </si>
  <si>
    <t>RASHODI KAMATA PO OSNOVU NAMJENSKIH DEPOZITA INST.JAVNOG SEKTORA</t>
  </si>
  <si>
    <t>'6010501</t>
  </si>
  <si>
    <t>RASHODI KAMATA ŠTEDNI DEPOZ. STANOV. PO VIÐENJU U DOM.VALUTI BEZ VAL.KLAUZ.</t>
  </si>
  <si>
    <t>'601051</t>
  </si>
  <si>
    <t>RASHODI KAMATA PO OSNOVU DEPOZITA PO VIÐENJU STANOVNIŠTVA</t>
  </si>
  <si>
    <t>'60106101</t>
  </si>
  <si>
    <t>RASHODI KAMATA PO OSNOVU DEPOZITA PO VIÐENJU NEBANKARSKIH FINANSIJSKIH ORG (OSIGURAVAJUÆE ORG.)</t>
  </si>
  <si>
    <t>'601081</t>
  </si>
  <si>
    <t>RASHODI KAMATA PO OSNOVU AVISTA DEPOZITA  - STRANA LICA</t>
  </si>
  <si>
    <t>'60132</t>
  </si>
  <si>
    <t>RASHODI KAMATA BANKAMA ZA RAD KARTICA - ZATEZNA KAMATA</t>
  </si>
  <si>
    <t>'601401</t>
  </si>
  <si>
    <t>RASHODI KAMATA PO OSNOVU KRATK.DEPOZITA BANKA I BANKARSKIH ORG.</t>
  </si>
  <si>
    <t>'60141104</t>
  </si>
  <si>
    <t>RASHODI KAMATA PO OSNOVU KRATK.DEPOZITA INSTITUCIJA JAVNOG SEKTORA (PENZIONI FONDOVI)</t>
  </si>
  <si>
    <t>'60141105</t>
  </si>
  <si>
    <t>RASHODI KAMATA PO OSNOVU KRATK.DEPOZITA INSTITUCIJA JAVNOG SEKTORA</t>
  </si>
  <si>
    <t>'60141107</t>
  </si>
  <si>
    <t>RASHODI KAMATA PO OSNOVU KRATK.DEPOZITA INSTITUCIJA JAVNOG SEKTORA (ZDRAVSTVO)</t>
  </si>
  <si>
    <t>'60141120</t>
  </si>
  <si>
    <t>RASHODI KAMATA PO OSNOVU KRATK.DEPOZITA INSTITUCIJA JAVNOG SEKTORA (OSTALO)</t>
  </si>
  <si>
    <t>'601421</t>
  </si>
  <si>
    <t>RASHODI KAMATA PO OSNOVU KRATK.DEPOZITA JAVNIH PREDUZEÆA</t>
  </si>
  <si>
    <t>'60143120</t>
  </si>
  <si>
    <t>RASHODI KAMATA PO OSNOVU KRATK.DEPOZITA DRUGIH PREDUZEÆA</t>
  </si>
  <si>
    <t>'60145131</t>
  </si>
  <si>
    <t>RASHODI KAMATA PO OSNOVU KRATK.DEPOZITA STANOVNIŠTVA - ŠTEDNI ULOZI</t>
  </si>
  <si>
    <t>'601452</t>
  </si>
  <si>
    <t>RASHODI KAMATA PO OSNOVU KRATK.DEPOZITA STANOVNIŠTVA - SLOBODNA ŠTEDNJA</t>
  </si>
  <si>
    <t>'601455</t>
  </si>
  <si>
    <t>RASHODI KAMATA PO OSNOVU KRATK.DEPOZITA STANOVNIŠTVA - ZA OSTVARENE BONUSE</t>
  </si>
  <si>
    <t>'60146120</t>
  </si>
  <si>
    <t>RASHODI KAMATA PO OSNOVU KRATK.DEPOZITA NEBANKARSKIH FINANSIJSKIH ORG. (OSTALE ORG.)</t>
  </si>
  <si>
    <t>'601471</t>
  </si>
  <si>
    <t>RASHODI KAMATA PO OSNOVU KRATK.DEPOZITA NEPROFITNIH ORGANIZACIJA</t>
  </si>
  <si>
    <t>'60151105</t>
  </si>
  <si>
    <t>RASHODI KAMATA PO OSNOVU DUG.DEPOZITA INSTITUCIJA JAVNOG SEKTORA</t>
  </si>
  <si>
    <t>'601521</t>
  </si>
  <si>
    <t>RASHODI KAMATA PO OSNOVU DUG.DEPOZITA JAVNIH PREDUZEÆA</t>
  </si>
  <si>
    <t>'601531</t>
  </si>
  <si>
    <t>RASHODI KAMATA PO OSNOVU DUG.DEPOZITA DRUGIH PREDUZEÆA</t>
  </si>
  <si>
    <t>'601551</t>
  </si>
  <si>
    <t>RASHODI KAMATA PO OSNOVU DUG.DEPOZITA STANOVNIŠTVA</t>
  </si>
  <si>
    <t>'601552</t>
  </si>
  <si>
    <t>RASHODI KAMATA PO OSNOVU DUG.DEPOZITA STANOVNIŠTVA - SLOBODNA ŠTEDNJA</t>
  </si>
  <si>
    <t>'601553</t>
  </si>
  <si>
    <t>RASHODI KAMATA PO OSNOVU DUG.DEPOZITA STANOVNIŠTVA - NAMJENSKI DEPOZITI</t>
  </si>
  <si>
    <t>'601555</t>
  </si>
  <si>
    <t>RASHODI KAMATA PO OSNOVU DUG.DEPOZITA STANOVNIŠTVA - ZA OSTVARENE BONUSE</t>
  </si>
  <si>
    <t>'601911</t>
  </si>
  <si>
    <t>RASHODI KAMATA PO OSNOVU DUGOROÈNIH NAMJENSKIH DEPOZITA INSTITUCIJA JAVNOG SEKTORA BEZ VALUTNE KLAUZULE</t>
  </si>
  <si>
    <t>'60306011</t>
  </si>
  <si>
    <t>RASHODI KAM.PO OSNOVU KRED.SA UGOV.ZAŠT.OD RIZIKA, DUG.KREDITI - NEBANKARSKIH FIN.ORG. - IRB</t>
  </si>
  <si>
    <t>'60306041</t>
  </si>
  <si>
    <t>RASHODI KAM.PO OSNOVU KRED.SA UGOV.ZAŠT.OD RIZIKA, DUG.KREDITI - NEBANKARSKIH FIN.ORG .- FS</t>
  </si>
  <si>
    <t>'60306091</t>
  </si>
  <si>
    <t>RASHODI KAM.PO OSNOVU KRED.SA UGOV.ZAŠT.OD RIZIKA, DUG.KREDITI - NEBANKARSKIH FIN.ORG .- FRIZ</t>
  </si>
  <si>
    <t>'60306141</t>
  </si>
  <si>
    <t>RASHODI KAM.PO OSNOVU KRED.SA UGOV.ZAŠT.OD RIZIKA, DUG.KREDITI - NEBANKARSKIH FIN.ORG. - IRBRS-SB</t>
  </si>
  <si>
    <t>'60306151</t>
  </si>
  <si>
    <t>RASHODI KAM.PO OSNOVU KRED.SA UGOV.ZAŠT.OD RIZIKA, DUG.KREDITI - NEBANKARSKIH FIN.ORG. - ODRAZ-SB</t>
  </si>
  <si>
    <t>'60306161</t>
  </si>
  <si>
    <t>RASHODI KAM.PO OSNOVU KRED.SA UGOV.ZAŠT.OD RIZIKA, DUG.KREDITI - NEBANKARSKIH FIN.ORG. - IRBRS_CEB</t>
  </si>
  <si>
    <t>'604151</t>
  </si>
  <si>
    <t>RASHODI KAMATA KRATKOR. ŠTEDNI DEPOZ. STANOV. NA 3 MJ. SA VALUT.KLAUZ.</t>
  </si>
  <si>
    <t>'6041511</t>
  </si>
  <si>
    <t>RASHODI KAMATA KRATKOR. ŠTEDNI DEPOZ. STANOV. NA 1 MJESEC SA VALUT.KLAUZ.</t>
  </si>
  <si>
    <t>'6041512</t>
  </si>
  <si>
    <t>RASHODI KAMATA KRATKOR. ŠTEDNI DEPOZ. STANOV. NA 2 MJ. SA VALUT.KLAUZ.</t>
  </si>
  <si>
    <t>'604231</t>
  </si>
  <si>
    <t>RASHODI KAMATA PO KRATK.DEPOZITIMA DRUGIH PREDUZEÆA DO 90 DANA SA VAL.KLAUZULOM</t>
  </si>
  <si>
    <t>'604251</t>
  </si>
  <si>
    <t>RASHODI KAMATA KRATKOR. ŠTEDNI DEPOZ. STANOV. NA 6 MJ. SA VALUT.KLAUZ.</t>
  </si>
  <si>
    <t>'604252</t>
  </si>
  <si>
    <t>RASHODI KAMATA KRATKOR. ŠTEDNI DEPOZ. STANOV. NA 6 MJ. SA VALUT.KLAUZ. - DJEÈ.ŠTED.</t>
  </si>
  <si>
    <t>'604253</t>
  </si>
  <si>
    <t>RASHODI KAMATA KRATKOR. ŠTEDNI DEPOZ. STANOV. NA 6 MJ. SA VALUT.KLAUZ. - RENT.ŠTED.</t>
  </si>
  <si>
    <t>'604254</t>
  </si>
  <si>
    <t>RASHODI KAMATA KRATKOR. ŠTEDNI DEPOZ. STANOV. NA 6 MJ. SA VALUT.KLAUZ. - SLOB.ŠTED.</t>
  </si>
  <si>
    <t>'6042581</t>
  </si>
  <si>
    <t>RASHODI KAMATA KRATKOR. ŠTEDNI DEPOZ. STANOV. 1 MJ - 6 MJ. SA VALUT.KLAUZ. - NAMJEN.KAMAT.</t>
  </si>
  <si>
    <t>'604271</t>
  </si>
  <si>
    <t>RASHODI KAMATA PO KRATK.DEPOZITIMA NEPROF.ORGANIZACIJA DO 90 DANA SA VAL.KLAUZULOM</t>
  </si>
  <si>
    <t>'604311</t>
  </si>
  <si>
    <t>RAHODI KAMATA PO OSNOVU KRATKOROÈNIH DEPOZITA INSTITUCIJA JAVNOG SEKTORA DO 180 DANA SA VALUTNOM KLAUZULOM</t>
  </si>
  <si>
    <t>'604321</t>
  </si>
  <si>
    <t>RASHODI KAMATA PO KRATK.DEPOZITIMA JAVNIH PREDUZEÆA DO 6 MJESECI U DOMAÆOJ VALUTI SA VAL.KLAUZULOM</t>
  </si>
  <si>
    <t>'604361</t>
  </si>
  <si>
    <t>RAHODI KAMATA PO OSNOVU KRATKOROÈNIH DEPOZITA NEBANKARSKIH FINANSIJSKIH ORGANIZACIJA DO 180 DANA SA VALUTNOM KLAUZULOM</t>
  </si>
  <si>
    <t>'604371</t>
  </si>
  <si>
    <t>RAHODI KAMATA PO OSNOVU KRATKOROÈNIH DEPOZITA NEPROFITNIH ORGANIZACIJA DO 180 DANA SA VALUTNOM KLAUZULOM</t>
  </si>
  <si>
    <t>'604411</t>
  </si>
  <si>
    <t>RAHODI KAMATA PO OSNOVU KRATKOROÈNIH DEPOZITA INSTITUCIJA JAVNOG SEKTORA DO 365 DANA SA VALUTNOM KLAUZULOM</t>
  </si>
  <si>
    <t>'604421</t>
  </si>
  <si>
    <t>RAHODI KAMATA PO OSNOVU KRATKOROÈNIH DEPOZITA JAVNIH PREDUZEÆA DO 365 DANA SA VALUTNOM KLAUZULOM</t>
  </si>
  <si>
    <t>'604431</t>
  </si>
  <si>
    <t>RASHODI KAMATA PO KRATK.DEPOZITIMA DO 12 MJESECI DRUGIH PREDUZEÆA SA VAL.KLAUZULOM</t>
  </si>
  <si>
    <t>'6044310</t>
  </si>
  <si>
    <t>RAHODI KAMATA PO OSNOVU NAMJENSKIH KRATKOROÈNIH DEPOZITA DRUGIH PREDUZEÆA DO 365 DANA PLASMAN PRAVNIM LICIMA SA VALUTNOM KLAUZULOM</t>
  </si>
  <si>
    <t>'6044312</t>
  </si>
  <si>
    <t>RAHODI KAMATA PO OSNOVU NAMJENSKIH KRATKOROÈNIH DEPOZITA DRUGIH PREDUZEÆA DO 365 DANA ZA AKREDITIVE I GARANCIJE SA VALUTNOM KLAUZULOM</t>
  </si>
  <si>
    <t>'604441</t>
  </si>
  <si>
    <t>RASHODI KAMATA KRATKOR. ŠTEDNI DEPOZ. PREDUZET. NA 12 MJ. SA VALUT.KLAUZ.</t>
  </si>
  <si>
    <t>'604451</t>
  </si>
  <si>
    <t>RASHODI KAMATA KRATKOR. ŠTEDNI DEPOZ. STANOV. NA 12 MJ. SA VALUT.KLAUZ.</t>
  </si>
  <si>
    <t>'604452</t>
  </si>
  <si>
    <t>RASHODI KAMATA KRATKOR. ŠTEDNI DEPOZ. STANOV. NA 12 MJ. SA VALUT.KLAUZ. - DJEÈ.ŠTED.</t>
  </si>
  <si>
    <t>'604453</t>
  </si>
  <si>
    <t>RASHODI KAMATA KRATKOR. ŠTEDNI DEPOZ. STANOV. NA 12 MJ. SA VALUT.KLAUZ. - RENT.ŠTED.</t>
  </si>
  <si>
    <t>'604454</t>
  </si>
  <si>
    <t>RASHODI KAMATA KRATKOR. ŠTEDNI DEPOZ. STANOV. NA 12 MJ. SA VALUT.KLAUZ. - SLOB.ŠTED.</t>
  </si>
  <si>
    <t>'604456</t>
  </si>
  <si>
    <t>RASHODI KAMATA KRATKOR. ŠTEDNI DEPOZ. STANOV. NA 12 MJ. SA VALUT.KLAUZ. - DJEÈ.BONUS ŠTED.</t>
  </si>
  <si>
    <t>'6044567</t>
  </si>
  <si>
    <t>RASHODI KAMATA KRATKOR. ŠTEDNI DEPOZ. STANOV. NA 12 MJ. SA VALUT.KLAUZ. - BONUS - DJEÈ.BONUS ŠTED.</t>
  </si>
  <si>
    <t>'6044581</t>
  </si>
  <si>
    <t>RASHODI KAMATA KRATKOR. ŠTEDNI DEPOZ. STANOV. 4 MJ - 12 MJ. SA VALUT.KLAUZ. - NAMJEN.KAMAT.</t>
  </si>
  <si>
    <t>'6044591</t>
  </si>
  <si>
    <t>RASHODI KAMATA KRATKOR. ŠTEDNI DEPOZ. STANOV. NA 12 MJ. SA VALUT.KLAUZ. - RENT.KAMAT.</t>
  </si>
  <si>
    <t>'604461</t>
  </si>
  <si>
    <t>RAHODI KAMATA PO OSNOVU KRATKOROÈNIH DEPOZITA NEBANKARSKIH FINANSIJSKIH ORGANIZACIJA DO 365 DANA SA VALUTNOM KLAUZULOM</t>
  </si>
  <si>
    <t>'604470</t>
  </si>
  <si>
    <t>RASHODI KAMATA PO OSNOVU KRATK.DEPOZITA SA VAL.KLAUZULOM NEPROFITNIH ORG.</t>
  </si>
  <si>
    <t>'604471</t>
  </si>
  <si>
    <t>RAHODI KAMATA PO OSNOVU KRATKOROÈNIH DEPOZITA NEPROFITNIH ORGANIZACIJA DO 365 DANA SA VALUTNOM KLAUZULOM</t>
  </si>
  <si>
    <t>'604481</t>
  </si>
  <si>
    <t>RASHODI KAMATA PO OSNOVU KRATKOROÈNIH DEPOZITA SA UGOVORENOM ZAŠTITOM OD RIZIKA - STRANA LICA</t>
  </si>
  <si>
    <t>'604511</t>
  </si>
  <si>
    <t>RAHODI KAMATA PO OSNOVU DUGOROÈNIH DEPOZITA INSTITUCIJA JAVNOG SEKTORA DO 24 MJ. SA VALUTNOM KLAUZULOM</t>
  </si>
  <si>
    <t>'604531</t>
  </si>
  <si>
    <t>RASHODI KAMATA NA DUGOROÈNE DEPOZITE OD 13 MJ DO 24 MJ DRUGIH PREDUZEÆA SA VALUTNOM KLAUZULOM</t>
  </si>
  <si>
    <t>'6045310</t>
  </si>
  <si>
    <t>RAHODI KAMATA PO OSNOVU NAMJENSKIH DUGOROÈNIH DEPOZITA DRUGIH PREDUZEÆA PREKO 365 DANA SA VALUTNOM KLAUZULOM</t>
  </si>
  <si>
    <t>'6045311</t>
  </si>
  <si>
    <t>RAHODI KAMATA PO OSNOVU NAMJENSKIH DUGOROÈNIH DEPOZITA DRUGIH PREDUZEÆA PREKO 365 DANA PLASMAN FIZIÈKIM LICIMA SA VALUTNOM KLAUZULOM</t>
  </si>
  <si>
    <t>'6045312</t>
  </si>
  <si>
    <t>RASHODI KAMATA PO OSNOVU NAMJENSKOG DUGOROÈNOG DEPOZITA DRUGIH PREDUZEÆA PREKO 365 DANA ZA AKREDITIVE I GARANCIJE SA VALUTNOM KLAUZULOM</t>
  </si>
  <si>
    <t>'604541</t>
  </si>
  <si>
    <t>RASHODI KAMATA NA DUG.DEPOZITE OD 13 MJ DO 24 MJ PREDUZETNICI SA VAL.KLAUZULOM</t>
  </si>
  <si>
    <t>'60455</t>
  </si>
  <si>
    <t>RASHODI KAMATA PO OSNOVU DUG..DEPOZITA SA SA VAL.KLAUZULOM STANOVNIŠTVA - NAMJENSKI DEPOZITI</t>
  </si>
  <si>
    <t>'604551</t>
  </si>
  <si>
    <t>RASHODI KAMATA DUGOR. ŠTEDNI DEPOZ. STANOV. NA 13 MJ. SA VALUT.KLAUZ.</t>
  </si>
  <si>
    <t>'604552</t>
  </si>
  <si>
    <t>RASHODI KAMATA DUGOR. ŠTEDNI DEPOZ. STANOV. NA 13 MJ. SA VALUT.KLAUZ. - DJEÈ.ŠTED.</t>
  </si>
  <si>
    <t>'604553</t>
  </si>
  <si>
    <t>RASHODI KAMATA DUGOR. ŠTEDNI DEPOZ. STANOV. NA 13 MJ. SA VALUT.KLAUZ. - RENT.ŠTED.</t>
  </si>
  <si>
    <t>'604554</t>
  </si>
  <si>
    <t>RASHODI KAMATA DUGOR. ŠTEDNI DEPOZ. STANOV. NA 13 MJ. SA VALUT.KLAUZ. - SLOB.ŠTED.</t>
  </si>
  <si>
    <t>'604561</t>
  </si>
  <si>
    <t>RASHODI KAMATA PO  DUG.DEPOZITIMA NEBANKARSKIH ORGANIZACIJA OD 13 MJ DO 24 MJ SA VAL.KLAUZULOM</t>
  </si>
  <si>
    <t>'604570</t>
  </si>
  <si>
    <t>RASHODI KAMATA PO OSNOVU DUG.DEPOZITA SA VAL.KLAUZULOM NEPROFITNIH ORG. (UDRUŽENJA)</t>
  </si>
  <si>
    <t>'604571</t>
  </si>
  <si>
    <t>RASHODI KAMATA PO OSNOVU DUG.DEPOZITA SA VAL.KLAUZULOM NEPROFITNIH ORG.</t>
  </si>
  <si>
    <t>'604581</t>
  </si>
  <si>
    <t>RASHODI KAMATA PO OSNOVU DUGOROÈNIH DEPOZITA SA UGOVORENOM ZAŠTITOM OD RIZIKA - STRANA LICA</t>
  </si>
  <si>
    <t>'6045817</t>
  </si>
  <si>
    <t>RASHODI KAMATA PO OSNOVU DUGOROÈNIH DEPOZITA SA UGOVORENOM ZAŠTITOM OD RIZIKA - STRANA LICA-BONUS</t>
  </si>
  <si>
    <t>'604621</t>
  </si>
  <si>
    <t>RAHODI KAMATA PO OSNOVU DUGOROÈNIH DEPOZITA JAVNIH PREDUZEÆA DO 36 MJ. SA VALUTNOM KLAUZULOM</t>
  </si>
  <si>
    <t>'604631</t>
  </si>
  <si>
    <t>RAHODI KAMATA PO OSNOVU DUGOROÈNIH DEPOZITA DRUGIH PREDUZEÆA DO 36 MJ SA VALUTNOM KLAUZULOM</t>
  </si>
  <si>
    <t>'604651</t>
  </si>
  <si>
    <t>RASHODI KAMATA DUGOR. ŠTEDNI DEPOZ. STANOV. NA 18 MJ. SA VALUT.KLAUZ.</t>
  </si>
  <si>
    <t>'604653</t>
  </si>
  <si>
    <t>RASHODI KAMATA DUGOR. ŠTEDNI DEPOZ. STANOV. NA 18 MJ. SA VALUT.KLAUZ. - RENT.ŠTED.</t>
  </si>
  <si>
    <t>'604661</t>
  </si>
  <si>
    <t>RAHODI KAMATA PO OSNOVU DUGOROÈNIH DEPOZITA NEBANKARSKIH FINANSIJSKIH ORGANIZACIJA DO 36 MJ. SA VALUTNOM KLAUZULOM</t>
  </si>
  <si>
    <t>'604671</t>
  </si>
  <si>
    <t>RAHODI KAMATA PO OSNOVU DUGOROÈNIH DEPOZITA NEPROFITNIH ORGANIZACIJA DO 36 MJ. SA VALUTNOM KLAUZULOM</t>
  </si>
  <si>
    <t>'604711</t>
  </si>
  <si>
    <t>RAHODI KAMATA PO OSNOVU DUGOROÈNIH DEPOZITA INSTITUCIJA JAVNOG SEKTORA DO 60 MJ. SA VALUTNOM KLAUZULOM</t>
  </si>
  <si>
    <t>'604741</t>
  </si>
  <si>
    <t>RAHODI KAMATA PO OSNOVU DUGOROÈNIH DEPOZITA PREDUZETNIKA DO 60 MJ. SA VALUTNOM KLAUZULOM</t>
  </si>
  <si>
    <t>'604751</t>
  </si>
  <si>
    <t>RASHODI KAMATA DUGOR. ŠTEDNI DEPOZ. STANOV. NA 24 MJ. SA VALUT.KLAUZ.</t>
  </si>
  <si>
    <t>'6047517</t>
  </si>
  <si>
    <t>RASHODI KAMATA DUGOR. ŠTEDNI DEPOZ. STANOV. NA 24 MJ. SA VALUT.KLAUZ. - BONUS</t>
  </si>
  <si>
    <t>'604752</t>
  </si>
  <si>
    <t>RASHODI KAMATA DUGOR. ŠTEDNI DEPOZ. STANOV. NA 24 MJ. SA VALUT.KLAUZ. - DJEÈ.ŠTED.</t>
  </si>
  <si>
    <t>'604753</t>
  </si>
  <si>
    <t>RASHODI KAMATA DUGOR. ŠTEDNI DEPOZ. STANOV. NA 24 MJ. SA VALUT.KLAUZ. - RENT.ŠTED.</t>
  </si>
  <si>
    <t>'6047537</t>
  </si>
  <si>
    <t>RASHODI KAMATA DUGOR. ŠTEDNI DEPOZ. STANOV. NA 24 MJ. SA VALUT.KLAUZ. - BONUS - RENT.ŠTED.</t>
  </si>
  <si>
    <t>'604754</t>
  </si>
  <si>
    <t>RASHODI KAMATA DUGOR. ŠTEDNI DEPOZ. STANOV. NA 24 MJ. SA VALUT.KLAUZ. - SLOB.ŠTED.</t>
  </si>
  <si>
    <t>'604756</t>
  </si>
  <si>
    <t>RASHODI KAMATA DUGOR. ŠTEDNI DEPOZ. STANOV. NA 24 MJ. SA VALUT.KLAUZ. - DJEÈ.BONUS ŠTED.</t>
  </si>
  <si>
    <t>'6047567</t>
  </si>
  <si>
    <t>RASHODI KAMATA DUGOR. ŠTEDNI DEPOZ. STANOV. NA 24 MJ. SA VALUT.KLAUZ. - BONUS - DJEÈ.BONUS ŠTED.</t>
  </si>
  <si>
    <t>'6047581</t>
  </si>
  <si>
    <t>RASHODI KAMATA DUGOR. ŠTEDNI DEPOZ. STANOV. 13 MJ - 36 MJ. SA VALUT.KLAUZ. - NAMJEN.KAMAT.</t>
  </si>
  <si>
    <t>'6047591</t>
  </si>
  <si>
    <t>RASHODI KAMATA DUGOR. ŠTEDNI DEPOZ. STANOV. NA 24 MJ. SA VALUT.KLAUZ. - RENT.KAMAT.</t>
  </si>
  <si>
    <t>'604761</t>
  </si>
  <si>
    <t>RAHODI KAMATA PO OSNOVU DUGOROÈNIH DEPOZITA NEBANKARSKIH FINANSIJSKIH ORGANIZACIJA DO 60 MJ. SA VALUTNOM KLAUZULOM</t>
  </si>
  <si>
    <t>'604851</t>
  </si>
  <si>
    <t>RASHODI KAMATA DUGOR. ŠTEDNI DEPOZ. STANOV. NA 36 MJ. SA VALUT.KLAUZ.</t>
  </si>
  <si>
    <t>'6048517</t>
  </si>
  <si>
    <t>RASHODI KAMATA DUGOR. ŠTEDNI DEPOZ. STANOV. NA 36 MJ. SA VALUT.KLAUZ. - BONUS</t>
  </si>
  <si>
    <t>'604852</t>
  </si>
  <si>
    <t>RASHODI KAMATA DUGOR. ŠTEDNI DEPOZ. STANOV. NA 36 MJ. SA VALUT.KLAUZ. - DJEÈ.ŠTED.</t>
  </si>
  <si>
    <t>'604853</t>
  </si>
  <si>
    <t>RASHODI KAMATA DUGOR. ŠTEDNI DEPOZ. STANOV. NA 36 MJ. SA VALUT.KLAUZ. - RENT.ŠTED.</t>
  </si>
  <si>
    <t>'6048537</t>
  </si>
  <si>
    <t>RASHODI KAMATA DUGOR. ŠTEDNI DEPOZ. STANOV. NA 36 MJ. SA VALUT.KLAUZ. - BONUS - RENT.ŠTED.</t>
  </si>
  <si>
    <t>'604854</t>
  </si>
  <si>
    <t>RASHODI KAMATA DUGOR. ŠTEDNI DEPOZ. STANOV. NA 36 MJ. SA VALUT.KLAUZ. - SLOB.ŠTED.</t>
  </si>
  <si>
    <t>'604856</t>
  </si>
  <si>
    <t>RASHODI KAMATA DUGOR. ŠTEDNI DEPOZ. STANOV. NA 36 MJ. SA VALUT.KLAUZ. - DJEÈ.BONUS ŠTED.</t>
  </si>
  <si>
    <t>'6048567</t>
  </si>
  <si>
    <t>RASHODI KAMATA DUGOR. ŠTEDNI DEPOZ. STANOV. NA 36 MJ. SA VALUT.KLAUZ. - BONUS - DJEÈ.BONUS ŠTED.</t>
  </si>
  <si>
    <t>'604871</t>
  </si>
  <si>
    <t>RASHODI KAMATA PO OSNOVU DUG.NAMJENSKOG.DEPOZITA SA SA VAL.KLAUZULOM NEPROFITNE ORG.</t>
  </si>
  <si>
    <t>'604951</t>
  </si>
  <si>
    <t>RASHODI KAMATA DUGOR. ŠTEDNI DEPOZ. STANOV. NA 48 MJ. SA VALUT.KLAUZ.</t>
  </si>
  <si>
    <t>'6049517</t>
  </si>
  <si>
    <t>RASHODI KAMATA DUGOR. ŠTEDNI DEPOZ. STANOV. NA 48 MJ. SA VALUT.KLAUZ. - BONUS</t>
  </si>
  <si>
    <t>'604952</t>
  </si>
  <si>
    <t>RASHODI KAMATA DUGOR. ŠTEDNI DEPOZ. STANOV. NA 48 MJ. SA VALUT.KLAUZ. - DJEÈ.ŠTED.</t>
  </si>
  <si>
    <t>'604954</t>
  </si>
  <si>
    <t>RASHODI KAMATA DUGOR. ŠTEDNI DEPOZ. STANOV. NA 48 MJ. SA VALUT.KLAUZ. - SLOB.ŠTED.</t>
  </si>
  <si>
    <t>'6049560</t>
  </si>
  <si>
    <t>RASHODI KAMATA DUGOR. ŠTEDNI DEPOZ. STANOV. NA 60 MJ. SA VALUT.KLAUZ. - DJEÈ.BONUS ŠTED.</t>
  </si>
  <si>
    <t>'60495607</t>
  </si>
  <si>
    <t>RASHODI KAMATA DUGOR. ŠTEDNI DEPOZ. STANOV. NA 60 MJ. SA VALUT.KLAUZ. - BONUS - DJEÈ.BONUS ŠTED.</t>
  </si>
  <si>
    <t>'6049561</t>
  </si>
  <si>
    <t>RASHODI KAMATA DUGOR. ŠTEDNI DEPOZ. STANOV. NA 120 MJ. SA VALUT.KLAUZ. - DJEÈ.BONUS ŠTED.</t>
  </si>
  <si>
    <t>'60495617</t>
  </si>
  <si>
    <t>RASHODI KAMATA DUGOR. ŠTEDNI DEPOZ. STANOV. NA 120 MJ. SA VALUT.KLAUZ. - BONUS - DJEÈ.BONUS ŠTED.</t>
  </si>
  <si>
    <t>'6049562</t>
  </si>
  <si>
    <t>RASHODI KAMATA DUGOR. ŠTEDNI DEPOZ. STANOV. NA 180 MJ. SA VALUT.KLAUZ. - DJEÈ.BONUS ŠTED.</t>
  </si>
  <si>
    <t>'60495627</t>
  </si>
  <si>
    <t>RASHODI KAMATA DUGOR. ŠTEDNI DEPOZ. STANOV. NA 180 MJ. SA VALUT.KLAUZ. - BONUS - DJEÈ.BONUS ŠTED.</t>
  </si>
  <si>
    <t>'604957</t>
  </si>
  <si>
    <t>RASHODI KAMATA DUGOR. ŠTEDNI DEPOZ. STANOV. NA 48 MJ. SA VALUT.KLAUZ. - STEPEN.ŠTED.</t>
  </si>
  <si>
    <t>'6049581</t>
  </si>
  <si>
    <t>RASHODI KAMATA DUGOR. ŠTEDNI DEPOZ. STANOV. PREKO 36 MJ. SA VALUT.KLAUZ. - NAMJEN.KAMAT.</t>
  </si>
  <si>
    <t>'6049591</t>
  </si>
  <si>
    <t>RASHODI KAMATA DUGOR. ŠTEDNI DEPOZ. STANOV. NA 36 MJ. SA VALUT.KLAUZ. - RENT.KAMAT.</t>
  </si>
  <si>
    <t>'60506131</t>
  </si>
  <si>
    <t>RASHODI KAMATA PO OSNOVU OBAVEZA SA UGOVORENOM ZAŠTITOM OD RIZIKA, NEBAN.FIN.ORG.-SUBORDINIRANI</t>
  </si>
  <si>
    <t>'606511</t>
  </si>
  <si>
    <t>RASHODI KAMATA PO OSNOVU DUG.KREDITA U STRANOJ VALUTI INSTITUCIJA JAVNOG SEKTORA</t>
  </si>
  <si>
    <t>'607001</t>
  </si>
  <si>
    <t>RASHODI KAMATA PO OSNOVU DEPOZITA PO VIÐENJU U STRANOJ VALUTI  OD BANAKA</t>
  </si>
  <si>
    <t>'607011</t>
  </si>
  <si>
    <t>RASHODI KAMATA PO OSNOVU DEPOZITA PO VIÐENJU U STRANOJ VALUTI INSTITUCIJA JAVNOG SEKTORA</t>
  </si>
  <si>
    <t>'607031</t>
  </si>
  <si>
    <t>RASHODI KAMATA PO OSNOVU DEPOZITA PO VIÐENJU U STRANOJ VALUTI DRUGIH PREDUZEÆA</t>
  </si>
  <si>
    <t>'6070500</t>
  </si>
  <si>
    <t>RASHODI KAMATA PO DEV. ŠTEDNIM RN PO VIÐENJU STANOV. - REZIDENATA</t>
  </si>
  <si>
    <t>'607051</t>
  </si>
  <si>
    <t>RASHODI KAMATA PO OSNOVU DEPOZITA PO VIÐENJU U STRANOJ VALUT STANOVNIŠTVA</t>
  </si>
  <si>
    <t>'607071</t>
  </si>
  <si>
    <t>RASHODI KAMATA PO OSNOVU DEPOZITA PO VIÐENJU U STRANOJ VALUTI NEPROFITNIH ORGANIZACIJA</t>
  </si>
  <si>
    <t>'607081</t>
  </si>
  <si>
    <t>RASHODI KAMATA PO OSNOVU AVISTA DEPOZITA - STRANA LICA</t>
  </si>
  <si>
    <t>'60708131</t>
  </si>
  <si>
    <t>RASHODI KAMATA PO OSNOVU DEPOZITA  U STRANOJ VALUTI, STRANA LICA - SUBORDINIRANI</t>
  </si>
  <si>
    <t>'607151</t>
  </si>
  <si>
    <t>RASHODI KAMATA KRATKOR. ŠTEDNI DEPOZ. STANOV. NA 3 MJ. U STR.VALUT.</t>
  </si>
  <si>
    <t>'6071511</t>
  </si>
  <si>
    <t>RASHODI KAMATA KRATKOR. ŠTEDNI DEPOZ. STANOV. NA 1 MJESEC U STR.VALUT.</t>
  </si>
  <si>
    <t>'6071512</t>
  </si>
  <si>
    <t>RASHODI KAMATA KRATKOR. ŠTEDNI DEPOZ. STANOV. NA 2 MJ. U STR.VALUT.</t>
  </si>
  <si>
    <t>'607251</t>
  </si>
  <si>
    <t>RASHODI KAMATA KRATKOR. ŠTEDNI DEPOZ. STANOV. NA 6 MJ. U STR.VALUT.</t>
  </si>
  <si>
    <t>'607252</t>
  </si>
  <si>
    <t>RASHODI KAMATA KRATKOR. ŠTEDNI DEPOZ. STANOV. NA 6 MJ. U STR.VALUT. - DJEÈ.ŠTED.</t>
  </si>
  <si>
    <t>'607253</t>
  </si>
  <si>
    <t>RASHODI KAMATA KRATKOR. ŠTEDNI DEPOZ. STANOV. NA 6 MJ. U STR.VALUT. - RENT.ŠTED.</t>
  </si>
  <si>
    <t>'607254</t>
  </si>
  <si>
    <t>RASHODI KAMATA KRATKOR. ŠTEDNI DEPOZ. STANOV. NA 6 MJ. U STR.VALUT. - SLOB.ŠTED.</t>
  </si>
  <si>
    <t>'607410</t>
  </si>
  <si>
    <t>RASHODI KAMATA PO OSNOVU KRATK.DEPOZITA INSTITUCIJA JAVNOG SEKTORA NA GODINU DANA U STRANOJ VALUTI</t>
  </si>
  <si>
    <t>'607421</t>
  </si>
  <si>
    <t>RASHODI KAMATA PO OSNOVU KRATK.DEPOZITA U STRANOJ VALUTI JAVNIH PREDUZEÆA</t>
  </si>
  <si>
    <t>'607431</t>
  </si>
  <si>
    <t>RASHODI KAMATA PO OSNOVU KRATK.DEPOZITA U STRANOJ VALUTI DRUGIH PREDUZEÆA</t>
  </si>
  <si>
    <t>'607451</t>
  </si>
  <si>
    <t>RASHODI KAMATA PO OSNOVU KRATK.DEPOZITA U STRANOJ VALUTI STANOVNIŠTVA</t>
  </si>
  <si>
    <t>'6074515</t>
  </si>
  <si>
    <t>RASHODI KAMATA KRATKOR. ŠTEDNI DEPOZ. STANOV. NA 12 MJ. U STR.VALUT.</t>
  </si>
  <si>
    <t>'607452</t>
  </si>
  <si>
    <t>RASHODI KAMATA PO OSNOVU KRATK.DEPOZITA U STRANOJ VALUTI STANOVNIŠTVA - SLOBODNA ŠTEDNJA</t>
  </si>
  <si>
    <t>'6074525</t>
  </si>
  <si>
    <t>RASHODI KAMATA KRATKOR. ŠTEDNI DEPOZ. STANOV. NA 12 MJ. U STR.VALUT. - DJEÈ.ŠTED.</t>
  </si>
  <si>
    <t>'6074535</t>
  </si>
  <si>
    <t>RASHODI KAMATA KRATKOR. ŠTEDNI DEPOZ. STANOV. NA 12 MJ. U STR.VALUT. - RENT.ŠTED.</t>
  </si>
  <si>
    <t>'607454</t>
  </si>
  <si>
    <t>RASHODI KAMATA KRATKOR. ŠTEDNI DEPOZ. STANOV. NA 12 MJ. U STR.VALUT. - SLOB.ŠTED.</t>
  </si>
  <si>
    <t>'607455</t>
  </si>
  <si>
    <t>RASHODI KAMATA PO OSNOVU DEPOZITA U STRANOJ VALUTI, KRATKOROCNA, STANOVNISTVO, OSTALE</t>
  </si>
  <si>
    <t>'607456</t>
  </si>
  <si>
    <t>RASHODI KAMATA KRATKOR. ŠTEDNI DEPOZ. STANOV. NA 12 MJ. U STR.VALUT. - DJEÈ.BONUS ŠTED.</t>
  </si>
  <si>
    <t>'6074567</t>
  </si>
  <si>
    <t>RASHODI KAMATA KRATKOR. ŠTEDNI DEPOZ. STANOV. NA 12 MJ. U STR.VALUT. - BONUS - DJEÈ.BONUS ŠTED.</t>
  </si>
  <si>
    <t>'6074581</t>
  </si>
  <si>
    <t>RASHODI KAMATA KRATKOR. ŠTEDNI DEPOZ. STANOV. 4 MJ - 12 MJ. U STR.VALUT. - NAMJEN.KAMAT.</t>
  </si>
  <si>
    <t>'6074591</t>
  </si>
  <si>
    <t>RASHODI KAMATA KRATKOR. ŠTEDNI DEPOZ. STANOV. NA 12 MJ. U STR.VALUT. - RENT.KAMAT.</t>
  </si>
  <si>
    <t>'607481</t>
  </si>
  <si>
    <t>RASHODI KAMATA PO OSNOVU KRATK.DEPOZITA U STRANOJ VALUTI STRANIH LICA</t>
  </si>
  <si>
    <t>'607483</t>
  </si>
  <si>
    <t>RASHODI KAMATA PO OSNOVU KRATKOROÈNIH DEPOZITA STRANA LICA DO 12 MJESECI-DRUGA PREDUZEÆA</t>
  </si>
  <si>
    <t>'607521</t>
  </si>
  <si>
    <t>RASHODI KAMATA PO OSNOVU DUG.DEPOZITA U STRANOJ VALUTI JAVNIH PREDUZEÆA</t>
  </si>
  <si>
    <t>'607531</t>
  </si>
  <si>
    <t>RASHODI KAMATA PO OSNOVU DUG.DEPOZITA U STRANOJ VALUTI DRUGIH PREDUZEÆA</t>
  </si>
  <si>
    <t>'607535</t>
  </si>
  <si>
    <t>RASHODI KAMATA PO OSNOVU DUG.DEPOZITA U STRANOJ VALUT DRUGIH PREDUZEÆA - NAMJENSKI DEPOZITI</t>
  </si>
  <si>
    <t>'607551</t>
  </si>
  <si>
    <t>RASHODI KAMATA PO OSNOVU DUG.DEPOZITA U STRANOJ VALUTI STANOVNIŠTVA</t>
  </si>
  <si>
    <t>'6075515</t>
  </si>
  <si>
    <t>RASHODI KAMATA DUGOR. ŠTEDNI DEPOZ. STANOV. NA 13 MJ. U STR.VALUT.</t>
  </si>
  <si>
    <t>'607552</t>
  </si>
  <si>
    <t>RASHODI KAMATA PO OSNOVU DUG.DEPOZITA U STRANOJ VALUTI STANOVNIŠTVA - SLOBODNA ŠTEDNJA</t>
  </si>
  <si>
    <t>'6075525</t>
  </si>
  <si>
    <t>RASHODI KAMATA DUGOR. ŠTEDNI DEPOZ. STANOV. NA 13 MJ. U STR.VALUT. - DJEÈ.ŠTED.</t>
  </si>
  <si>
    <t>'607553</t>
  </si>
  <si>
    <t>RASHODI KAMATA PO OSNOVU DUG.DEPOZITA U STRANOJ VALUTI STANOVNIŠTVA - NAMJENSKI DEPOZIT</t>
  </si>
  <si>
    <t>'6075535</t>
  </si>
  <si>
    <t>RASHODI KAMATA DUGOR. ŠTEDNI DEPOZ. STANOV. NA 13 MJ. U STR.VALUT. - RENT.ŠTED.</t>
  </si>
  <si>
    <t>'607554</t>
  </si>
  <si>
    <t>RASHODI KAMATA DUGOR. ŠTEDNI DEPOZ. STANOV. NA 13 MJ. U STR.VALUT. - SLOB.ŠTED.</t>
  </si>
  <si>
    <t>'607555</t>
  </si>
  <si>
    <t>RASHODI KAMATA PO OSNOVU DEPOZITA U STRANOJ VALUTI, DUGOROCNA, STANOVNISTVO, OSTALE</t>
  </si>
  <si>
    <t>'60756101</t>
  </si>
  <si>
    <t>RASHODI KAMATA PO OSNOVU DUG.DEPOZITA U STRANOJ VALUTI NEBANKARSKIH FINANSIJSKIH ORG. (OSIGURAVAJUÆE ORG.)</t>
  </si>
  <si>
    <t>'607571</t>
  </si>
  <si>
    <t>RASHODI KAMATA PO OSNOVU DUG.DEPOZITA U STRANOJ VALUTI NEPROFITNIH ORGANIZACIJA</t>
  </si>
  <si>
    <t>'607581</t>
  </si>
  <si>
    <t>RASHODI KAMATA PO OSNOVU DUGOROÈNIH DEPOZITA STRANA LICA</t>
  </si>
  <si>
    <t>'6075817</t>
  </si>
  <si>
    <t>RASHODI KAMATA PO OSNOVU DUGOROÈNIH DEPOZITA - STRANA LICA-BONUS</t>
  </si>
  <si>
    <t>'607651</t>
  </si>
  <si>
    <t>RASHODI KAMATA DUGOR. ŠTEDNI DEPOZ. STANOV. NA 18 MJ. U STR.VALUT.</t>
  </si>
  <si>
    <t>'607653</t>
  </si>
  <si>
    <t>RASHODI KAMATA DUGOR. ŠTEDNI DEPOZ. STANOV. NA 18 MJ. U STR.VALUT. - RENT.ŠTED.</t>
  </si>
  <si>
    <t>'6076810</t>
  </si>
  <si>
    <t>RASHODI KAMATA NAMJENSKOG DUG. DEPOZITA U STRANOJ VALUTI STRANIH LICA NA 36 MJESECI - PLASMANI PRAVNIM LICIMA (KAMATONOSNI)</t>
  </si>
  <si>
    <t>'607751</t>
  </si>
  <si>
    <t>RASHODI KAMATA DUGOR. ŠTEDNI DEPOZ. STANOV. NA 24 MJ. U STR.VALUT.</t>
  </si>
  <si>
    <t>'6077517</t>
  </si>
  <si>
    <t>RASHODI KAMATA DUGOR. ŠTEDNI DEPOZ. STANOV. NA 24 MJ. U STR.VALUT. - BONUS</t>
  </si>
  <si>
    <t>'607752</t>
  </si>
  <si>
    <t>RASHODI KAMATA DUGOR. ŠTEDNI DEPOZ. STANOV. NA 24 MJ. U STR.VALUT. - DJEÈ.ŠTED.</t>
  </si>
  <si>
    <t>'607753</t>
  </si>
  <si>
    <t>RASHODI KAMATA DUGOR. ŠTEDNI DEPOZ. STANOV. NA 24 MJ. U STR.VALUT. - RENT.ŠTED.</t>
  </si>
  <si>
    <t>'6077537</t>
  </si>
  <si>
    <t>RASHODI KAMATA DUGOR. ŠTEDNI DEPOZ. STANOV. NA 24 MJ. U STR.VALUT. - BONUS - RENT.ŠTED.</t>
  </si>
  <si>
    <t>'607754</t>
  </si>
  <si>
    <t>RASHODI KAMATA DUGOR. ŠTEDNI DEPOZ. STANOV. NA 24 MJ. U STR.VALUT. - SLOB.ŠTED.</t>
  </si>
  <si>
    <t>'607756</t>
  </si>
  <si>
    <t>RASHODI KAMATA DUGOR. ŠTEDNI DEPOZ. STANOV. NA 24 MJ. U STR.VALUT. - DJEÈ.BONUS ŠTED.</t>
  </si>
  <si>
    <t>'6077567</t>
  </si>
  <si>
    <t>RASHODI KAMATA DUGOR. ŠTEDNI DEPOZ. STANOV. NA 24 MJ. U STR.VALUT. - BONUS - DJEÈ.BONUS ŠTED.</t>
  </si>
  <si>
    <t>'6077581</t>
  </si>
  <si>
    <t>RASHODI KAMATA DUGOR. ŠTEDNI DEPOZ. STANOV. 13 MJ - 36 MJ. U STR.VALUT. - NAMJEN.KAMAT.</t>
  </si>
  <si>
    <t>'6077591</t>
  </si>
  <si>
    <t>RASHODI KAMATA DUGOR. ŠTEDNI DEPOZ. STANOV. NA 24 MJ. U STR.VALUT. - RENT.KAMAT.</t>
  </si>
  <si>
    <t>'607851</t>
  </si>
  <si>
    <t>RASHODI KAMATA DUGOR. ŠTEDNI DEPOZ. STANOV. NA 36 MJ. U STR.VALUT.</t>
  </si>
  <si>
    <t>'6078517</t>
  </si>
  <si>
    <t>RASHODI KAMATA DUGOR. ŠTEDNI DEPOZ. STANOV. NA 36 MJ. U STR.VALUT. - BONUS</t>
  </si>
  <si>
    <t>'607852</t>
  </si>
  <si>
    <t>RASHODI KAMATA DUGOR. ŠTEDNI DEPOZ. STANOV. NA 36 MJ. U STR.VALUT. - DJEÈ.ŠTED.</t>
  </si>
  <si>
    <t>'607853</t>
  </si>
  <si>
    <t>RASHODI KAMATA DUGOR. ŠTEDNI DEPOZ. STANOV. NA 36 MJ. U STR.VALUT. - RENT.ŠTED.</t>
  </si>
  <si>
    <t>'6078537</t>
  </si>
  <si>
    <t>RASHODI KAMATA DUGOR. ŠTEDNI DEPOZ. STANOV. NA 36 MJ. U STR.VALUT. - BONUS - RENT.ŠTED.</t>
  </si>
  <si>
    <t>'607854</t>
  </si>
  <si>
    <t>RASHODI KAMATA DUGOR. ŠTEDNI DEPOZ. STANOV. NA 36 MJ. U STR.VALUT. - SLOB.ŠTED.</t>
  </si>
  <si>
    <t>'607856</t>
  </si>
  <si>
    <t>RASHODI KAMATA DUGOR. ŠTEDNI DEPOZ. STANOV. NA 36 MJ. U STR.VALUT. - DJEÈ.BONUS ŠTED.</t>
  </si>
  <si>
    <t>'6078567</t>
  </si>
  <si>
    <t>RASHODI KAMATA DUGOR. ŠTEDNI DEPOZ. STANOV. NA 36 MJ. U STR.VALUT. - BONUS - DJEÈ.BONUS ŠTED.</t>
  </si>
  <si>
    <t>'607951</t>
  </si>
  <si>
    <t>RASHODI KAMATA DUGOR. ŠTEDNI DEPOZ. STANOV. NA 48 MJ. U STR.VALUT.</t>
  </si>
  <si>
    <t>'6079517</t>
  </si>
  <si>
    <t>RASHODI KAMATA DUGOR. ŠTEDNI DEPOZ. STANOV. NA 48 MJ. U STR.VALUT. - BONUS</t>
  </si>
  <si>
    <t>'607952</t>
  </si>
  <si>
    <t>RASHODI KAMATA DUGOR. ŠTEDNI DEPOZ. STANOV. NA 48 MJ. U STR.VALUT. - DJEÈ.ŠTED.</t>
  </si>
  <si>
    <t>'607954</t>
  </si>
  <si>
    <t>RASHODI KAMATA DUGOR. ŠTEDNI DEPOZ. STANOV. NA 48 MJ. U STR.VALUT. - SLOB.ŠTED.</t>
  </si>
  <si>
    <t>'6079560</t>
  </si>
  <si>
    <t>RASHODI KAMATA DUGOR. ŠTEDNI DEPOZ. STANOV. NA 60 MJ. U STR.VALUT. - DJEÈ.BONUS ŠTED.</t>
  </si>
  <si>
    <t>'60795607</t>
  </si>
  <si>
    <t>RASHODI KAMATA DUGOR. ŠTEDNI DEPOZ. STANOV. NA 60 MJ. U STR.VALUT. - BONUS - DJEÈ.BONUS ŠTED.</t>
  </si>
  <si>
    <t>'6079561</t>
  </si>
  <si>
    <t>RASHODI KAMATA DUGOR. ŠTEDNI DEPOZ. STANOV. NA 120 MJ. U STR.VALUT. - DJEÈ.BONUS ŠTED.</t>
  </si>
  <si>
    <t>'60795617</t>
  </si>
  <si>
    <t>RASHODI KAMATA DUGOR. ŠTEDNI DEPOZ. STANOV. NA 120 MJ. U STR.VALUT. - BONUS - DJEÈ.BONUS ŠTED.</t>
  </si>
  <si>
    <t>'6079562</t>
  </si>
  <si>
    <t>RASHODI KAMATA DUGOR. ŠTEDNI DEPOZ. STANOV. NA 180 MJ. U STR.VALUT. - DJEÈ.BONUS ŠTED.</t>
  </si>
  <si>
    <t>'60795627</t>
  </si>
  <si>
    <t>RASHODI KAMATA DUGOR. ŠTEDNI DEPOZ. STANOV. NA 180 MJ. U STR.VALUT. - BONUS - DJEÈ.BONUS ŠTED.</t>
  </si>
  <si>
    <t>'607957</t>
  </si>
  <si>
    <t>RASHODI KAMATA DUGOR. ŠTEDNI DEPOZ. STANOV. NA 48 MJ. U STR.VALUT. - STEPEN.ŠTED.</t>
  </si>
  <si>
    <t>'6079581</t>
  </si>
  <si>
    <t>RASHODI KAMATA DUGOR. ŠTEDNI DEPOZ. STANOV. PREKO 36 MJ. U STR.VALUT. - NAMJEN.KAMAT.</t>
  </si>
  <si>
    <t>'6079591</t>
  </si>
  <si>
    <t>RASHODI KAMATA DUGOR. ŠTEDNI DEPOZ. STANOV. NA 36 MJ. U STR.VALUT. - RENT.KAMAT.</t>
  </si>
  <si>
    <t>'61001</t>
  </si>
  <si>
    <t>RASHODI NAKNADA ZA USLUGE PLATNOG PROMETA U ZEMLJI</t>
  </si>
  <si>
    <t>'61007</t>
  </si>
  <si>
    <t>RASHODI NAKNADA ZA USLUGE POŠTAMA PO OSNOVU OBAVLJANJA EUROGIRO POSLOVA</t>
  </si>
  <si>
    <t>'6101111</t>
  </si>
  <si>
    <t>RASHODI OD NAKNADA PLATNOG PROMETA U DOMAÆOJ VALUTI  - MULTILATERALNE  KOMPENZACIJE</t>
  </si>
  <si>
    <t>'61501</t>
  </si>
  <si>
    <t>RASHODI NAKNADA ZA USLUGE PLATNOG PROMETA U INOSTRANSTVU U STRANOJ VALUTI</t>
  </si>
  <si>
    <t>'61507</t>
  </si>
  <si>
    <t>RASHODI NAKNADA ZA USLUGE PLATNOG PROMETA INO BANAKA PO POSL. EUROGIRO U STRANOJ VALUTI (SETTLEMENT)</t>
  </si>
  <si>
    <t>'61710</t>
  </si>
  <si>
    <t>OSTALE NAKNADE I PROVIZIJE ZA BANKARSKE USLUGE - PROVIZIJA ZA KONVERZIJU</t>
  </si>
  <si>
    <t>'617103</t>
  </si>
  <si>
    <t>OSTALE NAKNADE I PROVIZIJE, NAKNADA ZA PREUZIMANJE KM-A IZ CBBH</t>
  </si>
  <si>
    <t>'617104</t>
  </si>
  <si>
    <t>OSTALE NAKNADE I PROVIZIJE PO OSNOVU OBRAÈUNATE NAKNADA ZA OBAVEZNU REZERVU KOD CBBH</t>
  </si>
  <si>
    <t>'61711</t>
  </si>
  <si>
    <t>OSTALE NAKNADE I PROVIZIJE ZA BANKARSKE USLUGE</t>
  </si>
  <si>
    <t>'61712</t>
  </si>
  <si>
    <t>OSTALE NAKNADE I PROVIZIJE ZA PROCESIRANJE LORO ÈEKOVA</t>
  </si>
  <si>
    <t>'61720</t>
  </si>
  <si>
    <t>OSTALE NAKNADE I PROVIZIJE PO POSLOVIMA SA MASTERCARD</t>
  </si>
  <si>
    <t>'61721</t>
  </si>
  <si>
    <t>OSTALE NAKNADE I PROVIZIJE ZA PODIZANJE GOTOVINE MAESTRO/MASTERCARD KARTICAMA U TUÐOJ MREŽI</t>
  </si>
  <si>
    <t>'61722</t>
  </si>
  <si>
    <t>'61723</t>
  </si>
  <si>
    <t>OSTALE NAKNADE I PROVIZIJE ZA RAD TUÐIH MAESTRO/MASTERCARD KARTICA U NAŠOJ TRGOVAÈKOJ MREŽI</t>
  </si>
  <si>
    <t>'61732</t>
  </si>
  <si>
    <t>OSTALE NAKNADE I PROVIZIJE ZA RAD TUÐIH VISA KARTICA  U NAŠOJ TRGOVAÈKOJ MREŽI</t>
  </si>
  <si>
    <t>'617356</t>
  </si>
  <si>
    <t>OSTALE NAKNADE I PROVIZIJE ZA PODIZANJE GOTOVINE VISA KARTICAMA U TUÐOJ MREŽI</t>
  </si>
  <si>
    <t>'61790</t>
  </si>
  <si>
    <t>OSTALE NAKNADE I PROVIZIJE PREMA AGENCIJI ZA BANKARSTVO RS</t>
  </si>
  <si>
    <t>'61791</t>
  </si>
  <si>
    <t>OSTALE NAKNADE I PROVIZIJE - CENTRALNI REGISTAR I BERZA</t>
  </si>
  <si>
    <t>'61793</t>
  </si>
  <si>
    <t>OSTALE NAKNADE PRAVNE I DRUGE NAKNADE PRAV I FIZ LICA</t>
  </si>
  <si>
    <t>'63104</t>
  </si>
  <si>
    <t>RASHODI PO OSNOVU PROMJENE VRIJEDNOSTI HOV - DRUGI RASHODI</t>
  </si>
  <si>
    <t>'64081</t>
  </si>
  <si>
    <t>RASHODI INDIREKTNIH OTPISA PLASMANA - CORPORATE</t>
  </si>
  <si>
    <t>'64082</t>
  </si>
  <si>
    <t>RASHODI INDIREKTNIH OTPISA PLASMANA - RETAIL</t>
  </si>
  <si>
    <t>'64083</t>
  </si>
  <si>
    <t>RASHODI INDIREKTNIH OTPISA PO OSTALOJ AKTIVI</t>
  </si>
  <si>
    <t>'64084</t>
  </si>
  <si>
    <t>RASHODI INDIREKTNIH OTPISA PO OSNOVU MATERIJALNE IMOVINE STEÈENE NAPLATOM POTRAŽIVANJA</t>
  </si>
  <si>
    <t>'64151</t>
  </si>
  <si>
    <t>RASHODI REZERVISANJA ZA VANBILANSNE POZICIJE - NEOPOZIVE OBAVEZE ZA CORPORATE</t>
  </si>
  <si>
    <t>'64152</t>
  </si>
  <si>
    <t>RASHODI REZERVISANJA ZA VANBILANSNE POZICIJE - NEOPOZIVE OBAVEZE ZA RETAIL</t>
  </si>
  <si>
    <t>'64221</t>
  </si>
  <si>
    <t>RASHODI PO OSNOVU REZERVISANJA ZA OBAVEZE - SUDSKI SPOROVI</t>
  </si>
  <si>
    <t>'65001</t>
  </si>
  <si>
    <t>TROŠKOVI NETO ZARADA ZAPOSLENIH</t>
  </si>
  <si>
    <t>'65102</t>
  </si>
  <si>
    <t>'65206</t>
  </si>
  <si>
    <t>TROSKOVI POREZA PO OSNOVU ZARADA</t>
  </si>
  <si>
    <t>'65309</t>
  </si>
  <si>
    <t>TROŠKOVI DOPRINOSA NA ZARADE I NAKNADE ZARADA - PIO</t>
  </si>
  <si>
    <t>'65310</t>
  </si>
  <si>
    <t>TROŠKOVI DOPRINOSA NA ZARADE I NAKNADE ZARADA - ZDRAVSTVENO OSIGURANJE</t>
  </si>
  <si>
    <t>'65311</t>
  </si>
  <si>
    <t>TROŠKOVI DOPRINOSA NA ZARADE I NAKNADE ZARADA - ZAPOŠLJAVANJE</t>
  </si>
  <si>
    <t>'65312</t>
  </si>
  <si>
    <t>TROŠKOVI DOPRINOSA NA ZARADE I NAKNADE ZARADA - DJEÈIJA ZAŠTITA</t>
  </si>
  <si>
    <t>'65321</t>
  </si>
  <si>
    <t>TROŠKOVI DOPRINOSA NA ZARADE I NAKNADE ZARADA - ZAŠTITA OD PRIRODNIH NEPOGODA</t>
  </si>
  <si>
    <t>'65322</t>
  </si>
  <si>
    <t>TROŠKOVI DOPRINOSA NA ZARADE I NAKNADE ZARADA - OPŠTE VODOPRIVREDNE NAKNADE</t>
  </si>
  <si>
    <t>'65417</t>
  </si>
  <si>
    <t>TROŠKOVI NAKNADA ZA UGOVOR O DJELU</t>
  </si>
  <si>
    <t>'65504</t>
  </si>
  <si>
    <t>OSTALI LIÈNI RASHODI - OTPREMNINE RADNIKA</t>
  </si>
  <si>
    <t>'65514</t>
  </si>
  <si>
    <t>OSTALI LIÈNI RASHODI - POKLONI RADNICIMA</t>
  </si>
  <si>
    <t>'65515</t>
  </si>
  <si>
    <t>OSTALI LIÈNI RASHODI - POMOÆI ZAPOSLENIMA</t>
  </si>
  <si>
    <t>'65521</t>
  </si>
  <si>
    <t>OSTALI LIÈNI RASHODI - STRUÈNO OBRAZOVANJE I USAVRŠAVANJE RADNIKA</t>
  </si>
  <si>
    <t>'65522</t>
  </si>
  <si>
    <t>OSTALI LIÈNI RASHODI - ISPLATA NADZORNOM ODBORU I ODBORU ZA REVIZIJU</t>
  </si>
  <si>
    <t>'66001</t>
  </si>
  <si>
    <t>TROŠKOVI KANCELARIJSKOG MATERIJALA</t>
  </si>
  <si>
    <t>'66011</t>
  </si>
  <si>
    <t>TROŠKOVI VODE</t>
  </si>
  <si>
    <t>'66019</t>
  </si>
  <si>
    <t>TROŠKOVI OSTALOG MATERIJALA</t>
  </si>
  <si>
    <t>'66020</t>
  </si>
  <si>
    <t>TROŠKOVI ELEKTRIÈNE ENERGIJE</t>
  </si>
  <si>
    <t>'66021</t>
  </si>
  <si>
    <t>TROŠKOVI GORIVA I MAZIVA</t>
  </si>
  <si>
    <t>'66022</t>
  </si>
  <si>
    <t>TROŠKOVI GRIJANJA (CENTRALNO I OSTALO GRIJANJE)</t>
  </si>
  <si>
    <t>'66024</t>
  </si>
  <si>
    <t>TROŠKOVI STRUÈNE LITERATURE I ÈASOPISA</t>
  </si>
  <si>
    <t>'66040</t>
  </si>
  <si>
    <t>TROSKOVI OTPISA SITNOG INVENTARA</t>
  </si>
  <si>
    <t>'66041</t>
  </si>
  <si>
    <t>TROSKOVI OTPISA AUTO GUMA U UPOTREBI?</t>
  </si>
  <si>
    <t>'66110</t>
  </si>
  <si>
    <t>TROŠKOVI PROIZVODNIH USLUGA - TRANSPORTNE USLUGE DRUGIH</t>
  </si>
  <si>
    <t>'66111</t>
  </si>
  <si>
    <t>TROSKOVI PROIZVODNIH USLUGA, PREVOZ NOVCA</t>
  </si>
  <si>
    <t>'66120</t>
  </si>
  <si>
    <t>TROŠKOVI PROIZVODNIH USLUGA - TROŠKOVI PTT SAOBRAÆAJA</t>
  </si>
  <si>
    <t>'66121</t>
  </si>
  <si>
    <t>TROŠKOVI PROIZVODNIH USLUGA - FIKSNI TELEFONI</t>
  </si>
  <si>
    <t>'66122</t>
  </si>
  <si>
    <t>TROŠKOVI PROIZVODNIH USLUGA - MOBILNI TELEFONI</t>
  </si>
  <si>
    <t>'66123</t>
  </si>
  <si>
    <t>TROŠKOVI PROIZVODNIH USLUGA - ZAKUP DIGITALNIH KANALA</t>
  </si>
  <si>
    <t>'66124</t>
  </si>
  <si>
    <t>TROŠKOVI PROIZVODNIH USLUGA - INTERNET USLUGE</t>
  </si>
  <si>
    <t>'66125</t>
  </si>
  <si>
    <t>TROŠKOVI PROIZVODNIH USLUGA - ROJTERS USLUGE</t>
  </si>
  <si>
    <t>'66126</t>
  </si>
  <si>
    <t>TROŠKOVI PROIZVODNIH USLUGA - USLUGE SWIFT-A</t>
  </si>
  <si>
    <t>'66127</t>
  </si>
  <si>
    <t>TROŠKOVI PROIZVODNIH USLUGA - EBB - USLUGE</t>
  </si>
  <si>
    <t>'66128</t>
  </si>
  <si>
    <t>TROSKOVI PROIZVODNIH USLUGA, TELEPRINTER I TELEGRAM</t>
  </si>
  <si>
    <t>'66130</t>
  </si>
  <si>
    <t>TROŠKOVI PROIZVODNIH USLUGA - ZAKUP OD PRAVNIH LICA</t>
  </si>
  <si>
    <t>'66131</t>
  </si>
  <si>
    <t>TROŠKOVI PROIZVODNIH USLUGA - ZAKUP OD FIZIÈKIH LICA</t>
  </si>
  <si>
    <t>'66132</t>
  </si>
  <si>
    <t>TROŠKOVI PROIZVODNIH USLUGA - ZAKUP LICENCI</t>
  </si>
  <si>
    <t>'66140</t>
  </si>
  <si>
    <t>TROŠKOVI PROIZVODNIH USLUGA - TROŠKOVI REKLAME I PROPAGANDE U ZEMLJI</t>
  </si>
  <si>
    <t>'661401</t>
  </si>
  <si>
    <t>TROŠKOVI PROIZVODNIH USLUGA - IZRADA REKLAMNIH PANOA, PUBLIKACIJA I OSTALO</t>
  </si>
  <si>
    <t>'66150</t>
  </si>
  <si>
    <t>TROŠKOVI PROIZVODNIH USLUGA - KOMUNALNE USLUGE</t>
  </si>
  <si>
    <t>'66160</t>
  </si>
  <si>
    <t>TROŠKOVI PROIZVODNIH USLUGA - TEKUÆE ODRŽAVANJE OSNOVNIH SREDSTAVA</t>
  </si>
  <si>
    <t>'66161</t>
  </si>
  <si>
    <t>TROŠKOVI PROIZVODNIH USLUGA - INVESTICIONO ODRŽAVANJE OSNOVNIH SREDSTAVA</t>
  </si>
  <si>
    <t>'66162</t>
  </si>
  <si>
    <t>TROŠKOVI PROIZVODNIH USLUGA - INVESTICIONO ODRŽAVANJE TUÐIH OSNOVNIH SREDSTAVA</t>
  </si>
  <si>
    <t>'66170</t>
  </si>
  <si>
    <t>TROŠKOVI PROIZVODNIH USLUGA - KARTIÈARSKO POSLOVANJE</t>
  </si>
  <si>
    <t>'66190</t>
  </si>
  <si>
    <t>TROŠKOVI PROIZVODNIH USLUGA - OGLASI U JAVNIM GLASILIMA</t>
  </si>
  <si>
    <t>'66220</t>
  </si>
  <si>
    <t>TROŠKOVI AMORTIZACIJE OSNOVNIH SREDSTAVA PO MINIMALNIM STOPAMA</t>
  </si>
  <si>
    <t>'66300</t>
  </si>
  <si>
    <t>RASHODI  NAJAMNINE OPERATIVNOG  LIZINGA</t>
  </si>
  <si>
    <t>'66411</t>
  </si>
  <si>
    <t>NEMATERIJALNI TROŠKOVI - SLUŽBENI PUT U ZEMLJI</t>
  </si>
  <si>
    <t>'664110</t>
  </si>
  <si>
    <t>'664112</t>
  </si>
  <si>
    <t>'66412</t>
  </si>
  <si>
    <t>NEMATERIJALNI TROŠKOVI - PREVOZ NA RAD I SA RADA</t>
  </si>
  <si>
    <t>'66415</t>
  </si>
  <si>
    <t>NEMATERIJALNI TROŠKOVI - UPOTREBA SOPSTVENOG AUTOMOBILA U SLUŽBENE SVRHE</t>
  </si>
  <si>
    <t>'66416</t>
  </si>
  <si>
    <t>'66419</t>
  </si>
  <si>
    <t>NEMATERIJALNI TROŠKOVI - ZAŠTITA NA RADU (ODJEÆA, OBUÆA I OSTALO)</t>
  </si>
  <si>
    <t>'66421</t>
  </si>
  <si>
    <t>NEMATERIJALNI TROŠKOVI - USLUGE ANGAŽOVANJA TREÆIH LICA</t>
  </si>
  <si>
    <t>'66422</t>
  </si>
  <si>
    <t>NEMATERIJALNI TROŠKOVI - ODRŽAVANJE PROSTORIJA</t>
  </si>
  <si>
    <t>'66424</t>
  </si>
  <si>
    <t>NEMATERIJALNI TROŠKOVI - INTELEKTUALNE USLUGE</t>
  </si>
  <si>
    <t>'66425</t>
  </si>
  <si>
    <t>NEMATERIJALNI TROŠKOVI - VJEŠTAÈENJA, ARBITRAŽE I REVIZIJE</t>
  </si>
  <si>
    <t>'66429</t>
  </si>
  <si>
    <t>NEMATERIJALNI TROŠKOVI - OSTALI</t>
  </si>
  <si>
    <t>'66430</t>
  </si>
  <si>
    <t>NEMATERIJALNI TROŠKOVI - REPREZENTACIJE</t>
  </si>
  <si>
    <t>'66432</t>
  </si>
  <si>
    <t>NEMATERIJALNI TROŠKOVI - USLUGA REGISTRACIJE, DOREGISTRACIJE I PREREGISTRACIJE</t>
  </si>
  <si>
    <t>'66441</t>
  </si>
  <si>
    <t>NEMATERIJALNI TROŠKOVI - OSIGURANJE OSNOVNIH SREDSTAVA</t>
  </si>
  <si>
    <t>'66442</t>
  </si>
  <si>
    <t>NEMATERIJALNI TROŠKOVI - PREMIJA OSIGURANJA VRIJEDNOSNIH POŠILJKI</t>
  </si>
  <si>
    <t>'66443</t>
  </si>
  <si>
    <t>NEMATERIJALNI TROŠKOVI - OSIGURANJE DEPOZITA</t>
  </si>
  <si>
    <t>'66444</t>
  </si>
  <si>
    <t>NEMATERIJALNI TROŠKOVI - OSIGURANJE RADNIKA</t>
  </si>
  <si>
    <t>'66449</t>
  </si>
  <si>
    <t>NEMATERIJALNI TROŠKOVI - OSTALE PREMIJE OSIGURANJA</t>
  </si>
  <si>
    <t>'66450</t>
  </si>
  <si>
    <t>NEMATERIJALNI TROŠKOVI - ÈLANARINE POSLOVNIM UDRUŽENJIMA</t>
  </si>
  <si>
    <t>'66490</t>
  </si>
  <si>
    <t>NEMATERIJALNI TROŠKOVI - IZDACI ZA HUMANITARNE SVRHE</t>
  </si>
  <si>
    <t>'66491</t>
  </si>
  <si>
    <t>NEMATERIJALNI TROŠKOVI - SPONZORSTVA</t>
  </si>
  <si>
    <t>'66499</t>
  </si>
  <si>
    <t>OSTALI NEMATERIJALNI TROŠKOVI</t>
  </si>
  <si>
    <t>'66522</t>
  </si>
  <si>
    <t>TROŠKOVI DOPRINOSA ZA ZAPOŠLJAVANJE INVALIDA</t>
  </si>
  <si>
    <t>'66523</t>
  </si>
  <si>
    <t>TROŠKOVI PO OSNOVU ÈLANARINE PRIVREDNOJ KOMORI REGIJE</t>
  </si>
  <si>
    <t>'66525</t>
  </si>
  <si>
    <t>TROSKOVI OSTALIH POREZA - PROTIVPOŽARNA ZAŠTITA</t>
  </si>
  <si>
    <t>'66526</t>
  </si>
  <si>
    <t>TROŠKOVI PO OSNOVU POREZA ZA VODOPRIVREDNU NAKNADU</t>
  </si>
  <si>
    <t>'66527</t>
  </si>
  <si>
    <t>TROŠKOVI PO OSNOVU POREZA NA IMOVINU</t>
  </si>
  <si>
    <t>'66529</t>
  </si>
  <si>
    <t>TROSKOVI PO OSNOVU POREZA ZA NEBLAGOVREMENO IZMIRENJE POR.OBAVEZA (KAMATE)</t>
  </si>
  <si>
    <t>'66530</t>
  </si>
  <si>
    <t>TROŠKOVI PO OSNOVU POREZA I DOPRINOSA  U SKLADU SA POPISIMA (ZAPISNICI, PROMJ.PROPISA I SL.)</t>
  </si>
  <si>
    <t>'66534</t>
  </si>
  <si>
    <t>TROŠKOVI PO OSNOVU OSTALIH POREZA - OBAVEZA ZA POREZ PO ODBITKU</t>
  </si>
  <si>
    <t>'66535</t>
  </si>
  <si>
    <t>TROŠKOVI PO OSNOVU POREZA - REPUBLIÈKA I KOMUNALNE TAKSE</t>
  </si>
  <si>
    <t>'66539</t>
  </si>
  <si>
    <t>TROŠKOVI PO OSNOVU POREZA - NAKNADA ZA ŠUME</t>
  </si>
  <si>
    <t>'66613</t>
  </si>
  <si>
    <t>'67050</t>
  </si>
  <si>
    <t>RASHODI PO OSNOVU DIREKTNOG OTPISA POTRAŽIVANJA IZ RANIJIH GOD. - MATERIJALNO BEZNAÈAJNE GREŠKE</t>
  </si>
  <si>
    <t>'670600</t>
  </si>
  <si>
    <t>RASHODI PO OSNOVU DIREKTNOG OTPISA POTRAŽIVANJA - NEUTUŽENI - PO KREDITIMA</t>
  </si>
  <si>
    <t>'670601</t>
  </si>
  <si>
    <t>RASHODI PO OSNOVU DIREKTNOG OTPISA POTRAŽIVANJA - NEUTUŽENI - PO KAMATAMA</t>
  </si>
  <si>
    <t>'670602</t>
  </si>
  <si>
    <t>RASHODI PO OSNOVU DIREKTNOG OTPISA POTRAZIVANJA - NEUTUŽENI - NAKNADE PO KREDITIMA</t>
  </si>
  <si>
    <t>'670603</t>
  </si>
  <si>
    <t>RASHODI PO OSNOVU DIREKTNOG OTPISA POTRAŽIVANJA - NEUTUŽENI - PO KARTICAMA (KRED., TEKUÆI, BIZNIS)</t>
  </si>
  <si>
    <t>'670604</t>
  </si>
  <si>
    <t>RASHODI PO OSNOVU DIREKTNOG OTPISA POTRAŽIVANJA - NEUTUŽENI - PO NAKNADAMA PL.PROMETA</t>
  </si>
  <si>
    <t>'670605</t>
  </si>
  <si>
    <t>RASHODI PO OSNOVU DIREKTNOG OTPISA POTRAŽIVANJA - NEUTUŽENI - PO OSTALOJ AKTIVI</t>
  </si>
  <si>
    <t>'670610</t>
  </si>
  <si>
    <t>RASHODI PO OSNOVU DIREKTNOG OTPISA POTRAŽIVANJA - UTUŽENI - PO KREDITIMA</t>
  </si>
  <si>
    <t>'670611</t>
  </si>
  <si>
    <t>RASHODI PO OSNOVU DIREKTNOG OTPISA POTRAŽIVANJA - UTUŽENI - PO KAMATAMA</t>
  </si>
  <si>
    <t>'670613</t>
  </si>
  <si>
    <t>RASHODI PO OSNOVU DIREKTNOG OTPISA POTRAŽIVANJA - UTUŽENI - PO KARTICAMA (KRED., TEKUÆI, BIZNIS)</t>
  </si>
  <si>
    <t>'67110</t>
  </si>
  <si>
    <t>GUBICI PO OSNOVU PRODAJE OSNOVNIH SREDSTAVA I NEMATERIJALNIH SREDSTVA</t>
  </si>
  <si>
    <t>'6720</t>
  </si>
  <si>
    <t>GUBICI PO OSNOVU PRODATIH MATERIJALNIH VRIJEDNOSTI</t>
  </si>
  <si>
    <t>'67220</t>
  </si>
  <si>
    <t>GUBICI PO OSNOVU RASHODOVANJA I OTPISA OSNOVNIH SREDSTAVA</t>
  </si>
  <si>
    <t>'67610</t>
  </si>
  <si>
    <t>MANJKOVI NOVCA U DOMAÆOJ VALUTI</t>
  </si>
  <si>
    <t>'67620</t>
  </si>
  <si>
    <t>MANJKOVI NOVCA U STRANOJ VALUTI</t>
  </si>
  <si>
    <t>'67710</t>
  </si>
  <si>
    <t>OTPIS  OSTALIH ZALIHA</t>
  </si>
  <si>
    <t>'6780</t>
  </si>
  <si>
    <t>OSTALI FINANSIJSKI RASHODI - MATERIJALNA AKTIVA (SMANJENJE VRIJEDNOSTI)</t>
  </si>
  <si>
    <t>'67810</t>
  </si>
  <si>
    <t>OSTALI RASHODI - KAZNE, PENALI, NAKNADA ŠTETE</t>
  </si>
  <si>
    <t>'6782</t>
  </si>
  <si>
    <t>OSTALI RASHODI-SMANJENJE VREDNOSTI ZALIHA</t>
  </si>
  <si>
    <t>'67851</t>
  </si>
  <si>
    <t>OSTALI RASHODI - NEAKTIVNI RAÈUNI</t>
  </si>
  <si>
    <t>'67852</t>
  </si>
  <si>
    <t>OSTALI RASHODI - NEAKTIVNI RAÈUNI - IPP</t>
  </si>
  <si>
    <t>'678521</t>
  </si>
  <si>
    <t>OSTALI RASHODI - ZATVARANJE SITNIH SALDA PO POTRAŽIVANJIMA (CORPORATE)</t>
  </si>
  <si>
    <t>'678523</t>
  </si>
  <si>
    <t>OSTALI RASHODI - ZATVARANJE SITNIH SALDA PO POTRAŽIVANJIMA (RETAIL)</t>
  </si>
  <si>
    <t>'678582</t>
  </si>
  <si>
    <t>OSTALI RASHODI - IZDACI ZA NAGRADE</t>
  </si>
  <si>
    <t>'678583</t>
  </si>
  <si>
    <t>OSTALI RASHODI - BONUSI NA TRANSAKCIJE BANKARSKIH USLUGA</t>
  </si>
  <si>
    <t>'67888</t>
  </si>
  <si>
    <t>OSTALI RASHODI - TROŠKOVI IZ RANIJIH GODINA</t>
  </si>
  <si>
    <t>'68004</t>
  </si>
  <si>
    <t>RASHODI PO OSNOVU NEGATIVNIH KURSNIH RAZLIKA PO DEVIZNIM RAÈUNIMA I DEPOZITIMA PRAVNIH LICA</t>
  </si>
  <si>
    <t>'68005</t>
  </si>
  <si>
    <t>RASHODI PO OSNOVU NEGATIVNIH KURSNIH RAZLIKA PO POSLVIMA WESTERN UNION-U</t>
  </si>
  <si>
    <t>'6800500</t>
  </si>
  <si>
    <t>NEGAT. KURSNE RAZLIKE PO DEPOZ. PO VIÐENJU STANOV.  U STR.VALUT. - AVISTA ŠTEDNI RAÈUNI</t>
  </si>
  <si>
    <t>'680051</t>
  </si>
  <si>
    <t>NEGAT. KURSNE RAZLIKE PO ŠTED. DEPOZ. STANOV.  U STR.VALUT. - OROÈENA ŠTEDNJA</t>
  </si>
  <si>
    <t>'680052</t>
  </si>
  <si>
    <t>NEGAT. KURSNE RAZLIKE PO ŠTED. DEPOZ. STANOV.  U STR.VALUT. - DJEÈ.ŠTED.</t>
  </si>
  <si>
    <t>'680053</t>
  </si>
  <si>
    <t>NEGAT. KURSNE RAZLIKE PO ŠTED. DEPOZ. STANOV.  U STR.VALUT. - RENT.ŠTED.</t>
  </si>
  <si>
    <t>'680054</t>
  </si>
  <si>
    <t>NEGAT. KURSNE RAZLIKE PO ŠTED. DEPOZ. STANOV.  U STR.VALUT. - SLOB.ŠTED.</t>
  </si>
  <si>
    <t>'680056</t>
  </si>
  <si>
    <t>NEGAT. KURSNE RAZLIKE PO ŠTED. DEPOZ. STANOV.  U STR.VALUT. -DJEÈ.BONUS ŠTED.</t>
  </si>
  <si>
    <t>'680058</t>
  </si>
  <si>
    <t>NEGAT. KURSNE RAZ. KRATKOR. ŠTEDNI DEPOZ. STANOV. NA 6 MJ. U STR.VALUT. - NAMJEN.NEKAMAT.</t>
  </si>
  <si>
    <t>'680059</t>
  </si>
  <si>
    <t>NEGAT. KURSNE RAZ. KRATKOR. ŠTEDNI DEPOZ. STANOV. NA 6 MJ. U STR.VALUT. - RENT.KAMAT.</t>
  </si>
  <si>
    <t>'68007</t>
  </si>
  <si>
    <t>RASHODI PO OSNOVU NEGATIVNIH KURSNIH RAZLIKA PO OSNOVU KUPOPRODAJE DEVIZA NA DEVIZNOM TRŽIŠTU</t>
  </si>
  <si>
    <t>'68008</t>
  </si>
  <si>
    <t>RASHODI PO OSNOVU KURSNIH RAZLIKA, DEPOZITI - STRANA LICA</t>
  </si>
  <si>
    <t>'680099</t>
  </si>
  <si>
    <t>NEGATIVNE KURSNE RAZLIKE NA OROÈENE DEPOZITE - DEFAULT KONTO</t>
  </si>
  <si>
    <t>'6</t>
  </si>
  <si>
    <t>TOTAL za Rashodi</t>
  </si>
  <si>
    <t>'700410001</t>
  </si>
  <si>
    <t>PRIH. OD KAM.PO KRATK. KREDITIMA INSTIT.JAV.SEKT. ZA OVERDRAFT IZ VL. SREDSTAVA, BEZ VAL.KLAUZ.</t>
  </si>
  <si>
    <t>'700410002</t>
  </si>
  <si>
    <t>PRIDOH OD ZATEZNE KAM.PO KRATK. KREDITIMA INSTIT.JAV.SEKT. ZA OVERDRAFT IZ VL. SREDSTAVA, BEZ VAL.KLAUZ.</t>
  </si>
  <si>
    <t>'700420001</t>
  </si>
  <si>
    <t>PRIDOH OD KAM.PO KRATK. KREDITIMA JAVNIM PRED. ZA OVERDRAFT IZ VL. SREDSTAVA, BEZ VAL.KLAUZ.</t>
  </si>
  <si>
    <t>'700420002</t>
  </si>
  <si>
    <t>PRIDOH OD ZATEZNE KAM.PO KRATK. KREDITIMA JAVNIM PRED. ZA OVERDRAFT IZ VL. SREDSTAVA, BEZ VAL.KLAUZ.</t>
  </si>
  <si>
    <t>'700430001</t>
  </si>
  <si>
    <t>PRIHODI OD KAMATA PO KRATK.KREDITIMA DRUGIM PRED. IZ VL.IZVORI - KREDITI PO TRANSAKCIONIM RAÈUNIMA</t>
  </si>
  <si>
    <t>'700430002</t>
  </si>
  <si>
    <t>PRIHODI OD ZATEZNIH KAMATA PO KRATK.KREDITIMA DRUGIM PRED. IZ VL.IZVORI - KREDITI PO TRANSAKCIONIM RAÈUNIMA</t>
  </si>
  <si>
    <t>'700430082</t>
  </si>
  <si>
    <t>PRIHODI OD ZATEZNE KAMATE PO OTKUPLJENIM POTRAŽ. OD DRUGIH PRED.</t>
  </si>
  <si>
    <t>'700434372</t>
  </si>
  <si>
    <t>PRIHOD OD ZATEZNE KAMATE PO KRATK.KREDITIMA DRUGIM PRED.IZ VL.IZVORA - PALE GARANCIJE</t>
  </si>
  <si>
    <t>'700440001</t>
  </si>
  <si>
    <t>PRIHODI OD KAMATA  PO KRATK.KR.PREDUZET. ZA OVERDRAFT IZ VL. SREDSTAVA - PRIJEVR.OTPL.BEZ VAL.KLAUZ.</t>
  </si>
  <si>
    <t>'700440002</t>
  </si>
  <si>
    <t>PRIHODI OD ZATEZNE KAMATE  PO KRATK.KR.PREDUZET. ZA OVERDRAFT IZ VL. SREDSTAVA - PRIJEVR.OTPL.BEZ VAL.KLAUZ.</t>
  </si>
  <si>
    <t>'700440071</t>
  </si>
  <si>
    <t>PRIHODI OD KAMATE PO KRATK.KREDITIMA PREDUZETNICIMA ZA OSTALE NAMJENE BEZ VAL.KLAUZ.</t>
  </si>
  <si>
    <t>'700444372</t>
  </si>
  <si>
    <t>PRIHODI OD ZATEZNE KAMATE PO KRATK.KREDITIMA PREDUZETNIKA BEZ VAL.KLAUZ. - PALE GARANCIJE</t>
  </si>
  <si>
    <t>'700450001</t>
  </si>
  <si>
    <t>PRIHODI OD KAMATA PO NEGATIVNIM SALDIMA NA TRANS.RAÈUNIMA OD STANOVNIŠTVA</t>
  </si>
  <si>
    <t>'700450002</t>
  </si>
  <si>
    <t>PRIHODI OD ZATEZNE KAMATE PO NEGATIVNIM SALDIMA NA TRANS.RAÈUNIMA OD STANOVNIŠTVA</t>
  </si>
  <si>
    <t>'700460001</t>
  </si>
  <si>
    <t>PRIHOD OD KAMATA PO KRATKOROÈNIM KREDITIMA NEBANKARSKIH FINANSIJSKIH ORGANIZACIJA ZA OVERDRAFT IZ VLASTITIH SREDSTAVA,  BEZ VAL.KLAUZ.</t>
  </si>
  <si>
    <t>'700470001</t>
  </si>
  <si>
    <t>PRIDOH OD KAM.PO KRATK. KREDITIMA NEPROF.ORG. ZA OVERDRAFT IZ VL. SREDSTAVA, BEZ VAL.KLAUZ.</t>
  </si>
  <si>
    <t>'700510031</t>
  </si>
  <si>
    <t>PRIHODI OD KAMATE PO DUGOROÈNOM KREDITU ZA OBRTNA SREDSTVA INSTITUCIJA JAVNOG SEKTORA BEZ VALUTNE KLAUZULE</t>
  </si>
  <si>
    <t>'700510032</t>
  </si>
  <si>
    <t>PRIHODI OD ZATEZNE KAMATE PO DUGOROÈNOM KREDITU ZA OBRTNA SREDSTVA INSTITUCIJA JAVNOG SEKTORA BEZ VALUTNE KLAUZULE</t>
  </si>
  <si>
    <t>'700510051</t>
  </si>
  <si>
    <t>PRIHODI OD KAMATE PO DUGOROÈNIM INVESTICIONIM KREDITIMA INSTITUCIJA JAVNOG SEKTORA BEZ VALUTNE KLAUZULE</t>
  </si>
  <si>
    <t>'700510052</t>
  </si>
  <si>
    <t>PRIHODI OD ZATEZNE KAMATE PO DUGOROÈNIM INVESTICIONIM KREDITIMA INSTITUCIJA JAVNOG SEKTORA BEZ VALUTNE KLAUZULE</t>
  </si>
  <si>
    <t>'700530051</t>
  </si>
  <si>
    <t>PRIHODI OD KAMATE PO DUG.INVEST.KREDITIMA DRUGIM PRED. BEZ VAL.KLAUZ. IZ VL.IZVORA</t>
  </si>
  <si>
    <t>'700541271</t>
  </si>
  <si>
    <t>PRIHODI OD KAMATE PO OSTALIM DUGOROÈNIM KREDITIMA PREDUZETNIKA U DOMAÆOJ VALUTI BEZ VALUTNE KLAUZULE - SO VIŠEGRAD</t>
  </si>
  <si>
    <t>'700541272</t>
  </si>
  <si>
    <t>PRIHODI OD ZATEZNE KAMATE PO OSTALIM DUGOROÈNIM KREDITIMA PREDUZETNIKA U DOMAÆOJ VALUTI BEZ VALUTNE KLAUZULE - SO VIŠEGRAD</t>
  </si>
  <si>
    <t>'700550021</t>
  </si>
  <si>
    <t>PRIHODI OD KAMATE PO DUG.POTROŠAÈKIM KREDITIMA STANOVNIŠTVU BEZ VAL.KLAUZ.</t>
  </si>
  <si>
    <t>'700550022</t>
  </si>
  <si>
    <t>PRIHODI OD ZATEZNE KAMATE PO DUG.POTROŠAÈKIM KREDITIMA STANOVNIŠTVU BEZ VAL.KLAUZ.</t>
  </si>
  <si>
    <t>'7005500553</t>
  </si>
  <si>
    <t>PRIHOD OD REDOVNE KAMATE - KREDITNE KARTICE NA RATE</t>
  </si>
  <si>
    <t>'700550061</t>
  </si>
  <si>
    <t>PRIHODI OD KAMATA PO DUG.STAMBENIM KREDITIMA STANOVNIŠTVU BEZ VAL.KLAUZ.</t>
  </si>
  <si>
    <t>'7005505531</t>
  </si>
  <si>
    <t>PRIHOD OD ZATEZNE KAMATE - KREDITNE KARTICE NA RATE</t>
  </si>
  <si>
    <t>'700551271</t>
  </si>
  <si>
    <t>PRIHODI OD KAMATE PO DUG.KREDITIMA STANOVNIŠTVU ZA OSTALE NAMJENE BEZ VAL.KLAUZ. - SO VIŠEGRAD</t>
  </si>
  <si>
    <t>'700552171</t>
  </si>
  <si>
    <t>PRIHOD OD REDOVNE KAMATE - MC STANDARD I VISA GOLD</t>
  </si>
  <si>
    <t>'700552172</t>
  </si>
  <si>
    <t>PRIHOD OD ZATEZNE KAMATE - MC STANDARD I VISA GOLD</t>
  </si>
  <si>
    <t>'7030161</t>
  </si>
  <si>
    <t>PRIHOD OD KAMATA OD JAVNOG SEKTORA U DOM. VALUTI - KOMISIONI KREDITI OPŠTINA GACKO</t>
  </si>
  <si>
    <t>'7030162</t>
  </si>
  <si>
    <t>PRIHOD OD ZATEZNE KAMATE OD JAVNOG SEKTORA U DOM. VALUTI - KOMISIONI KREDITI OPŠTINA GACKO</t>
  </si>
  <si>
    <t>'703410031</t>
  </si>
  <si>
    <t>PRIHODI OD KAMATA PO KRATK.KREDITIMA ZA OBRTNA SRED. INST.JAVNOG SEKTORA SA VAL.KLAUZ. IZ VL.IZVORA</t>
  </si>
  <si>
    <t>'703410032</t>
  </si>
  <si>
    <t>PRIHODI OD ZATEZNE KAMATE PO KRATK.KREDITIMA ZA OBRTNA SRED. INST.JAVNOG SEKTORA SA VAL.KLAUZ. IZ VL.IZVORA</t>
  </si>
  <si>
    <t>'703410051</t>
  </si>
  <si>
    <t>PRIHODI OD KAMATA PO KRATKOROÈNOM INVESTICIONOM KREDITU INSTITUCIJA JAVNOG SEKTORA SA VALUTNOM KLAUZULOM</t>
  </si>
  <si>
    <t>'703410082</t>
  </si>
  <si>
    <t>PRIHODI OD ZATEZNE KAMATA PO OTKUPLJENIM POTRAŽ. INST.JAVNOG SEKTORA SA VAL.KLAUZ.</t>
  </si>
  <si>
    <t>'70341182</t>
  </si>
  <si>
    <t>PRIHODI OD ZATEZNIH KAMATA PO KOMIS.KREDITIMA SA VAL.KLAUZ.OD INSTITUCIJA JAVNOG SEKTORA</t>
  </si>
  <si>
    <t>'703420031</t>
  </si>
  <si>
    <t>PRIHODI OD KAMATA PO KRATK.KREDITIMA ZA OBRTNA SRED. JAVNIM PRED. SA VAL.KLAUZ. IZ VL.IZVORA</t>
  </si>
  <si>
    <t>'703420032</t>
  </si>
  <si>
    <t>PRIHODI OD ZATEZNE KAMATE PO KRATK.KREDITIMA ZA OBRTNA SRED. JAVNIM PRED. SA VAL.KLAUZ. IZ VL.IZVORA</t>
  </si>
  <si>
    <t>'703422071</t>
  </si>
  <si>
    <t>PRIHODI OD KAMATE PO OSTALIM KRATK.KRED. JAVNIM PRED. SA VAL.KLAUZ. IZ VL.IZVORA - OVERDRAFT</t>
  </si>
  <si>
    <t>'703422072</t>
  </si>
  <si>
    <t>PRIHOD OD ZATEZNE KAMATE PO OSTALIM KRATK.KRED. JAVNIM PRED. SA VAL.KLAUZ. IZ VL.IZVORA - OVERDRAFT</t>
  </si>
  <si>
    <t>'703430031</t>
  </si>
  <si>
    <t>PRIHODI OD KAMATA PO KRATK.KREDITIMA ZA OBRTNA SRED. DRUGIM PRED. SA VAL.KLAUZ. IZ VL.IZVORA</t>
  </si>
  <si>
    <t>'703430032</t>
  </si>
  <si>
    <t>PRIHODI OD ZATEZNE KAMATE PO KRATK.KREDITIMA ZA OBRTNA SRED. DRUGIM PRED. SA VAL.KLAUZ. IZ VL.IZVORA</t>
  </si>
  <si>
    <t>'703432071</t>
  </si>
  <si>
    <t>PRIHODI OD KAMATE PO OSTALIM KRATK.KREDITIMA DRUGIM PRED. SA VAL.KLAUZ. IZ VL.IZVORA - OVERDRAFT</t>
  </si>
  <si>
    <t>'703432072</t>
  </si>
  <si>
    <t>PRIHODI OD ZATEZNE KAMATE PO OSTALIM KRATK.KREDITIMA DRUGIM PRED. SA VAL.KLAUZ. IZ VL.IZVORA - OVERDRAFT</t>
  </si>
  <si>
    <t>'703440031</t>
  </si>
  <si>
    <t>PRIHODI OD KAMATA PO KRATK.KREDITIMA PREDUZETNICIMA ZA OBRTNA SRED. SA VAL.KLAUZ. IZ VL.IZVORA</t>
  </si>
  <si>
    <t>'703440032</t>
  </si>
  <si>
    <t>PRIHODI OD ZATEZNE KAMATE PO KRATK.KREDITIMA PREDUZETNICIMA ZA OBRTNA SRED. SA VAL.KLAUZ. IZ VL.IZVORA</t>
  </si>
  <si>
    <t>'703440071</t>
  </si>
  <si>
    <t>PRIHODI OD KAMATA PO KRATK.KREDITIMA PREDUZETNICIMA ZA OSTALE NAMJENE SA VAL.KLAUZ.</t>
  </si>
  <si>
    <t>'703440072</t>
  </si>
  <si>
    <t>PRIHODI OD ZATEZNE KAMATE PO KRATK.KREDITIMA PREDUZETNICIMA ZA OSTALE NAMJENE SA VAL.KLAUZ.</t>
  </si>
  <si>
    <t>'703450021</t>
  </si>
  <si>
    <t>PRIHODI OD KAMATA PO KRATK.POTROŠAÈKIM KREDITIMA STANOVNIŠTVU SA VAL.KLAUZ.</t>
  </si>
  <si>
    <t>'703450022</t>
  </si>
  <si>
    <t>PRIHODI OD ZATEZNE KAMATE PO KRATK.POTROŠAÈKIM KREDITIMA STANOVNIŠTVU SA VAL.KLAUZ.</t>
  </si>
  <si>
    <t>'703450061</t>
  </si>
  <si>
    <t>PRIHODI OD KAMATA PO KRATK.STAMBENIM KREDITIMA STANOVNIŠTVU SA VAL.KLAUZ.</t>
  </si>
  <si>
    <t>'703450071</t>
  </si>
  <si>
    <t>PRIHODI OD KAMATE PO KRATK.KREDITIMA STANOVNIŠTVU ZA OSTALE NAMJENE SA VAL.KLAUZ.</t>
  </si>
  <si>
    <t>'703450072</t>
  </si>
  <si>
    <t>PRIHODI OD ZATEZNE KAMATE PO KRATK.KREDITIMA STANOVNIŠTVU ZA OSTALE NAMJENE SA VAL.KLAUZ.</t>
  </si>
  <si>
    <t>'703460031</t>
  </si>
  <si>
    <t>PRIHODI OD KAMATA PO KRATK.KREDITIMA ZA OBRTNA SRED. NEBANKARSKIM ORG. SA VAL.KLAUZ. IZ VL.IZVORA</t>
  </si>
  <si>
    <t>'703460071</t>
  </si>
  <si>
    <t>PRIHODI OD KAMATA PO KRATK.KREDITIMA ZA OSTALE NAMJENE NEBANK.FIN.ORG. SA VAL.KLAUZ.</t>
  </si>
  <si>
    <t>'703460072</t>
  </si>
  <si>
    <t>PRIHOD OD ZATEZNE KAMATE PO KRATK.KRED. ZA OSTALE NAMJENE NEBANK.FIN.ORG SA VAL.KLAUZ.</t>
  </si>
  <si>
    <t>'703462071</t>
  </si>
  <si>
    <t>PRIHODI OD KAMATE PO OST.KRAT.KRED. NEB.FIN.ORG.SA VAL.KLAUZ. IZ VL.IZVORA - OVERDRAFT</t>
  </si>
  <si>
    <t>'703470031</t>
  </si>
  <si>
    <t>PRIHODI OD KAMATA PO KRATK.KREDITIMA ZA OBRTNA SRED. NEPROFITNIH ORG. SA VAL.KLAUZ. IZ VL.IZVORA</t>
  </si>
  <si>
    <t>'703470032</t>
  </si>
  <si>
    <t>PRIHODI OD ZATEZNE KAMATE PO KRATK.KREDITIMA ZA OBRTNA SRED. NEPROFITNIH ORG. SA VAL.KLAUZ. IZ VL.IZVORA</t>
  </si>
  <si>
    <t>'703472071</t>
  </si>
  <si>
    <t>PRIHOD OD KAMATE PO OSTALIM KRATK.KRED. NEPROF.ORG. SA VAL.KLAUZ. IZ VL.IZVORA - OVERDRAFT</t>
  </si>
  <si>
    <t>'703472072</t>
  </si>
  <si>
    <t>PRIHOD OD ZATEZNE KAMATE PO OSTALIM KRATK.KRED. NEPROF.ORG. SA VAL.KLAUZ. IZ VL.IZVORA - OVERDRAFT</t>
  </si>
  <si>
    <t>'703510051</t>
  </si>
  <si>
    <t>PRIHODI OD KAMATA PO DUG.INVEST.KREDITIMA INST.JAVNOG SEKTORA SA VAL.KLAUZ. IZ VL.IZVORA</t>
  </si>
  <si>
    <t>'703510052</t>
  </si>
  <si>
    <t>PRIHODI OD ZATEZNE KAMATE PO DUG.INVEST.KREDITIMA INST.JAVNOG SEKTORA SA VAL.KLAUZ. IZ.VL.IZVORA</t>
  </si>
  <si>
    <t>'703510351</t>
  </si>
  <si>
    <t>PRIHODI OD KAMATA PO DUG.INVEST.KREDITIMA INST.JAVNOG SEKTORA SA VAL.KLAUZ. - IRB RS</t>
  </si>
  <si>
    <t>'703510352</t>
  </si>
  <si>
    <t>PRIHODI OD ZATEZNE KAMATE PO DUG.INVEST.KREDITIMA INST.JAVNOG SEKTORA SA VAL.KLAUZ. - IRB RS</t>
  </si>
  <si>
    <t>'703513031</t>
  </si>
  <si>
    <t>PRIHODI OD KAMATE PO DUG.KRED.ZA OBR.SRED. INST.JAV.SEKT. SA VAL.KLAUZ. - SINDICIRANI</t>
  </si>
  <si>
    <t>'703513032</t>
  </si>
  <si>
    <t>PRIHODI OD ZATEZNE KAMATE PO DUG.KRED.ZA OBR.SRED. INST.JAV.SEKT. SA VAL.KLAUZ. - SINDICIRANI</t>
  </si>
  <si>
    <t>'703520051</t>
  </si>
  <si>
    <t>PRIHODI OD KAMATA PO DUG.INVEST.KREDITIMA JAVNIM PRED. SA VAL.KLAUZ. IZ.VL.IZVORA</t>
  </si>
  <si>
    <t>'703520052</t>
  </si>
  <si>
    <t>PRIHODI OD ZATEZNE KAMATE PO DUG.INVEST.KREDITIMA JAVNIM PRED. SA VAL.KLAUZ. IZ.VL.IZVORA</t>
  </si>
  <si>
    <t>'703520351</t>
  </si>
  <si>
    <t>PRIHODI OD KAMATE PO DUG.INVEST.KRED. JAVNIM PRED. SA VAL.KLAUZ. - IRB RS</t>
  </si>
  <si>
    <t>'703520352</t>
  </si>
  <si>
    <t>PRIHODI OD ZATEZNE KAMATE PO DUG.INVEST.KRED. JAVNIM PRED. SA VAL.KLAUZ. - IRB RS</t>
  </si>
  <si>
    <t>'703523051</t>
  </si>
  <si>
    <t>PRIHODI OD KAMATA PO DUG.INVEST.KREDITIMA JAVNIM PRED. SA VAL.KLAUZ. IZ.VL.IZVORA - SINDICIRANI KREDIT</t>
  </si>
  <si>
    <t>'703530051</t>
  </si>
  <si>
    <t>PRIHODI OD KAMATA PO DUG.INVEST.KREDITIMA DRUGIM PRED. SA VAL.KLAUZ. IZ VL.IZVORA</t>
  </si>
  <si>
    <t>'703530052</t>
  </si>
  <si>
    <t>PRIHODI OD ZATEZNE KAMATE PO DUG.INVEST.KREDITIMA DRUGIM PRED. SA VAL.KLAUZ. IZ VL.IZVORA</t>
  </si>
  <si>
    <t>'703530251</t>
  </si>
  <si>
    <t>PRIHODI OD KAMATA PO DUG.INVEST.KREDITIMA DRUGIM PRED. SA VAL.KLAUZ. - FOND ZA RAZVOJ I ZAPOŠLJAVANJE</t>
  </si>
  <si>
    <t>'703530351</t>
  </si>
  <si>
    <t>PRIHODI OD KAMATA PO DUG.INVEST.KREDITIMA DRUGIM PRED. SA VAL.KLAUZ. - IRB RS</t>
  </si>
  <si>
    <t>'703530352</t>
  </si>
  <si>
    <t>PRIHODI OD ZATEZNE KAMATE PO DUG.INVEST.KREDITIMA DRUGIM PRED. SA VAL.KLAUZ. - IRB RS</t>
  </si>
  <si>
    <t>'703531331</t>
  </si>
  <si>
    <t>PRIHODI OD KAMATA PO DUG.KREDITIMA ZA OBRTNA SRED. DRUGIM PRED. SA VAL.KLAUZ - SVJETSKA BANKA ODRAZ</t>
  </si>
  <si>
    <t>'703531332</t>
  </si>
  <si>
    <t>PRIHODI OD ZATEZNE KAMATE PO DUG.KREDITIMA ZA OBRTNA SRED. DRUGIM PRED. SA VAL.KLAUZ - SVJETSKA BANKA ODRAZ</t>
  </si>
  <si>
    <t>'703531431</t>
  </si>
  <si>
    <t>PRIHODI OD KAMATA PO DUG.KREDITIMA ZA OBRTNA SRED. DRUGIM PRED. SA VAL.KLAUZ - SVJETSKA BANKA IRB RS</t>
  </si>
  <si>
    <t>'703531432</t>
  </si>
  <si>
    <t>PRIHODI OD ZATEZNE KAMATE PO DUG.KREDITIMA ZA OBRTNA SRED. DRUGIM PRED. SA VAL.KLAUZ - SVJETSKA BANKA IRB RS</t>
  </si>
  <si>
    <t>'703531451</t>
  </si>
  <si>
    <t>PRIHODI OD KAMATA PO DUG.INVEST.KREDITIMA DRUGIM PRED. SA VAL.KLAUZ - SVJETSKA BANKA IRB RS</t>
  </si>
  <si>
    <t>'703531452</t>
  </si>
  <si>
    <t>PRIHODI OD ZATEZNE KAMATE PO DUG.INVEST.KREDITIMA DRUGIM PRED. SA VAL.KLAUZ - SVJETSKA BANKA IRB RS</t>
  </si>
  <si>
    <t>'703540051</t>
  </si>
  <si>
    <t>PRIHODI OD KAMATA PO DUG.INVEST.KREDITIMA PREDUZET. SA VAL.KLAUZ. IZ VL.IZVORA</t>
  </si>
  <si>
    <t>'703540052</t>
  </si>
  <si>
    <t>PRIHODI OD ZATEZNE KAMATE PO DUG.INVEST.KREDITIMA PREDUZET. SA VAL.KLAUZ. IZ VL.IZVORA</t>
  </si>
  <si>
    <t>'703540071</t>
  </si>
  <si>
    <t>PRIHODI OD KAMATA PO DUG.KREDITIMA PREDUZETNICIMA ZA OSTALE NAMJENE SA VAL.KLAUZ.</t>
  </si>
  <si>
    <t>'703540072</t>
  </si>
  <si>
    <t>PRIHODI OD ZATEZNE KAMATE PO DUG.KREDITIMA PREDUZETNICIMA ZA OSTALE NAMJENE SA VAL.KLAUZ.</t>
  </si>
  <si>
    <t>'703540331</t>
  </si>
  <si>
    <t>PRIDOH OD KAM.PO DUGOR. KREDITIMA PREDUZETNICIMA ZA OBRTNA SREDSTVA IZ SREDSTAVA IRB RS, SA VAL.KLAUZ.</t>
  </si>
  <si>
    <t>'703540332</t>
  </si>
  <si>
    <t>PRIDOH OD ZATEZNE KAM.PO DUGOR. KREDITIMA PREDUZETNICIMA ZA OBRTNA SREDSTVA IZ SREDSTAVA IRB RS, SA VAL.KLAUZ.</t>
  </si>
  <si>
    <t>'703540351</t>
  </si>
  <si>
    <t>PRIDOH OD KAM.PO DUGOR. KREDITIMA PREDUZETNICIMA ZA INVESTICIJE IZ SREDSTAVA IRB RS, SA VAL.KLAUZ.</t>
  </si>
  <si>
    <t>'703540352</t>
  </si>
  <si>
    <t>PRIDOH OD ZATEZNE KAM.PO DUGOR. KREDITIMA PREDUZETNICIMA ZA INVESTICIJE IZ SREDSTAVA IRB RS, SA VAL.KLAUZ.</t>
  </si>
  <si>
    <t>'703540371</t>
  </si>
  <si>
    <t>PRIHODI OD KAMATE PO OSTALIM DUGOROÈNIM KREDITIMA PREDUZETNIKA U DOMAÆOJ VALUTI SA VALUTNOM KLAUZULOM - IRB RS</t>
  </si>
  <si>
    <t>'703540372</t>
  </si>
  <si>
    <t>PRIHODI OD ZATEZNE KAMATE PO OSTALIM DUGOROÈNIM KREDITIMA PREDUZETNIKA U DOMAÆOJ VALUTI SA VALUTNOM KLAUZULOM - IRB RS</t>
  </si>
  <si>
    <t>'703541271</t>
  </si>
  <si>
    <t>PRIHODI OD KAMATE PO OSTALIM DUGOROÈNIM KREDITIMA PREDUZETNIKA U DOMAÆOJ VALUTI SA VALUTNOM KLAUZULOM - SO VIŠEGRAD</t>
  </si>
  <si>
    <t>'703541272</t>
  </si>
  <si>
    <t>PRIHODI OD ZATEZNE KAMATE PO OSTALIM DUGOROÈNIM KREDITIMA PREDUZETNIKA U DOMAÆOJ VALUTI SA VALUTNOM KLAUZULOM - SO VIŠEGRAD</t>
  </si>
  <si>
    <t>'703550021</t>
  </si>
  <si>
    <t>PRIHODI OD KAMATA PO DUG.POTROŠAÈKIM KREDITIMA STANOVNIŠTVU SA VAL.KLAUZ.</t>
  </si>
  <si>
    <t>'703550022</t>
  </si>
  <si>
    <t>PRIHODI OD ZATEZNE KAMATE PO DUG.POTROŠAÈKIM KREDITIMA STANOVNIŠTVU SA VAL.KLAUZ.</t>
  </si>
  <si>
    <t>'703550051</t>
  </si>
  <si>
    <t>PRIHODI OD KAMATA PO DUGOR.HIPOTEKARNIM KREDITIMA ZA OSN.SRED.STANOVNIŠTVU SA VAL.KLAUZ.</t>
  </si>
  <si>
    <t>'703550052</t>
  </si>
  <si>
    <t>PRIHODI OD ZATEZNE KAMATA PO DUGOR.HIPOTEKARNIM KREDITIMA ZA OSN.SRED.STANOVNIŠTVU SA VAL.KLAUZ.</t>
  </si>
  <si>
    <t>'703550061</t>
  </si>
  <si>
    <t>PRIHODI OD KAMATA PO DUG.STAMBENIM KREDITIMA STANOVNIŠTVU SA VAL.KLAUZ.</t>
  </si>
  <si>
    <t>'703550062</t>
  </si>
  <si>
    <t>PRIHODI OD ZATEZNE KAMATE PO DUG.STAMBENIM KREDITIMA STANOVNIŠTVU SA VAL.KLAUZ.</t>
  </si>
  <si>
    <t>'703550071</t>
  </si>
  <si>
    <t>PRIHODI OD KAMATA PO DUG.KREDITIMA STANOVNIŠTVU ZA OSTALE NAMJENE SA VAL.KLAUZ.</t>
  </si>
  <si>
    <t>'703550072</t>
  </si>
  <si>
    <t>PRIHODI OD ZATEZNE KAMATE PO DUG.KREDITIMA STANOVNIŠTVU ZA OSTALE NAMJENE SA VAL.KLAUZ.</t>
  </si>
  <si>
    <t>'703550161</t>
  </si>
  <si>
    <t>PRIHODI OD KAMATA PO DUG.STAMBENIM KREDITIMA STANOVNIŠTVU SA VAL.KLAUZ. - FOND STANOVANJA</t>
  </si>
  <si>
    <t>'703550162</t>
  </si>
  <si>
    <t>PRIHODI OD ZATEZNE KAMATE PO DUG.STAMBENIM KREDITIMA STANOVNIŠTVU SA VAL.KLAUZ. - FOND STANOVANJA</t>
  </si>
  <si>
    <t>'703550361</t>
  </si>
  <si>
    <t>PRIHODI OD KAMATA PO DUG.STAMBENIM KREDITIMA STANOVNIŠTVU SA VAL.KLAUZ. - IRB RS</t>
  </si>
  <si>
    <t>'703550362</t>
  </si>
  <si>
    <t>PRIHODI OD ZATEZNE KAMATE PO DUG.STAMBENIM KREDITIMA STANOVNIŠTVU SA VAL.KLAUZ. - IRB RS</t>
  </si>
  <si>
    <t>'703550371</t>
  </si>
  <si>
    <t>PRIHODI OD KAMATA PO DUG.KREDITIMA STANOVNIŠTVU ZA OSTALE NAMJENE SA VAL.KLAUZ. - IRB RS</t>
  </si>
  <si>
    <t>'703550372</t>
  </si>
  <si>
    <t>PRIHODI OD ZATEZNE KAMATE PO DUG.KREDITIMA STANOVNIŠTVU ZA OSTALE NAMJENE SA VAL.KLAUZ. - IRB RS</t>
  </si>
  <si>
    <t>'703551271</t>
  </si>
  <si>
    <t>PRIHODI OD KAMATA PO DUG.KREDITIMA STANOVNIŠTVU ZA OSTALE NAMJENE SA VAL.KLAUZ. - SO VIŠEGRAD</t>
  </si>
  <si>
    <t>'703551272</t>
  </si>
  <si>
    <t>PRIHODI OD ZATEZNE KAMATE PO DUG.KREDITIMA STANOVNIŠTVU ZA OSTALE NAMJENE SA VAL.KLAUZ. - SO VIŠEGRAD</t>
  </si>
  <si>
    <t>'703553471</t>
  </si>
  <si>
    <t>PRIDOH OD KAM.PO DUG.KR.STANOVNIŠTVU OKVIRNI NENAMJENSKI KR.SA VAL.KLAUZ. IZ VL.SREDSTAVA</t>
  </si>
  <si>
    <t>'703560051</t>
  </si>
  <si>
    <t>PRIHODI OD KAMATE PO DUGOROÈNIM INVESTICIONIM KREDITIMA NEBANKARSKIH FINANSIJSKIH ORGANIZACIJA SA VALUTNOM KLAUZULOM IZ VLASTITIH IZVORA</t>
  </si>
  <si>
    <t>'703560052</t>
  </si>
  <si>
    <t>PRIHODI OD ZATEZNE KAMATE PO DUGOROÈNIM INVESTICIONIM KREDITIMA NEBANKARSKIH FINANSIJSKIH ORGANIZACIJA SA VALUTNOM KLAUZULOM IZ VLASTITIH IZVORA</t>
  </si>
  <si>
    <t>'703570051</t>
  </si>
  <si>
    <t>PRIHODI OD KAMATA PO DUG.INVEST.KREDITIMA NEPROFITNIM ORG. SA VAL.KLAUZ. IZ VL.IZVORA</t>
  </si>
  <si>
    <t>'703570052</t>
  </si>
  <si>
    <t>PRIHODI OD ZATEZNE KAMATE PO DUG.INVEST.KREDITIMA NEPROF.ORG. SA VAL.KLAUZ. IZ VL.IZVORA</t>
  </si>
  <si>
    <t>'703640031</t>
  </si>
  <si>
    <t>PRIHODI OD KAMATA PO DUG.KREDITIMA ZA OBRTNA SRED. PREDUZETNICIMA SA VAL.KLAUZ. - DO 3 GODINE VL.IZVORI</t>
  </si>
  <si>
    <t>'703640032</t>
  </si>
  <si>
    <t>PRIHODI OD ZATEZNE KAMATA PO DUG.KREDITIMA ZA OBRTNA SRED. PREDUZETNICIMA VAL.KLAUZ. - DO 3 GODINE IZ VL.IZVORA</t>
  </si>
  <si>
    <t>'703740051</t>
  </si>
  <si>
    <t>PRIHODI OD KAMATA PO DUG.INVEST.KREDITIMA PREDUZETNICIMA SA VAL.KLAUZ. - DO 5 GODINA</t>
  </si>
  <si>
    <t>'703740052</t>
  </si>
  <si>
    <t>PRIHODI OD ZATEZNE KAMATE PO DUG.INVEST.KREDITIMA PREDUZETNICIMA SA VAL.KLAUZ. - DO 5 GODINA</t>
  </si>
  <si>
    <t>'7052</t>
  </si>
  <si>
    <t>PRIHODI OD KAMATA PO OSNOVU DUGOROÈNOG ULAGANJA U OBVEZNICE</t>
  </si>
  <si>
    <t>'706550461</t>
  </si>
  <si>
    <t>PRIHODI OD KAMATA PO DUG.STAMBENIM KREDITIMA STANOVNIŠTVU U STR.VAL - EFSE</t>
  </si>
  <si>
    <t>'706550462</t>
  </si>
  <si>
    <t>PRIHODI OD ZATEZNE KAMATA PO DUG.STAMBENIM KREDITIMA STANOVNIŠTVU U STR.VAL - EFSE</t>
  </si>
  <si>
    <t>'706550871</t>
  </si>
  <si>
    <t>PRIHODI OD KAMATA PO DUG.KREDITIMA STANOVNIŠTVU ZA OSTALE NAMJENE U STR.VAL. - MKP FED</t>
  </si>
  <si>
    <t>'706550872</t>
  </si>
  <si>
    <t>PRIHODI OD ZATEZNE KAMATE PO DUG.KREDITIMA STANOVNIŠTVA ZA OSTALE NAMJENE U STR.VAL. - MKP FED</t>
  </si>
  <si>
    <t>'707001</t>
  </si>
  <si>
    <t>PRIHODI OD KAMATA PO OSNOVU DEPOZITA PO VIÐENJU U STRANOJ VALUTI  OD BANAKA</t>
  </si>
  <si>
    <t>'710101</t>
  </si>
  <si>
    <t>PRIHODI OD USLUGA PL.PROMETA U DOMAÆOJ VALUTI PO POSLOVIMA SA STANOVNIŠTVOM - IPP</t>
  </si>
  <si>
    <t>'710106</t>
  </si>
  <si>
    <t>PRIHODI OD USLUGA PL.PROMETA U DOMAÆOJ VALUTI - NALOG ZA PRENOS - STANOVNIŠTVO UPP</t>
  </si>
  <si>
    <t>'710107</t>
  </si>
  <si>
    <t>PRIHODI OD USLUGA PL.PROMETA U DOMAÆOJ VALUTI - GOTOVINA ODOBRENJE ZA PRAVNA LICA</t>
  </si>
  <si>
    <t>'710108</t>
  </si>
  <si>
    <t>PRIHODI OD USLUGA PL.PROMETA U DOMAÆOJ VALUTI - GOTOVINA ZADUŽENJE ZA PRAVNA LICA</t>
  </si>
  <si>
    <t>'710109</t>
  </si>
  <si>
    <t>PRIHODI OD USLUGA PL.PROMETA U DOMAÆOJ VALUTI - AD HOCK UPLATE ZA STANOVNIŠTVO</t>
  </si>
  <si>
    <t>'710110</t>
  </si>
  <si>
    <t>PRIHODI OD USLUGA PL.PROMETA U DOMAÆOJ VALUTI - OSTALI GOTOVINSKI PRIHODI</t>
  </si>
  <si>
    <t>'710111</t>
  </si>
  <si>
    <t>PRIHODI OD USLUGA PL.PROMETA U DOMAÆOJ VALUTI - INTERNI NALOZI</t>
  </si>
  <si>
    <t>'7101110</t>
  </si>
  <si>
    <t>PRIHOD OD DOSPJELE NAKANADE PO OSNOVU BLOKADA</t>
  </si>
  <si>
    <t>'7101111</t>
  </si>
  <si>
    <t>PRIHOD OD NAKNADA PLATNOG PROMETA U DOMAÆOJ VALUTI  - MULTILATERALNE  KOMPENZACIJE</t>
  </si>
  <si>
    <t>'710112</t>
  </si>
  <si>
    <t>PRIHODI OD USLUGA PL.PROMETA U DOMAÆOJ VALUTI - SERVISIRANJE(VOÐENJE) ŽIRO RAÈUNA</t>
  </si>
  <si>
    <t>'710113</t>
  </si>
  <si>
    <t>PRIHODI OD USLUGA PL.PROMETA U DOMAÆOJ VALUTI - E-BANK ÈLANARINA</t>
  </si>
  <si>
    <t>'7101131</t>
  </si>
  <si>
    <t>ELEKTRONSKO BANKARSTVO-ECLICK PRIHODI OD USLUGA PLATNOG PROMETA</t>
  </si>
  <si>
    <t>'710115</t>
  </si>
  <si>
    <t>PRIHODI OD USLUGA PL.PROMETA U DOMAÆOJ VALUTI - EKSTERNI NALOZI</t>
  </si>
  <si>
    <t>'710116</t>
  </si>
  <si>
    <t>PRIHODI OD USLUGA PL.PROMETA U DOMAÆOJ VALUTI - HITNI NALOZI</t>
  </si>
  <si>
    <t>'710117</t>
  </si>
  <si>
    <t>PRIHODI OD USLUGA PL.PROMETA U DOMAÆOJ VALUTI - OSTALI EKSTERNI NALOZI</t>
  </si>
  <si>
    <t>'710118</t>
  </si>
  <si>
    <t>PRIHODI OD USLUGA PL.PROMETA U DOMAÆOJ VALUTI - PRIHODI OD PTT</t>
  </si>
  <si>
    <t>'710119</t>
  </si>
  <si>
    <t>PRIHODI OD USLUGA PL.PROMETA U DOMAÆOJ VALUTI PO OSNOVU PENZIJA, INVALIDNINA, DJEÈIJEG DODATKA</t>
  </si>
  <si>
    <t>'710200</t>
  </si>
  <si>
    <t>PRIHODI OD USLUGA PL.PROMETA U DOMAÆOJ VALUTI-PO SNOVU  NAKNADA OD REMITANCES ( EG, PTT,TK )</t>
  </si>
  <si>
    <t>'711001</t>
  </si>
  <si>
    <t>PRIHODI OD USLUGA PL.PROMETA U STRANOJ VALUTI PO POSLOVIMA SA STANOVNIŠTVOM</t>
  </si>
  <si>
    <t>'711022</t>
  </si>
  <si>
    <t>PRIHODI OD USLUGA PL.PROMETA U STRANOJ VALUTI PO OSNOVU ISPLATE LORO ÈEKOVA</t>
  </si>
  <si>
    <t>'711024</t>
  </si>
  <si>
    <t>PRIHODI OD USLUGA PL.PROMETA U STRANOJ VALUTI PO POSLOVI SA PRAVNIM LICIMA</t>
  </si>
  <si>
    <t>'7120254</t>
  </si>
  <si>
    <t>PRIHOD OD NAKNADA PO OKVIRNIM PLASMANIMA (VANBILANS) JAVNA PREDUZEÆA</t>
  </si>
  <si>
    <t>'7120354</t>
  </si>
  <si>
    <t>PRIHOD OD NAKNADA PO OKVIRNIM PLASMANIMA (VANBILANS) DRUGIM PREDUZEÆIMA</t>
  </si>
  <si>
    <t>'712037</t>
  </si>
  <si>
    <t>PRIHODI OD NAKNADA U DOM.VALUTI ZA POSLATE OPOMENE PRIVREDI</t>
  </si>
  <si>
    <t>'7120454</t>
  </si>
  <si>
    <t>PRIHOD OD NAKNADA PO OKVIRNIM PLASMANIMA (VANBILANS) PREDUZETNICIMA</t>
  </si>
  <si>
    <t>'7120505532</t>
  </si>
  <si>
    <t>PRIHODI OD NAKNADA ZA PODIZANJE GOTOVINE, UPIT STANJA I PROVIZIJA PREKO LIMITA PO KREDITNIM KARTICAMA NA RATE</t>
  </si>
  <si>
    <t>'7120521532</t>
  </si>
  <si>
    <t>PRIHODI OD NAKNADA ZA PODIZANJE GOTOVINE, UPIT STANJA I PROVIZIJA PREKO LIMITA  PO MC STANDARD I VISA GOLD</t>
  </si>
  <si>
    <t>'7120550553</t>
  </si>
  <si>
    <t>PRIHOD OD NAKNADA ZA VOÐENJE RAÈUNA KREDITNE KARTICE NA RATE, MJESEÈNA</t>
  </si>
  <si>
    <t>'712057</t>
  </si>
  <si>
    <t>PRIHODI OD NAKNADA U DOM.VALUTI ZA POSLATE OPOMENE STANOVNIŠTVU</t>
  </si>
  <si>
    <t>'7120654</t>
  </si>
  <si>
    <t>PRIHOD OD NAKNADA PO OKVIRNIM PLASMANIMA (VANBILANS) NEBANKARSKE FINANSIJSKE ORGANIZACIJE</t>
  </si>
  <si>
    <t>'712355</t>
  </si>
  <si>
    <t>PRIHOD OD NAKNADA OD PLAÆANJA VISA CLASSIC KARTICAMA NA TUÐIM POS TERMINALIMA</t>
  </si>
  <si>
    <t>'712410</t>
  </si>
  <si>
    <t>PRIHODI OD NAKNADA ZA OBRADU IZDATIH GARANCIJA I DRUGIH JEMSTAVA U DOMAÆOJ VALUTI INSTITUCIJA JAVNOG SEKTORA</t>
  </si>
  <si>
    <t>'7124100001</t>
  </si>
  <si>
    <t>PRIHOD OD NAK. PO KRATK.KR.INSTIT.JAV.SEKT. ZA OVERDRAFT IZ VL. SREDSTAVA - OBRADA ZAHTJEVA, BEZ VAL.KLAUZ.</t>
  </si>
  <si>
    <t>'7124100300</t>
  </si>
  <si>
    <t>PRIHODI OD NAKNADA PO KRATK.KREDITIMA ZA OBRTNA SRED. INST.JAVNOG SEKTORA SA VAL.KLAUZ. IZ VL.IZVORA - OBRADA ZAHTJEVA</t>
  </si>
  <si>
    <t>'7124100500</t>
  </si>
  <si>
    <t>PRIHODI OD NAKNADA PO KRATKOROÈNOM INVESTICIONOM KREDITU INSTITUCIJA JAVNOG SEKTORA SA VALUTNOM KLAUZULOM - OBRADA ZAHTJEVA</t>
  </si>
  <si>
    <t>'712415</t>
  </si>
  <si>
    <t>PRIHODI OD NAKNADA ZA VOÐENJE IZDATIH GARANCIJA I  DRUGIH JEMSTAVA U DOMAÆOJ VALUTI INSTITUCIJA JAVNOG SEKTORA</t>
  </si>
  <si>
    <t>'712420</t>
  </si>
  <si>
    <t>PRIHODI OD NAKNADA ZA OBRADU IZDATIH GARANCIJA I  DRUGIH JEMSTAVA U DOMAÆOJ VALUTI  JAVNIH PREDUZEÆA</t>
  </si>
  <si>
    <t>'7124200001</t>
  </si>
  <si>
    <t>PRIHOD OD NAK. PO KRATK.KR.JAVNIM PRED. ZA OVERDRAFT IZ VL. SREDSTAVA - OBRADA ZAHTJEVA, BEZ VAL.KLAUZ.</t>
  </si>
  <si>
    <t>'7124200300</t>
  </si>
  <si>
    <t>PRIHODI OD NAKNADA PO KRATK.KREDITIMA ZA OBRTNA SRED. JAVNIM PRED. SA VAL.KLAUZ. IZ VL.IZVORA - OBRADA ZAHTJEVA</t>
  </si>
  <si>
    <t>'7124220700</t>
  </si>
  <si>
    <t>PRIHODI OD NAKNADA PO KRATK.KRED. JAVNIM PRED. SA VAL.KLAUZ. IZ.VL.IZVORA - OVERDRAFT - OBRADA ZAHTJEVA</t>
  </si>
  <si>
    <t>'712425</t>
  </si>
  <si>
    <t>PRIHODI OD NAKNADA ZA VOÐENJE IZDATIH GARANCIJA I  DRUGIH JEMSTAVA U DOMAÆOJ VALUTI  JAVNIH PREDUZEÆA</t>
  </si>
  <si>
    <t>'712430</t>
  </si>
  <si>
    <t>PRIHODI OD NAKNADA ZA OBRADU IZDATIH GARANCIJA I  DRUGIH JEMSTAVA U DOMAÆOJ VALUTI  DRUGIH PREDUZEÆA</t>
  </si>
  <si>
    <t>'7124300011</t>
  </si>
  <si>
    <t>PRIHOD OD NAKNADA PO KRATK.KREDITIMA PO TRANSAKCIONIM RAÈUNIMA DRUGIM PRED. BEZ VAL.KLAUZ. IZ VL.IZVORA - OBRADA ZAHTJEVA</t>
  </si>
  <si>
    <t>'7124300300</t>
  </si>
  <si>
    <t>PRIHODI OD NAKNADA PO KRATK.KREDITIMA ZA OBRTNA SRED. DRUGIM PRED. SA VAL.KLAUZ. IZ VL.IZVORA - OBRADA ZAHTJEVA</t>
  </si>
  <si>
    <t>'7124300340</t>
  </si>
  <si>
    <t>PRIHODI OD NAKNADA PO KRATK.KREDITIMA ZA OBRTNA SRED. DRUGIM PRED. SA VAL.KLAUZ. IZ VL.IZVORA - PRIJEVREMENA OTPL.</t>
  </si>
  <si>
    <t>'7124320700</t>
  </si>
  <si>
    <t>PRIHODI OD NAKNADA PO KRATK.KREDITIMA DRUGIM PRED. SA VAL.KLAUZ. IZ.VL.IZVORA - OVERDRAFT - OBRADA ZAHTJEVA</t>
  </si>
  <si>
    <t>'7124320730</t>
  </si>
  <si>
    <t>PRIHODI OD NAKNADA PO KRATK.KREDITIMA DRUGIM PRED. SA VAL.KLAUZ. IZ VL.IZVORA - OVERDRAFT - NEISKORIŠTENA SRED.</t>
  </si>
  <si>
    <t>'712435</t>
  </si>
  <si>
    <t>PRIHODI OD NAKNADA ZA VOÐENJE IZDATIH GARANCIJA I  DRUGIH JEMSTAVA U DOMAÆOJ VALUTI DRUGIH PREDUZEÆA</t>
  </si>
  <si>
    <t>'7124390</t>
  </si>
  <si>
    <t>PRIHOD OD NAKNADA PO LORO GARANCIJAMA</t>
  </si>
  <si>
    <t>'712440</t>
  </si>
  <si>
    <t>PRIHODI OD NAKNADA ZA OBRADU IZDATIH GARANCIJA I  DRUGIH JEMSTAVA U DOMAÆOJ VALUTI  PREDUZETNIKA</t>
  </si>
  <si>
    <t>'7124400001</t>
  </si>
  <si>
    <t>PRIHOD OD NAK. PO KRATK.KR.PREDUZET. ZA OVERDRAFT IZ VL. SREDSTAVA - OBRADA ZAHTJEVA BEZ VAL.KLAUZ.</t>
  </si>
  <si>
    <t>'7124400300</t>
  </si>
  <si>
    <t>PRIHODI OD NAKNADA PO KRATK.KREDITIMA ZA OBRTNA SRED. PREDUZETNICIMA SA VAL.KLAUZ.IZ VL.IZVORA - OBRADA ZAHTJEVA</t>
  </si>
  <si>
    <t>'7124400700</t>
  </si>
  <si>
    <t>PRIHODI OD NAKNADA PO KRATK.KREDITIMA PREDUZETNICIMA ZA OSTALE NAMJENE SA VAL.KLAUZ. - OBRADA ZAHTJEVA</t>
  </si>
  <si>
    <t>'7124400701</t>
  </si>
  <si>
    <t>PRIHODI OD NAKNADA PO KRATK.KREDITIMA PREDUZETNICIMA ZA OSTALE NAMJENE BEZ VAL.KLAUZ. - OBRADA ZAHTJEVA</t>
  </si>
  <si>
    <t>'712445</t>
  </si>
  <si>
    <t>PRIHODI OD NAKNADA ZA VOÐENJE IZDATIH GARANCIJA I  DRUGIH JEMSTAVA U DOMAÆOJ VALUTI  PREDUZETNIKA</t>
  </si>
  <si>
    <t>'71245</t>
  </si>
  <si>
    <t>PRIHODI OD NAKNADA U DOMACOJ VALUTI ZA VOÐENJE KREDITNIH RAÈUNA</t>
  </si>
  <si>
    <t>'712450</t>
  </si>
  <si>
    <t>PRIHODI OD NAKNADA ZA OBRADU IZDATIH GARANCIJA I  DRUGIH JEMSTAVA U DOMAÆOJ VALUTI STANOVNIŠTVA</t>
  </si>
  <si>
    <t>'7124500001</t>
  </si>
  <si>
    <t>PRIHODI OD NAKNADA ZA PREKORAÈENJA PO TEKUÆIM RN OD STANOVNIŠTVA BEZ VAL.KLAUZ. - OBRADA ZAHTJEVA</t>
  </si>
  <si>
    <t>'7124500200</t>
  </si>
  <si>
    <t>PRIHODI OD NAKNADA PO KRATK.POTOŠ.KREDITIMA STANOVNIŠTVU SA VAL.KLAUZ. - OBRADA ZAHTJEVA</t>
  </si>
  <si>
    <t>'7124500240</t>
  </si>
  <si>
    <t>PRIHODI OD NAKNADA PO KRATK.POTROŠ.KREDITIMA STANOVNIŠTVU SA VAL.KLAUZ. - PRIJEVREMENA OTPLATA</t>
  </si>
  <si>
    <t>'7124500600</t>
  </si>
  <si>
    <t>PRIHODI OD NAKNADA PO KRATK.STAMBENIM KREDITIMA STANOVNIŠTVU SA VAL.KLAUZ. - OBRADA ZAHTJEVA</t>
  </si>
  <si>
    <t>'7124500700</t>
  </si>
  <si>
    <t>PRIHODI OD NAKNADA PO KRATK.KREDITIMA STANOVNIŠTVU ZA OSTALE NAMJENE SA VAL.KLAUZ. - OBRADA ZAHTJEVA</t>
  </si>
  <si>
    <t>'712455</t>
  </si>
  <si>
    <t>PRIHODI OD NAKNADA ZA VOÐENJE IZDATIH GARANCIJA I  DRUGIH JEMSTAVA U DOMAÆOJ VALUTI STANOVNIŠTVA</t>
  </si>
  <si>
    <t>'712460</t>
  </si>
  <si>
    <t>PRIHODI OD NAKNADA ZA OBRADU IZDATIH GARANCIJA I  DRUGIH JEMSTAVA U DOMAÆOJ VALUTI NEBANKARSKIH FINANSIJSKIH ORGANIZACIJA</t>
  </si>
  <si>
    <t>'7124600001</t>
  </si>
  <si>
    <t>PRIHOD OD NAKNADA PO KRATKOROÈNOM KREDITU NEBANKARSKIH FINANSIJSKIH ORGANIZACIJA ZA OVERDRAFT IZ VLASTITIH SREDSTAVA - OBRADA ZAHTJEVA,  BEZ VAL.KLAUZ.</t>
  </si>
  <si>
    <t>'7124600300</t>
  </si>
  <si>
    <t>PRIHODI OD NAKNADA PO KRATK.KREDITIMA ZA OBRTNA SRED. NEBANK.ORG. SA VAL.KLAUZ. IZ VL.IZVORA - OBRADA ZAHTJEVA</t>
  </si>
  <si>
    <t>'712465</t>
  </si>
  <si>
    <t>PRIHODI OD NAKNADA ZA VOÐENJE IZDATIH GARANCIJA I  DRUGIH JEMSTAVA U DOMAÆOJ VALUTI NEBANKARSKIH FINANSIJSKIH ORGANIZACIJA</t>
  </si>
  <si>
    <t>'712470</t>
  </si>
  <si>
    <t>PRIHODI OD NAKNADA ZA OBRADU IZDATIH GARANCIJA I  DRUGIH JEMSTAVA U DOMAÆOJ VALUTI  NEPROFITNIH ORGANIZACIJA</t>
  </si>
  <si>
    <t>'7124700001</t>
  </si>
  <si>
    <t>PRIHOD OD NAK. PO KRATK.KR.NEPROF.ORG. ZA OVERDRAFT IZ VL. SREDSTAVA - OBRADA ZAHTJEVA, BEZ VAL.KLAUZ.</t>
  </si>
  <si>
    <t>'7124700300</t>
  </si>
  <si>
    <t>PRIHODI OD NAKNADA PO KRATK.KREDITIMA ZA OBRTNA SRED. NEPROFITNIH ORG. SA VAL.KLAUZ. IZ VL.IZVORA - OBRADA ZAHTJEVA</t>
  </si>
  <si>
    <t>'7124720700</t>
  </si>
  <si>
    <t>PRIHOD OD NAKNADA PO OSTALIM KRATK.KRED. NEPROF.ORG. SA VAL.KLAUZ. IZ VL.IZVORA - OVERDRAFT - OBRADA ZAHTJEVA</t>
  </si>
  <si>
    <t>'712475</t>
  </si>
  <si>
    <t>PRIHODI OD NAKNADA ZA VOÐENJE IZDATIH GARANCIJA I  DRUGIH JEMSTAVA U DOMAÆOJ VALUTI NEPROFITNIH ORGANIZACIJA</t>
  </si>
  <si>
    <t>'7125100301</t>
  </si>
  <si>
    <t>PRIHODI OD NAKNADA PO DUGOROÈNOM KREDITU ZA OBRTNA SREDSTVA INSTITUCIJA JAVNOG SEKTORA BEZ VALUTNE KLAUZULE - OBRADA ZAHTJEVA</t>
  </si>
  <si>
    <t>'7125100500</t>
  </si>
  <si>
    <t>PRIHODI OD NAKNADA PO DUG.INVEST.KREDITIMA INST.JAVNOG SEKTORA SA VAL.KLAUZ. IZ VL.IZVORA - OBRADA ZAHTJEVA</t>
  </si>
  <si>
    <t>'7125100590</t>
  </si>
  <si>
    <t>PRIHODI OD NAKNADA PO DUG.INVEST.KREDITIMA INST.JAVNOG SEKTORA SA VAL.KLAUZ. IZ VL.IZVORA - MONITORING</t>
  </si>
  <si>
    <t>'7125103500</t>
  </si>
  <si>
    <t>PRIHODI OD NAKNADA PO DUG.INVEST.KREDITIMA INST.JAVNOG SEKTORA SA VAL.KLAUZ. - IRB RS - OBRADA ZAHTJEVA</t>
  </si>
  <si>
    <t>'7125130300</t>
  </si>
  <si>
    <t>PRIHODI OD NAKNADA PO DUG.KRED.ZA OBR.SRED.INSTIT.JAV.SEKT. SA VAL.KLAUZ. - SINDICIRANI - OBRADA ZAHTJEVA</t>
  </si>
  <si>
    <t>'7125200500</t>
  </si>
  <si>
    <t>PRIHODI OD NAKNADA PO DUG.INVEST.KREDITIMA JAVNIM PRED. SA VAL.KLAUZ. IZ VL.IZVORA - OBRADA ZAHTJEVA</t>
  </si>
  <si>
    <t>'7125200590</t>
  </si>
  <si>
    <t>PRIHODI OD NAKNADA PO DUG.INVEST.KREDITIMA JAVNIM PRED. SA VAL.KLAUZ. IZ VL.IZVORA - MONITORING</t>
  </si>
  <si>
    <t>'7125203500</t>
  </si>
  <si>
    <t>PRIHODI OD NAKNADA PO DUG.INVEST.KREDITIMA JAVNIM PRED. SA VAL.KLAUZ. - IRB RS - OBRADA ZAHTJEVA</t>
  </si>
  <si>
    <t>'7125230500</t>
  </si>
  <si>
    <t>PRIHODI OD NAKNADA PO DUG.INVEST.KREDITIMA JAVNIM PRED. SA VAL.KLAUZ. IZ VL.IZVORA - SINDICIRANI KREDIT - OBRADA ZAHTJEVA</t>
  </si>
  <si>
    <t>'7125300500</t>
  </si>
  <si>
    <t>PRIHODI OD NAKNADA PO DUG.INVEST.KREDITIMA DRUGIM PRED. SA VAL.KLAUZ. IZ VL.IZVORA - OBRADA ZAHTJEVA</t>
  </si>
  <si>
    <t>'7125300501</t>
  </si>
  <si>
    <t>PRIHODI OD NAKNADA PO DUG.INVEST.KREDITIMA DRUGIM PRED. BEZ VAL.KLAUZ. IZ VL.IZVORA - OBRADA ZAHTJEVA</t>
  </si>
  <si>
    <t>'7125300530</t>
  </si>
  <si>
    <t>PRIHOD OD NAKNADA PO DUG. INVEST. KREDITIMA DRUGIM PRED. SA VAL.KLAUZ. IZ VL.IZVORA - NEPOVUÈENA SRED.</t>
  </si>
  <si>
    <t>'7125300540</t>
  </si>
  <si>
    <t>PRIHODI OD NAKNADA PO DUG.INVEST.KREDITIMA DRUGIM PRED. SA VAL.KLAUZ. IZ VL.IZVORA - PRIJEVREMENA OTPL.</t>
  </si>
  <si>
    <t>'7125300590</t>
  </si>
  <si>
    <t>PRIHODI OD NAKNADA PO DUG.INVEST.KREDITIMA DRUGIM PRED. SA VAL.KLAUZ. IZ VL.IZVORA - MONITORING</t>
  </si>
  <si>
    <t>'7125303500</t>
  </si>
  <si>
    <t>PRIHODI OD NAKNADA PO DUG.INVEST.KREDITIMA DRUGIM PRED. SA VAL.KLAUZ. - IRB RS - OBRADA ZAHTJEVA</t>
  </si>
  <si>
    <t>'7125313300</t>
  </si>
  <si>
    <t>PRIHODI OD NAKNADA PO DUG.KREDITIMA ZA OBRTNA SRED. DRUGIM PRED. SA VAL.KLAUZ. - SVJETSKA BANKA - OBRADA ZAHTJEVA</t>
  </si>
  <si>
    <t>'7125314300</t>
  </si>
  <si>
    <t>PRIHODI OD NAKNADA PO DUG.KREDITIMA ZA OBRTNA SRED. DRUGIM PRED. SA VAL.KLAUZ. - SVJETSKA BANKA - IRB RS - OBRADA ZAHTJEVA</t>
  </si>
  <si>
    <t>'7125314390</t>
  </si>
  <si>
    <t>PRIHODI OD NAKNADA PO DUG.KREDITIMA ZA OBRTNA SRED. DRUGIM PRED. SA VAL.KLAUZ. - SVJETSKA BANKA - IRB RS - MONITORING</t>
  </si>
  <si>
    <t>'7125314500</t>
  </si>
  <si>
    <t>PRIHODI OD NAKNADA PO DUG.INVEST.KREDITIMA DRUGIM PRED. SA VAL.KLAUZ. - SVJETSKA BANKA - IRB RS - OBRADA ZAHTJEVA</t>
  </si>
  <si>
    <t>'7125314590</t>
  </si>
  <si>
    <t>PRIHODI OD NAKNADA PO DUG.INVEST.KREDITIMA DRUGIM PRED. SA VAL.KLAUZ. - SVJETSKA BANKA - IRB RS - MONITORING</t>
  </si>
  <si>
    <t>'7125400500</t>
  </si>
  <si>
    <t>PRIHODI OD NAKNADA PO DUG.INVEST.KREDITIMA PREDUZET. SA VAL.KLAUZ. IZ VL.IZVORA - OBRADA ZAHTJEVA</t>
  </si>
  <si>
    <t>'7125400590</t>
  </si>
  <si>
    <t>PRIHODI OD NAKNADA PO DUG.INVEST.KREDITIMA PREDUZET. SA VAL.KLAUZ. IZ VL.IZVORA - MONITORING</t>
  </si>
  <si>
    <t>'7125400700</t>
  </si>
  <si>
    <t>PRIHODI OD NAKNADA PO DUG.KREDITIMA PREDUZETNICIMA ZA OSTALE NAMJENE SA VAL.KLAUZ. - OBRADA ZAHTJEVA</t>
  </si>
  <si>
    <t>'7125400740</t>
  </si>
  <si>
    <t>PRIHODI OD NAKNADA PO DUG.KREDITIMA PREDUZETNICIMA ZA OSTALE NAMJENE SA VAL.KLAUZ. - PRIJEVREMENA OTP.</t>
  </si>
  <si>
    <t>'7125400790</t>
  </si>
  <si>
    <t>PRIHOD OD NAKNADA PO DUG. KREDITIMA PREDUZETNICIMA ZA OSTALE NAMJENE SA VAL.KLAUZ. - MONITORING</t>
  </si>
  <si>
    <t>'7125403300</t>
  </si>
  <si>
    <t>PRIHOD OD NAK. PO DUGOR.KR.PREDUZETNICIMA ZA OBRTNA SREDSTVA IZ SREDSTAVA IRB RS - OBRADA ZAHTJEVA, SA VAL.KLAUZ.</t>
  </si>
  <si>
    <t>'7125403500</t>
  </si>
  <si>
    <t>PRIHOD OD NAK. PO DUGOR.KR.PREDUZETNICIMA ZA INVESTICIJE IZ SREDSTAVA IRB RS - OBRADA ZAHTJEVA, SA VAL.KLAUZ.</t>
  </si>
  <si>
    <t>'7125403700</t>
  </si>
  <si>
    <t>PRIHODI OD NAKNADA PO OSTALIM DUGOROÈNIM KREDITIMA PREDUZETNIKA U DOMAÆOJ VALUTI SA VALUTNOM KLAUZULOM - IRB RS - OBRADA ZAHTJEVA</t>
  </si>
  <si>
    <t>'7125412701</t>
  </si>
  <si>
    <t>PRIHODI OD NAKNADA PO OSTALIM DUGOROÈNIM KREDITIMA PREDUZETNIKA U DOMAÆOJ VALUTI BEZ VALUTNE KLAUZULE - SO VIŠEGRAD - OBRADA ZAHTJEVA</t>
  </si>
  <si>
    <t>'7125500200</t>
  </si>
  <si>
    <t>PRIHODI OD NAKNADA PO DUG.POTROŠ.KREDITIMA STANOVNIŠTVU SA VAL.KLAUZ. - OBRADA ZAHTJEVA</t>
  </si>
  <si>
    <t>'7125500201</t>
  </si>
  <si>
    <t>PRIHODI OD NAKNADA PO DUG.POTROŠ.KREDITIMA STANOVNIŠTVU BEZ VAL.KLAUZ. - OBRADA ZAHTJEVA</t>
  </si>
  <si>
    <t>'7125500240</t>
  </si>
  <si>
    <t>PRIHODI OD NAKNADA PO DUG.POTROŠ.KREDITIMA STANOVNIŠTVU SA VAL.KLAUZ. - PRIJEVREMENA OTP.</t>
  </si>
  <si>
    <t>'7125500500</t>
  </si>
  <si>
    <t>PRIHODI OD NAKNADA PO DUGOR.HIPOTEKARNIM KREDITIMA ZA OSN.SRED. STANOVNIŠTVU SA VAL.KLAUZ. - OBRADA ZAHTJEVA</t>
  </si>
  <si>
    <t>'7125500600</t>
  </si>
  <si>
    <t>PRIHODI OD NAKNADA PO DUG.STAMBENIM KREDITIMA STANOVNIŠTVU SA VAL.KLAUZ. - OBRADA ZAHTJEVA</t>
  </si>
  <si>
    <t>'7125500601</t>
  </si>
  <si>
    <t>PRIHODI OD NAKNADA PO DUG.STAMBENIM KREDITIMA STANOVNIŠTVU BEZ VAL.KLAUZ. - OBRADA ZAHTJEVA</t>
  </si>
  <si>
    <t>'7125500640</t>
  </si>
  <si>
    <t>PRIHODI OD NAKNADA PO DUG.STAMBENIM KREDITIMA STANOVNIŠTVU SA VAL.KLAUZ. - PRIJEVREMENA OTPL.</t>
  </si>
  <si>
    <t>'7125500700</t>
  </si>
  <si>
    <t>PRIHODI OD NAKNADA PO DUG.KREDITIMA STANOVNIŠTVU ZA OSTALE NAMJENE SA VAL.KLAUZ. - OBRADA ZAHTJEVA</t>
  </si>
  <si>
    <t>'7125501600</t>
  </si>
  <si>
    <t>PRIHODI OD NAKNADA PO DUG.STAMBENIM KREDITIMA STANOVNIŠTVU SA VAL.KLAUZ. - FOND STANOVANJA - OBRADA ZAHTJEVA</t>
  </si>
  <si>
    <t>'7125503600</t>
  </si>
  <si>
    <t>PRIHODI OD NAKNADA PO DUG.STAMBENIM KREDITIMA STANOVNIŠTVU SA VAL.KLAUZ. - IRB RS - OBRADA ZAHTJEVA</t>
  </si>
  <si>
    <t>'7125503700</t>
  </si>
  <si>
    <t>PRIHODI OD NAKNADA PO DUG.KREDITIMA STANOVNIŠTVU ZA OSTALE NAMJENE SA VAL.KLAUZ. - IRB RS - OBRADA ZAHTJEVA</t>
  </si>
  <si>
    <t>'7125504600</t>
  </si>
  <si>
    <t>PRIHODI OD NAKNADA PO DUG.STAMBENIM KREDITIMA STANOVNIŠTVU - EFSE - OBRADA ZAHTJEVA</t>
  </si>
  <si>
    <t>'7125512701</t>
  </si>
  <si>
    <t>PRIHODI OD NAKNADA PO DUG.KREDITIMA STANOVNIŠTVA ZA OSTALE NAMJENE BEZ VAL.KLAUZ. - SO VIŠEGRAD - OBRADA ZAHTJEVA</t>
  </si>
  <si>
    <t>'7125534700</t>
  </si>
  <si>
    <t>PRIHOD OD NAK. PO DUG.KR.STANOVNIŠTVU OKVIRNI NENAMJENSKI KR.SA VAL.KLAUZ. IZ VL. SREDSTAVA - OBRADA ZAHTJEVA</t>
  </si>
  <si>
    <t>'7125600500</t>
  </si>
  <si>
    <t>PRIHODI OD NAKNADA PO DUGOROÈNIM INVESTICIONIM KREDITIMA NEBANKARSKIH FINANSIJSKIH ORGANIZACIJA SA VALUTNOM KLAUZULOM IZ VLASTITIH IZVORA- OBRADA ZAHTJEVA</t>
  </si>
  <si>
    <t>'7125700500</t>
  </si>
  <si>
    <t>PRIHODI OD NAKNADA PO DUG.INVEST.KREDITIMA NEPROF.ORG. SA VAL.KLAUZ. IZ VL.IZVORA - OBRADA ZAHTJEVA</t>
  </si>
  <si>
    <t>'7125700540</t>
  </si>
  <si>
    <t>PRIHODI OD NAKNADA PO DUG.INVEST.KREDITIMA NEPROF.ORG. SA VAL.KLAUZ. IZ VL.IZVORA - PRIJEVREMENA OTPLATA</t>
  </si>
  <si>
    <t>'7125700590</t>
  </si>
  <si>
    <t>PRIHODI OD NAKNADA PO DUG.INVEST.KREDITIMA NEPROF.ORG. - MONITORING</t>
  </si>
  <si>
    <t>'7126400300</t>
  </si>
  <si>
    <t>PRIHODI OD NAKNADA PO DUG.KREDITIMA PREDUZETNICIMA ZA OBRTNA SREDSTVA DO 3 GODINE SA VAL.KLAUZ. IZ VL.SRED. - OBRADA ZAHTJEVA</t>
  </si>
  <si>
    <t>'7126400340</t>
  </si>
  <si>
    <t>PRIHOD OD NAKNADA PO DUG.KRED. ZA OBRTNA SRED. PREDUZETNICIMA SA VAL.KLAUZ. DO 36 MJ. IZ VL.IZVORA - PRIJEVREM.OTPL.</t>
  </si>
  <si>
    <t>'7126400390</t>
  </si>
  <si>
    <t>PRIHOD OD NAKNADA PO DUG.KRED. ZA OBRTNA SRED. PREDUZETNICIMA SA VAL.KLAUZ. DO 36 MJ. IZ VL.IZVORA - MONITORING</t>
  </si>
  <si>
    <t>'7127400500</t>
  </si>
  <si>
    <t>PRIHODI OD NAKNADA PO DUG.INVEST.KREDITIMA PREDUZETNICIMA DO 5 GOD. SA VAL.KLAUZ. IZ VL.SRED. - OBRADA ZAHTJEVA</t>
  </si>
  <si>
    <t>'7127400540</t>
  </si>
  <si>
    <t>PRIHODI OD PROVIZIJA U DOMACOJ VALUTI, DO 5 GODINA, PREDUZETNICI, VLASTITI IZVORI, INVESTICIONI KREDITI, PRIJEVREMENA OTPLATA, SA ZASTITOM OD RIZIKA</t>
  </si>
  <si>
    <t>'7127400590</t>
  </si>
  <si>
    <t>PRIHOD OD NAKNADA PO DUG.INVEST. KREDITI PREDUZETNICIMA U DOMAÆOJ VALUTI SA VAL.KLAUZ.IZ VL.IZVORA - MONITORING</t>
  </si>
  <si>
    <t>'713052</t>
  </si>
  <si>
    <t>PRIHODI OD NAKNADA U STRANOJ VALUTI PO AKREDITIVIMA</t>
  </si>
  <si>
    <t>'71803533</t>
  </si>
  <si>
    <t>PRIHODI OD OSTALIH NAKNADA OD TRGOVACA ZA PLAÆANJE NA RATE</t>
  </si>
  <si>
    <t>'7180500553</t>
  </si>
  <si>
    <t>PRIHODI OD GODIŠNJE NAKNADE ZA VOÐENJE KREDITNIH KARTICA NA RATE (ÈLANARINA)</t>
  </si>
  <si>
    <t>'718102</t>
  </si>
  <si>
    <t>PRIHODI OD OSTALIH NAKNADA U DOM.VALUTI ZA VOÐENJE TEKUÆIH RAÈUNA STANOVNIŠTVA 81</t>
  </si>
  <si>
    <t>'718103</t>
  </si>
  <si>
    <t>PRIHODI OD OSTALIH NAKNADA U DOM.VALUTI ZA VOÐENJE ŽIRO RAÈUNA STANOVNIŠTVA-83</t>
  </si>
  <si>
    <t>'718138</t>
  </si>
  <si>
    <t>PRIHODI OD OSTALIH NAKNADA U DOM.VALUTI ZA ZATVARANJE RAÈUNA PLATNOG PROMETA</t>
  </si>
  <si>
    <t>'718140</t>
  </si>
  <si>
    <t>PRIHODI OD OSTALIH NAKNADA U DOM.VALUTI ZA ZATVARANJE TEKUÆIH RAÈUNA STANOVNIŠTVA</t>
  </si>
  <si>
    <t>'718230</t>
  </si>
  <si>
    <t>PRIHODI OD OSTALIH NAKNADA  MASTERCARD OD PRIDRUŽENIH ÈLANICA</t>
  </si>
  <si>
    <t>'718231</t>
  </si>
  <si>
    <t>PRIHODI OD OSTALIH NAKNADA ZA PRIHVAT PLATNIH KARTICA U TRGOVAÈKOJ MREŽI POS TERMINALA</t>
  </si>
  <si>
    <t>'718232</t>
  </si>
  <si>
    <t>PRIHODI OD OSTALIH NAKNADA OD PLAÆANJA MASTERCARD/MAESTRO KARTICAMA NA TUÐIM POS TERMINALIMA</t>
  </si>
  <si>
    <t>'718234</t>
  </si>
  <si>
    <t>PRIHODI OD OSTALIH NAKNADA OD ISPLATA GOTOVINE TUÐIM MAESTRO/MASTERCARD NA BANKOMATU I CASH POS TERMINALU</t>
  </si>
  <si>
    <t>'718235</t>
  </si>
  <si>
    <t>PRIHODI OD GODIŠNJE NAKNADE ZA VOÐENJE MAESTRO/MASTERCARD DEBITNA KARTICA (ÈLANARINA)</t>
  </si>
  <si>
    <t>'718236</t>
  </si>
  <si>
    <t>PRIHODI OD GODIŠNJE NAKNADE ZA VOÐENJE MC STANDARD I VISA GOLD (ÈLANARINA)</t>
  </si>
  <si>
    <t>'718237</t>
  </si>
  <si>
    <t>PRIHODI OD OSTALIH NAKNADA U DOMACOJ VALUTI, PL.KARTICE (MASTER, MAESTRO), NA PRIJEMNIM MJESTIMA BANKE</t>
  </si>
  <si>
    <t>'718254</t>
  </si>
  <si>
    <t>PRIHOD OD OSTALIH NAKNADA ZA VOÐENJE RAÈUNA  MC STANDARD I VISA GOLD, MJESEÈNA</t>
  </si>
  <si>
    <t>'718260</t>
  </si>
  <si>
    <t>PRIHODI OD OSTALIH NAKNADA ZA PODIZANJE GOTOVINE I UPIT STANJA PO MAESTRO/MASTERCARD DEBITNIM KARTICAMA</t>
  </si>
  <si>
    <t>'718337</t>
  </si>
  <si>
    <t>PRIHODI OD OSTALIH NAKNADA OD ISPLATA GOTOVINE TUÐIM MAESTRO/MASTERCARD NA BANKAOMATIMA I CASH POS TERMINALU</t>
  </si>
  <si>
    <t>'718358</t>
  </si>
  <si>
    <t>PRIHODI OD OSTALIH NAKNADA  ZA PODIZANJE GOTOVINE I UPIT STANJA PO VISA DEBITNIM KARTICAMA</t>
  </si>
  <si>
    <t>'718359</t>
  </si>
  <si>
    <t>PRIHODI OD GODIŠNJE NAKNADE ZA VOÐENJE VISA DEBITNIH KARTICA</t>
  </si>
  <si>
    <t>'7184</t>
  </si>
  <si>
    <t>PRIHODI OD OSTALIH NAKNADA U DOMAÆOJ VALUTI - BROKERSKE PROVIZIJE</t>
  </si>
  <si>
    <t>'7185</t>
  </si>
  <si>
    <t>PRIHODI OD OSTALIH NAKNADA U DOMAÆOJ VALUTI - KASTODI POSLOVI</t>
  </si>
  <si>
    <t>'718570</t>
  </si>
  <si>
    <t>PRIHODI OD OSTALIH NAKNADA U DOM.VALUTI - BANKARSKI PAKET - NEOPOREZIVI DIO</t>
  </si>
  <si>
    <t>'718571</t>
  </si>
  <si>
    <t>PRIHODI OD OSTALIH NAKNADA U DOM.VALUTI - BANKARSKI PAKET - OPOREZIVI DIO</t>
  </si>
  <si>
    <t>'718572</t>
  </si>
  <si>
    <t>PRIHODI OD NAKNADA PO OSNOVU BUSINES PAKETA - NEOPOREZIVI DIO</t>
  </si>
  <si>
    <t>'7186</t>
  </si>
  <si>
    <t>PRIHODI OD OSTALIH NAKNADA U DOMAÆOJ VALUTI - KOMISIONI POSLOVI</t>
  </si>
  <si>
    <t>'7187</t>
  </si>
  <si>
    <t>PRIHODI OD OSTALIH NAKNADA U DOMAÆOJ VALUTI</t>
  </si>
  <si>
    <t>'718741</t>
  </si>
  <si>
    <t>PRIHODI OD OSTALIH NAKNADA U DOMAÆOJ VALUTI - PISMO NAMJERE ZA PRAVNA LICA</t>
  </si>
  <si>
    <t>'718742</t>
  </si>
  <si>
    <t>PRIHODI OD OSTALIH NAKNADA U DOM.VALUTI ZA IZDAVANJE POTVRDA STANOVNIŠTVU</t>
  </si>
  <si>
    <t>'718744</t>
  </si>
  <si>
    <t>PRIHODI OD OSTALIH NAKNADA U DOM.VALUTI ZA USLUGE STRANIH LICA</t>
  </si>
  <si>
    <t>'718745</t>
  </si>
  <si>
    <t>PRIHODI OD OSTALIH NAKNADA U DOM.VALUTI ZA OŠTEÆENE NOVÈANICE</t>
  </si>
  <si>
    <t>'7188</t>
  </si>
  <si>
    <t>PRIHODI OD NAKNADA KONVERZIJE (ZA GOTOVINU NA ŠALTERU)</t>
  </si>
  <si>
    <t>'71882</t>
  </si>
  <si>
    <t>PRIHODI OD NAKNADA KONVERZIJE (BEZGOTOVINSKI PRENOS)</t>
  </si>
  <si>
    <t>'718823</t>
  </si>
  <si>
    <t>PRIHODI PO OSNOVU NAKNADA  ZA VODJENJE NAMJENSKOG DEPOZITA- JAVNA PREDUZEÆA</t>
  </si>
  <si>
    <t>'71883</t>
  </si>
  <si>
    <t>PRIHODI OD OSTALIH NAKNADA ZA USLUGE U DOMAÆOJ VALUTI -OVLAŠTENI MJENJAÈ</t>
  </si>
  <si>
    <t>'718833</t>
  </si>
  <si>
    <t>PRIHODI PO OSNOVU NAKNADA  ZA VODJENJE NAMJENSKOG DEPOZITA- DRUGA PREDUZEÆA</t>
  </si>
  <si>
    <t>'71899</t>
  </si>
  <si>
    <t>PRIHODI OD OSTALIH NAKNADA ZA KORIŠTENJE KARTICE U INOSTRANSTVU - VISA KARTICE</t>
  </si>
  <si>
    <t>'719038</t>
  </si>
  <si>
    <t>PRIHODI OD OSTALIH NAKNADA U STRANOJ VALUTI ZA ZATVARANJE RAÈUNA IPP-A</t>
  </si>
  <si>
    <t>'719047</t>
  </si>
  <si>
    <t>PRIHODI OD OSTALIH NAKNADA U STRANOJ VALUTI ZA VOÐENJE TRAN.DEVIZNIH RAÈUNA PRAVNIH LICA</t>
  </si>
  <si>
    <t>'719048</t>
  </si>
  <si>
    <t>PRIHODI OD OSTALIH NAKNADA U STRANOJ VALUTI ZA VOÐENJE TRAN.DEVIZNIH RAÈUNA FIZIÈKIH LICA</t>
  </si>
  <si>
    <t>'719446</t>
  </si>
  <si>
    <t>PRIHODI OD OSTALIH NAKNADA U STRANOJ VALUTI - INO DOZNAKE BROKER NOVA</t>
  </si>
  <si>
    <t>'72011</t>
  </si>
  <si>
    <t>DOBICI PO OSNOVU PRODAJE HARTIJA OD VRIJEDNOSTI PO FER VRIJEDNOSTI KROZ BILANS USPJEHA, AKCIJE, REZIDENTI</t>
  </si>
  <si>
    <t>'7311</t>
  </si>
  <si>
    <t>PRIHODI OD PROMJENE VRIJEDNOSTI HARTIJA OD VRIJEDNOSTI</t>
  </si>
  <si>
    <t>'74081</t>
  </si>
  <si>
    <t>PRIHODI OD UKIDANJA INDIREKTNIH OTPISA PLASMANA - CORPORATE</t>
  </si>
  <si>
    <t>'74082</t>
  </si>
  <si>
    <t>PRIHODI OD UKIDANJA INDIREKTNIH OTPISA PLASMANA - RETAIL</t>
  </si>
  <si>
    <t>'74083</t>
  </si>
  <si>
    <t>PRIHODI OD UKIDANJA INDIREKTNIH OTPISA PO OSTALOJ AKTIVI</t>
  </si>
  <si>
    <t>'74084</t>
  </si>
  <si>
    <t>PRIHODI OD UKIDANJA  INDIREKTNIH OTPISA PO OSNOVU MATERIJALNE IMOVINE STEÈENE NAPLATOM POTRAŽIVANJA?</t>
  </si>
  <si>
    <t>'74151</t>
  </si>
  <si>
    <t>PRIHODI OD UKIDANJA REZERVISANJA ZA VANBILANSNE POZICIJE - NEOPOZIVE OBAVEZE CORPORATE</t>
  </si>
  <si>
    <t>'74152</t>
  </si>
  <si>
    <t>PRIHODI OD UKIDANJA REZERVISANJA ZA VANBILANSNE POZICIJE - NEOPOZIVE OBAVEZE RETAIL</t>
  </si>
  <si>
    <t>'74221</t>
  </si>
  <si>
    <t>PRIHODI OD UKIDANJA REZERVISANJA ZA VANBILANSNE POZICIJE - SUDSKI SPOROVI NA TERET BANKE</t>
  </si>
  <si>
    <t>'7611</t>
  </si>
  <si>
    <t>OSTALI PRIHODI IZ OPERATIVNOG POSLOVANJA - PO OSNOVU ZAKUPNINA</t>
  </si>
  <si>
    <t>'7612</t>
  </si>
  <si>
    <t>OSTALI PRIHODI IZ OPERATIVNOG POSLOVANJA - OPOREZIVI PRIHODI PDV-OM IZ ZAJEDNIÈKOG POSL.</t>
  </si>
  <si>
    <t>'7613</t>
  </si>
  <si>
    <t>OSTALI PRIHODI IZ OPERATIVNOG POSLOVANJA - DISKONT PO OSNOVU OTKUPNJENIH POTRAŽIVANJA</t>
  </si>
  <si>
    <t>'7614</t>
  </si>
  <si>
    <t>OSTALI PRIHODI IZ OPERATIVNOG POSLOVANJA</t>
  </si>
  <si>
    <t>'7615</t>
  </si>
  <si>
    <t>OSTALI PRIHODI IZ OPERATIVNOG POSLOVANJA - ZAKUP SEFOVA</t>
  </si>
  <si>
    <t>'7618</t>
  </si>
  <si>
    <t>OSTALI PRIHODI IZ OPERATIVNOG POSLOVANJA, OSTALE USLUGE IZ POSLOVANJA</t>
  </si>
  <si>
    <t>'77011</t>
  </si>
  <si>
    <t>PRIHODI OD NAPLAÆENIH OTPISANIH POTRAŽIVANJA - OSTALA AKTIVA</t>
  </si>
  <si>
    <t>'7703</t>
  </si>
  <si>
    <t>PRIHODI OD NAPLAÆENIH OTPISANIH POTRAŽIVANJA PO KAMATAMA CORPORATE</t>
  </si>
  <si>
    <t>'77030</t>
  </si>
  <si>
    <t>PRIHODI OD NAPLAÆENIH OTPISANIH POTRAŽIVANJA PO NAKNADAMA CORPORATE</t>
  </si>
  <si>
    <t>'770561</t>
  </si>
  <si>
    <t>PRIHODI OD NAPLAÆENIH OTPISANIH NAKNADA PREKO 90 DANA- KARTICA</t>
  </si>
  <si>
    <t>'77057</t>
  </si>
  <si>
    <t>PRIHODI OD NAPLAÆENIH OTPISANIH KAMATA- KARTICA</t>
  </si>
  <si>
    <t>'770571</t>
  </si>
  <si>
    <t>PRIHODI OD NAPLAÆENIH OTPISANIH KAMATA PREKO 90 DANA- KARTICA</t>
  </si>
  <si>
    <t>'7706</t>
  </si>
  <si>
    <t>PRIHODI OD NAPLAÆENIH OTPISANIH POTRAŽIVANJA PO KREDITIMA RETAIL</t>
  </si>
  <si>
    <t>'7707</t>
  </si>
  <si>
    <t>PRIHODI OD NAPLAÆENIH OTPISANIH POTRAŽIVANJA PO KAMATAMA RETAIL</t>
  </si>
  <si>
    <t>'77070</t>
  </si>
  <si>
    <t>PRIHODI OD NAPLAÆENIH OTPISANIH POTRAŽIVANJA PO NAKNADAMA RETAIL</t>
  </si>
  <si>
    <t>'7710</t>
  </si>
  <si>
    <t>DOBICI OD PRODAJE OSNOVNIH SREDSTAVA IZNAD KNJIGOVODSTVENE VRIJEDNOSTI</t>
  </si>
  <si>
    <t>'7722</t>
  </si>
  <si>
    <t>PRIHODI OD SMANJENJA OSTALIH OBAVEZA</t>
  </si>
  <si>
    <t>'772252</t>
  </si>
  <si>
    <t>PRIHODI OD SMANJENJA OBAVEZA - ZATVARANJE SITNIH SALDA PO OBAVEZAMA - CORPORATE</t>
  </si>
  <si>
    <t>'7722522</t>
  </si>
  <si>
    <t>PRIHODI OD SMANJENJA OBAVEZA - ZATVARANJE SITNIH SALDA PO OBAVEZAMA - RETAIL</t>
  </si>
  <si>
    <t>'7722523</t>
  </si>
  <si>
    <t>PRIHODI OD SMANJENJA OBAVEZA - ZATVARANJE SITNIH SALDA PO OBAVEZAMA - OSTALA</t>
  </si>
  <si>
    <t>'77611</t>
  </si>
  <si>
    <t>'7771</t>
  </si>
  <si>
    <t>VIŠKOVI - PRIHODI PO OSNOVU VIŠKA NOVCA U DOMAÆOJ VALUTI</t>
  </si>
  <si>
    <t>'7782</t>
  </si>
  <si>
    <t>OSTALI PRIHODI OD NAPLAÆENIH SUDSKIH TROŠKOVA</t>
  </si>
  <si>
    <t>'77830</t>
  </si>
  <si>
    <t>OSTALI VANREDNI PRIHODI</t>
  </si>
  <si>
    <t>'77834</t>
  </si>
  <si>
    <t>OSTALI VANREDNI PRIHODI PO OSNOVU PRODATIH MATERIJALNIH VRIJEDNOSTI</t>
  </si>
  <si>
    <t>'77835</t>
  </si>
  <si>
    <t>OSTALI VANREDNI PRIHODI PO OSNOVU SITNIH SALDA DEPOZITA - CORPORATE</t>
  </si>
  <si>
    <t>'7784</t>
  </si>
  <si>
    <t>OSTALI PRIHODI OD NAKNADE ŠTETE</t>
  </si>
  <si>
    <t>'778411</t>
  </si>
  <si>
    <t>OSTALI PRIHODI PO OSNOVU NAKNADA ŠTETE ZA PRIJEVREMENO RAZROÈENJE DEPOZITA - CORPORATE</t>
  </si>
  <si>
    <t>'778412</t>
  </si>
  <si>
    <t>OSTALI PRIHODI PO OSNOVU NAKNADA ŠTETE ZA PRIJEVREMENO RAZROÈENJE DEPOZITA - RETAIL</t>
  </si>
  <si>
    <t>'778481</t>
  </si>
  <si>
    <t>OSTALI PRIHODI PO OSNOVU NAKNADA ŠTETE ZA PRIJEVREMENO RAZROÈENJE KRATKOROÈNIH DEPOZITA, STRANA LICA  - RETAL</t>
  </si>
  <si>
    <t>'778550</t>
  </si>
  <si>
    <t>PRIHOD OD PRIJEV. RAZROÈ. KAMATA PO ŠTED. DEPOZ. STANOV. SA VALUT.KLAUZ. - OROÈENA STEDNJA</t>
  </si>
  <si>
    <t>'778551</t>
  </si>
  <si>
    <t>PRIHOD OD PRIJEV. RAZROÈ. KAMATA PO ŠTED. DEPOZ. STANOV. U STR.VALUT. - OROÈENA STEDNJA</t>
  </si>
  <si>
    <t>'778552</t>
  </si>
  <si>
    <t>PRIHOD OD PRIJEV. RAZROÈ. KAMATA PO ŠTED. DEPOZ. STANOV. SA VALUT.KLAUZ. - RENT.ŠTED.</t>
  </si>
  <si>
    <t>'778553</t>
  </si>
  <si>
    <t>PRIHOD OD PRIJEV. RAZROÈ. KAMATA PO ŠTED. DEPOZ. STANOV.U STR.VALUT. - RENT.ŠTED.</t>
  </si>
  <si>
    <t>'778554</t>
  </si>
  <si>
    <t>PRIHOD OD PRIJEV. RAZROÈ. KAMATA PO ŠTED. DEPOZ. STANOV. SA VALUT.KLAUZ. - SLOB.ŠTED.</t>
  </si>
  <si>
    <t>'778555</t>
  </si>
  <si>
    <t>PRIHOD OD PRIJEV. RAZROÈ. KAMATA PO ŠTED. DEPOZ. STANOV. U STR.VALUT. - SLOB.ŠTED.</t>
  </si>
  <si>
    <t>'778556</t>
  </si>
  <si>
    <t>PRIHOD OD PRIJEV. RAZROÈ. KAMATA PO ŠTED. DEPOZ. STANOV. SA VALUT.KLAUZ. - DJEÈ.ŠTED.</t>
  </si>
  <si>
    <t>'778557</t>
  </si>
  <si>
    <t>PRIHOD OD PRIJEV. RAZROÈ. KAMATA PO ŠTED. DEPOZ. STANOV. U STR.VALUT. - DJEÈ.ŠTED.</t>
  </si>
  <si>
    <t>'778558</t>
  </si>
  <si>
    <t>PRIHOD OD PRIJEV. RAZROÈ. KAMATA PO ŠTED. DEPOZ. STANOV. SA VALUT.KLAUZ. - DJEÈ.BONUS ŠTED.</t>
  </si>
  <si>
    <t>'778559</t>
  </si>
  <si>
    <t>PRIHOD OD PRIJEV. RAZROÈ. KAMATA PO ŠTED. DEPOZ. STANOV. STR.VALUT. - DJEÈ.BONUS ŠTED.</t>
  </si>
  <si>
    <t>'778581</t>
  </si>
  <si>
    <t>OSTALI PRIHODI PO OSNOVU NAKNADA ŠTETE ZA PRIJEVREMENO RAZROÈENJE DUGOROÈNIH DEPOZITA STRANA LICA</t>
  </si>
  <si>
    <t>'778651</t>
  </si>
  <si>
    <t>PRIHOD OD PRIJEV. RAZROÈ. KAMATA PO ŠTED. DEPOZ. STANOV. SA VALUT.KLAUZ. - NAMJEN.KAMAT.</t>
  </si>
  <si>
    <t>'778653</t>
  </si>
  <si>
    <t>PRIHOD OD PRIJEV. RAZROÈ. KAMATA PO ŠTED. DEPOZ. STANOV. U STR.VALUT. - NAMJEN.KAMAT.</t>
  </si>
  <si>
    <t>'778654</t>
  </si>
  <si>
    <t>PRIHOD OD PRIJEV. RAZROÈ. KAMATA PO ŠTED. DEPOZ. STANOV. SA VALUT.KLAUZ. - NAMJ.RENT.KAMAT.</t>
  </si>
  <si>
    <t>'778655</t>
  </si>
  <si>
    <t>PRIHOD OD PRIJEV. RAZROÈ. KAMATA PO ŠTED. DEPOZ. STANOV. U STR.VALUT. - NAMJ.RENT.KAMAT.</t>
  </si>
  <si>
    <t>'78001</t>
  </si>
  <si>
    <t>PRIHODI OD POZITIVNIH KURSNIH RAZLIKA, REALIZOVANE, OD BANAKA</t>
  </si>
  <si>
    <t>'78002</t>
  </si>
  <si>
    <t>PRIHODI OD POZITIVNIH KURSNIH RAZLIKA PO OVLAŠTENOM MJENJAÈU - REALIZOVANE</t>
  </si>
  <si>
    <t>'78003</t>
  </si>
  <si>
    <t>PRIHODI OD POZITIVNIH KURSNIH RAZLIKA PO DEVIZNOM POSLOVANJU SA STANOVNIŠTVOM - REALIZOVANE</t>
  </si>
  <si>
    <t>'78004</t>
  </si>
  <si>
    <t>PRIHODI OD POZITIVNIH KURSNIH RAZLIKA PO OSNOVU KUPOPRODAJE DEVIZA SA PRIVREDOM - REALIZOVANE</t>
  </si>
  <si>
    <t>'78005</t>
  </si>
  <si>
    <t>PRIHODI OD POZITIVNIH KURSNIH RAZLIKA PO POSLOVIMA WESTERN UNION - REALIZOVANE</t>
  </si>
  <si>
    <t>'7800500</t>
  </si>
  <si>
    <t>POZIT. KURSNE RAZLIKE PO DEPOZ. PO VIÐENJU STANOV.  U STR.VALUT. - AVISTA ŠTEDNI RAÈUNI</t>
  </si>
  <si>
    <t>'780051</t>
  </si>
  <si>
    <t>POZIT. KURSNE RAZLIKE PO ŠTED. DEPOZ. STANOV.  U STR.VALUT. - OROÈENA ŠTEDNJA</t>
  </si>
  <si>
    <t>'780052</t>
  </si>
  <si>
    <t>POZIT. KURSNE RAZLIKE PO ŠTED. DEPOZ. STANOV.  U STR.VALUT. - DJEÈ.ŠTED.</t>
  </si>
  <si>
    <t>'780053</t>
  </si>
  <si>
    <t>POZIT. KURSNE RAZLIKE PO ŠTED. DEPOZ. STANOV.  U STR.VALUT. - RENT.ŠTED.</t>
  </si>
  <si>
    <t>'780054</t>
  </si>
  <si>
    <t>POZIT. KURSNE RAZLIKE PO ŠTED. DEPOZ. STANOV.  U STR.VALUT. - SLOB.ŠTED.</t>
  </si>
  <si>
    <t>'780056</t>
  </si>
  <si>
    <t>POZIT. KURSNE RAZLIKE PO ŠTED. DEPOZ. STANOV.  U STR.VALUT. -DJEÈ.BONUS ŠTED.</t>
  </si>
  <si>
    <t>'780058</t>
  </si>
  <si>
    <t>POZIT. KURSNE RAZ. KRATKOR. ŠTEDNI DEPOZ. STANOV. NA 6 MJ. U STR.VALUT. - NAMJEN.NEKAMAT.</t>
  </si>
  <si>
    <t>'780059</t>
  </si>
  <si>
    <t>POZIT. KURSNE RAZ. KRATKOR. ŠTEDNI DEPOZ. STANOV. NA 12 MJ. U STR.VALUT. - RENT.KAMAT.</t>
  </si>
  <si>
    <t>'78008</t>
  </si>
  <si>
    <t>PRIHODI OD POZITIVNIH KURSNIH RAZLIKA, DEPOZITI - STRANA LICA</t>
  </si>
  <si>
    <t>'7801</t>
  </si>
  <si>
    <t>PRIHODI OD POZITIVNIH KURSNIH RAZLIKA PO DEVIZNIM RAÈUNIMA I DEPOZITIMA</t>
  </si>
  <si>
    <t>'7</t>
  </si>
  <si>
    <t>TOTAL za Prihodi</t>
  </si>
  <si>
    <t>'80001</t>
  </si>
  <si>
    <t>AKCIJSKI KAPITAL I I II EMISIJA</t>
  </si>
  <si>
    <t>'80002</t>
  </si>
  <si>
    <t>AKCIJSKI KAPITAL III EMISIJA</t>
  </si>
  <si>
    <t>'80003</t>
  </si>
  <si>
    <t>AKCIJSKI KAPITAL IV EMISIJA</t>
  </si>
  <si>
    <t>'80004</t>
  </si>
  <si>
    <t>AKCIJSKI KAPITAL V EMISIJA</t>
  </si>
  <si>
    <t>'80007</t>
  </si>
  <si>
    <t>AKCIJSKI KAPITAL VIII EMISIJA STRANIH PRAVNIH LICA AKCIJE ''A''</t>
  </si>
  <si>
    <t>'80009</t>
  </si>
  <si>
    <t>AKCIJSKI KAPITAL IX I X EMISIJA - OBIÈNE AKCIJE ''A''</t>
  </si>
  <si>
    <t>'80010</t>
  </si>
  <si>
    <t>AKCIJSKI KAPITAL XI EMISIJA</t>
  </si>
  <si>
    <t>'80011</t>
  </si>
  <si>
    <t>AKCIJSKI KAPITAL XII EMISIJA (KONVERZIJA PRIORITETNIH U OBIÈNE)</t>
  </si>
  <si>
    <t>'80012</t>
  </si>
  <si>
    <t>AKCIJSKI KAPITAL XIII EMISIJA</t>
  </si>
  <si>
    <t>'80015</t>
  </si>
  <si>
    <t>AKCIJSKI KAPITAL XV EMISIJA</t>
  </si>
  <si>
    <t>'80016</t>
  </si>
  <si>
    <t>AKCIJSKI KAPITAL XVI EMISIJA</t>
  </si>
  <si>
    <t>'80017</t>
  </si>
  <si>
    <t>AKCISKI  KAPITAL  XVII  EMISIJA</t>
  </si>
  <si>
    <t>'80018</t>
  </si>
  <si>
    <t>AKCIJSKI KAPITAL XVIII  EMISIJA</t>
  </si>
  <si>
    <t>'80019</t>
  </si>
  <si>
    <t>AKCIJSKI KAPITAL  XIX EMISIJA</t>
  </si>
  <si>
    <t>'80020</t>
  </si>
  <si>
    <t>AKCIJSKI KAPITAL  XX EMISIJA</t>
  </si>
  <si>
    <t>'80200</t>
  </si>
  <si>
    <t>EMISIONA PREMIJA - AŽIO</t>
  </si>
  <si>
    <t>'81000</t>
  </si>
  <si>
    <t>REZERVE IZ DOBITI</t>
  </si>
  <si>
    <t>'81008</t>
  </si>
  <si>
    <t>REZERVE PO REGULATORNOM ZAHTIJEVU</t>
  </si>
  <si>
    <t>'8120</t>
  </si>
  <si>
    <t>POSEBNE REZERVE IZ KAPITALA - ZA PROCJENJENE GUBITKE</t>
  </si>
  <si>
    <t>'82101</t>
  </si>
  <si>
    <t>REVALORIZACIONE REZERVE PO OSNOVU PROMJENE VRIJEDNOSTI HARTIJA-OBVEZNICE</t>
  </si>
  <si>
    <t>'82102</t>
  </si>
  <si>
    <t>REVALORIZACIONE REZERVE PO OSNOVU PROMJENE VRIJEDNOSTI HARTIJA-STRANA LICA</t>
  </si>
  <si>
    <t>'83000</t>
  </si>
  <si>
    <t>NERASPOREÐENI DOBITAK TEKUÆE GODINE</t>
  </si>
  <si>
    <t>'83100</t>
  </si>
  <si>
    <t>NERASPOREÐENI DOBITAK IZ RANIJIH GODINA</t>
  </si>
  <si>
    <t>'85000</t>
  </si>
  <si>
    <t>POREZ NA DOBIT-REPUBLIKA SRPSKA</t>
  </si>
  <si>
    <t>'85001</t>
  </si>
  <si>
    <t>POREZ NA DOBIT - OSTALI ENTITETI BIH - PLAÆENO INOSTRANSTVU</t>
  </si>
  <si>
    <t>'85100</t>
  </si>
  <si>
    <t>DOBITAK PO OSNOVU POVEÆANJA ODLOŽENIH PORESKIH SREDSTAVA I SMANJENJA ODLOŽENIH PORESKIH OBAVEZA, PORESKE OBAVEZE ZA OSNOVNA SREDSTVA</t>
  </si>
  <si>
    <t>'85101</t>
  </si>
  <si>
    <t>DOBITAK PO OSNOVU POVEÆANJA ODLOŽENIH PORESKIH SREDSTAVA I SMANJENJA ODLOŽENIH PORESKIH OBAVEZA, POVECANJA ODLOZENIH PORESKIH SREDSTAVA</t>
  </si>
  <si>
    <t>'85102</t>
  </si>
  <si>
    <t>DOBITAK PO OSNOVU POVEÆANJA ODLOŽENIH PORESKIH SREDSTAVA I SMANJENJA ODLOŽENIH PORESKIH OBAVEZA, SMANJENJA  ODLOZENIH PORESKIH OBAVEZA</t>
  </si>
  <si>
    <t>'85211</t>
  </si>
  <si>
    <t>GUBITAK OD KREIRANIH ODLOZENIH PORESKOH SREDSTAVA I SMANJENJA ODLOZENIH PORESKIH OBAVEZA, SMANJENJE ODLOZENIH PORESKIH SREDSTAVA</t>
  </si>
  <si>
    <t>'8</t>
  </si>
  <si>
    <t>TOTAL za  klasu 8</t>
  </si>
  <si>
    <t>'9000110</t>
  </si>
  <si>
    <t>DUGOROÈNI PLASMANI PO POSLOVIMA U IME I ZA RAÈUN TREÆIH LICA - RASHODI KAMATA - INSTITUCIJE JAVNOG SEKTORA (OPŠTINE)</t>
  </si>
  <si>
    <t>'90002</t>
  </si>
  <si>
    <t>DOSPJELI DUGOROÈNI PLASMANI PO POSLOVIMA U IME I ZA RAÈUN TREÆIH LICA - INSTITUCIJE JAVNOG SEKTORA</t>
  </si>
  <si>
    <t>'900020</t>
  </si>
  <si>
    <t>DUGOROÈNI PLASMANI PO POSLOVIMA U IME I ZA RAÈUN TREÆIH LICA - RASHODI KAMATA - INSTITUCIJE JAVNOG SEKTORA</t>
  </si>
  <si>
    <t>'9000310</t>
  </si>
  <si>
    <t>KRATKOROÈNI PLASMANI PO POSLOVIMA U IME I RAÈUN TREÆIH LICA - DRUGA PREDUZEÆA - RASHODI KAMATA</t>
  </si>
  <si>
    <t>'900040</t>
  </si>
  <si>
    <t>POTRAŽIVANJA ZA ZALIHE PLATNIH KARTICA - PB</t>
  </si>
  <si>
    <t>'900041</t>
  </si>
  <si>
    <t>POTRAŽIVANJE ZA ZALIHE PLATNIH KARTICA - POTROŠNI MATERIJAL - PB</t>
  </si>
  <si>
    <t>'9000910</t>
  </si>
  <si>
    <t>DUGOROÈNI PLASMANI PO POSLOVIMA U IME I ZA RAÈUN TREÆIH LICA - DRUGI KOMITENTI - RASHODI KAMATA</t>
  </si>
  <si>
    <t>'90041182</t>
  </si>
  <si>
    <t>DUGOROÈNI PLASMANI PO POSLOVIMA U IME I ZA RAÈUN TREÆIH LICA - ZATEZNA KAMATA - INSTITUCIJE JAVNOG SEKTORA</t>
  </si>
  <si>
    <t>'90041183</t>
  </si>
  <si>
    <t>DUGOROÈNI PLASMANI PO POSLOVIMA U IME I ZA RAÈUN TREÆIH LICA - ZATEZNA KAMATA - OPŠTINA RUDO</t>
  </si>
  <si>
    <t>'900430</t>
  </si>
  <si>
    <t>DUGOROÈNI PLASMANI PO POSLOVIMA U IME I ZA RAÈUN TREÆIH LICA - IGA</t>
  </si>
  <si>
    <t>'90043114</t>
  </si>
  <si>
    <t>PLASMANI PO POSLOVIMA U IME I ZA RAÈUN TREÆIH LICA - DRUGA PREDUZEÆA - GARANCIJE AGROPROM BANKA</t>
  </si>
  <si>
    <t>'90043814</t>
  </si>
  <si>
    <t>PLASMANI PO POSLOVIMA U IME I RAÈUN TREÆIH LICA - DRUGA PREDUZEÆA - KAMATA I NAKNADA - AGROPROM BANKA</t>
  </si>
  <si>
    <t>'90051</t>
  </si>
  <si>
    <t>DUGOROÈNI PLASMANI PO POSLOVIMA U IME I ZA RAÈUN TREÆIH LICA - INSTITUCIJE JAVNOG SEKTORA (OPŠTINE)</t>
  </si>
  <si>
    <t>'900510</t>
  </si>
  <si>
    <t>DOSPJELI DUGOROÈNI PLASMANI PO POSLOVIMA U IME I ZA RAÈUN TREÆIH LICA - INSTITUCIJE JAVNOG SEKTORA (OPŠTINE)</t>
  </si>
  <si>
    <t>'9005102</t>
  </si>
  <si>
    <t>DUGOROÈNI PLASMANI PO POSLOVIMA U IME I ZA RAÈUN TREÆIH LICA - INSTITUCIJE JAVNOG SEKTORA (OPŠTINA GACKO)</t>
  </si>
  <si>
    <t>'9005103</t>
  </si>
  <si>
    <t>DUGOROÈNI PLASMANI PO POSLOVIMA U IME I ZA RAÈUN TREÆIH LICA - INSTITUCIJE JAVNOG SEKTORA (OPŠTINA RUDO)</t>
  </si>
  <si>
    <t>'9005142</t>
  </si>
  <si>
    <t>PLASMANI PO POSLOVIMA U IME I ZA RACUN TRECIH LICA, DUGOROCNA, INSTITUCIJE JAVNOG SEKTORA, DOSPJELA GLAVNICA, OPSTINA GACKO</t>
  </si>
  <si>
    <t>'9005212</t>
  </si>
  <si>
    <t>'900522</t>
  </si>
  <si>
    <t>DUGOROÈNI PLASMANI ZA POSLOVE U IME I ZA RAÈUN JAVNIH PREDUZEÆA U DOMAÆOJ VALUTI</t>
  </si>
  <si>
    <t>'900523</t>
  </si>
  <si>
    <t>DOSPJELI DUGOROÈNI PLASMANI ZA POSLOVE U IME I ZA RAÈUN JAVNIH PREDUZEÆA U DOMAÆOJ VALU</t>
  </si>
  <si>
    <t>'900524</t>
  </si>
  <si>
    <t>RASHODI OD KAMATA I DRUGI RASHODI  PO DUG.POSL.U IME I ZA RAÈUN JAVNIH PREDUZEÆA U DOMAÆOJ VALUTI</t>
  </si>
  <si>
    <t>'90053714</t>
  </si>
  <si>
    <t>PLASMANI PO POSLOVIMA U IME I ZA RAÈUN TREÆIH LICA - DRUGA PREDUZEÆA - KREDITI AGROPROM BANKA</t>
  </si>
  <si>
    <t>'9005912</t>
  </si>
  <si>
    <t>DOSPJELI DUGOROÈNI PLASMANI U IME I ZA RAÈUN TREÆIH LICA - DRUGI KOMITENTI</t>
  </si>
  <si>
    <t>'900640</t>
  </si>
  <si>
    <t>POTRAŽIVANJA PO POSLOVIMA UÈESNIKA SINDICIRANOG KREDITA</t>
  </si>
  <si>
    <t>'9006401</t>
  </si>
  <si>
    <t>POTRAŽIVANJA ZA KAMATU UÈESNIKA - SINDICIRANOG KREDITA</t>
  </si>
  <si>
    <t>'9006402</t>
  </si>
  <si>
    <t>POTRAŽIVANJA ZA NAKNADE UÈESNIKA - SINDICIRANOG KREDITA</t>
  </si>
  <si>
    <t>'9006403</t>
  </si>
  <si>
    <t>POTRAŽIVANJA ZA ZATEZNU KAMATU UÈESNIKA - SINDICIRANOG KREDITA</t>
  </si>
  <si>
    <t>'900648</t>
  </si>
  <si>
    <t>DOSPJELO POTRAŽIVANJE PO POSLOVIMA UÈESNIKA SINDICIRANOG KREDITA</t>
  </si>
  <si>
    <t>'91001</t>
  </si>
  <si>
    <t>IZDATE PLATIVE GARANCIJE I DRUGA JEMSTVA  INSTIT.JAV.SEKT.</t>
  </si>
  <si>
    <t>'91002</t>
  </si>
  <si>
    <t>IZDATE PLATIVE GARANCIJE I DRUGA JEMSTVA  JAVNA PREDUZEÆA</t>
  </si>
  <si>
    <t>'91003</t>
  </si>
  <si>
    <t>IZDATE PLATIVE GARANCIJE I DRUGA JEMSTVA  DRUGA PREDUZEÆA</t>
  </si>
  <si>
    <t>'91004</t>
  </si>
  <si>
    <t>IZDATE PLATIVE GARANCIJE I DRUGA JEMSTVA PREDUZETNICI</t>
  </si>
  <si>
    <t>'91005</t>
  </si>
  <si>
    <t>IZDATE PLATIVE GARANCIJE I DRUGA JEMSTVA STANOVNIŠTVO</t>
  </si>
  <si>
    <t>'91006</t>
  </si>
  <si>
    <t>IZDATE PLATIVE GARANCIJE I DRUGA JEMSTVA NEBANK.FIN.ORG.</t>
  </si>
  <si>
    <t>'91012</t>
  </si>
  <si>
    <t>IZDATE CARINSKE GARANCIJE I DRUGA JEMSTVA JAVNA PREDUZEÆA</t>
  </si>
  <si>
    <t>'91013</t>
  </si>
  <si>
    <t>IZDATE CARINSKE GARANCIJE I DRUGA JEMSTVA DRUGA PREDUZEÆA</t>
  </si>
  <si>
    <t>'91020</t>
  </si>
  <si>
    <t>IZDATE ÈINIDBENE GARANCIJE I DRUGA JEMSTVA BANKE I BANK.INST.</t>
  </si>
  <si>
    <t>'91021</t>
  </si>
  <si>
    <t>IZDATE ÈINIDBENE GARANCIJE I DRUGA JEMSTVA INSTITUCIJE JAVNOG SEKTROA</t>
  </si>
  <si>
    <t>'91022</t>
  </si>
  <si>
    <t>IZDATE ÈINIDBENE GARANCIJE I DRUGA JEMSTVA JAVNA PREDUZEÆA</t>
  </si>
  <si>
    <t>'91023</t>
  </si>
  <si>
    <t>IZDATE ÈINIDBENE GARANCIJE I DRUGA JEMSTVA DRUGA PREDUZEÆA</t>
  </si>
  <si>
    <t>'91024</t>
  </si>
  <si>
    <t>IZDATE ÈINIDBENE GARANCIJE I DRUGA JEMSTVA PREDUZETNICI</t>
  </si>
  <si>
    <t>'91026</t>
  </si>
  <si>
    <t>IZDATE ÈINIDBENE GARANCIJE I DRUGA JEMSTVA NEBAN.FIN.ORG.</t>
  </si>
  <si>
    <t>'91027</t>
  </si>
  <si>
    <t>IZDATE ÈINIDBENE GARANCIJE I DRUGA JEMSTVA NEPROFIT.ORG.</t>
  </si>
  <si>
    <t>'91343</t>
  </si>
  <si>
    <t>UGOVORENE OBAVEZE BANKE ZA KRATKOROÈNE KREDITE PRAVNIH LICA</t>
  </si>
  <si>
    <t>'913437</t>
  </si>
  <si>
    <t>PREUZETE NEOPOZIVE OBAVEZE ZA NEPOVUÈENE KREDITE I PLASMANE - CORPORATE</t>
  </si>
  <si>
    <t>'91344</t>
  </si>
  <si>
    <t>UGOVORENE OBAVEZE BANKE ZA KRATKOROÈNE KREDITE PREDUZETNIKA</t>
  </si>
  <si>
    <t>'91345</t>
  </si>
  <si>
    <t>UGOVORENE OBAVEZE BANKE ZA KRATKOROÈNE KREDITE STANOVNIŠTVA</t>
  </si>
  <si>
    <t>'913454</t>
  </si>
  <si>
    <t>PREUZETE NEOPOZIVE OBAVEZE ZA NEPOVUCENE KREDITE I PLASMANE PO DEBITNOJ KARTICI - STANOVNIŠTVO</t>
  </si>
  <si>
    <t>'91351</t>
  </si>
  <si>
    <t>UGOVORENE OBAVEZE BANKE ZA DUGOROÈNE KREDITE INSTITUCIJA JAVNOG SEKTORA</t>
  </si>
  <si>
    <t>'91353</t>
  </si>
  <si>
    <t>UGOVORENE OBAVEZE BANKE ZA DUGOROÈNE KREDITE PRAVNIH LICA</t>
  </si>
  <si>
    <t>'91354</t>
  </si>
  <si>
    <t>UGOVORENE OBAVEZE BANKE ZA DUGOROÈNE KREDITE PREDUZETNIKA</t>
  </si>
  <si>
    <t>'91355</t>
  </si>
  <si>
    <t>UGOVORENE OBAVEZE BANKE ZA DUGOROÈNE KREDITE STANOVNIŠTVA</t>
  </si>
  <si>
    <t>'913552</t>
  </si>
  <si>
    <t>PREUZETE NEOPOZIVE OBAVEZE ZA NEPOVUÈENE KREDITE I PLASMANE PO KREDITNOJ KARTICI - STANOVNIŠTVO</t>
  </si>
  <si>
    <t>'913553</t>
  </si>
  <si>
    <t>ODOBRENI A NEISKORIŠTENI IZNOS - KREDITNE KARTICE NA RATE - STANOVNIŠTVO</t>
  </si>
  <si>
    <t>'91502</t>
  </si>
  <si>
    <t>IZDATE GARANCIJE I DRUGA JEMSTVA U STRANOJ VALUTI  PLATIVE GARANCIJE JAVNA PREDUZECA</t>
  </si>
  <si>
    <t>'91503</t>
  </si>
  <si>
    <t>IZDATE GARANCIJE I DRUGA JEMSTVA U STRANOJ VALUTI  PLATIVE GARANCIJE DRUGA PREDUZECA</t>
  </si>
  <si>
    <t>'91523</t>
  </si>
  <si>
    <t>IZDATE GARANCIJE I DRUGA JEMSTVA U STRANOJ VALUTI CINIDBENE GARANCIJE DRUGA PREDUZECA</t>
  </si>
  <si>
    <t>'91527</t>
  </si>
  <si>
    <t>IZDATE ÈINIDBENE GARANCIJE I DRUGA JEMSTVA U VALUTI  NEPROFITNE ORGANIZACIJE</t>
  </si>
  <si>
    <t>'930030</t>
  </si>
  <si>
    <t>POTRAŽIVANJA PO EVIDENTNOJ KAMATI DRUGIH PREDUZEÆA PO KREDITIMA U DOMACOJ VALUTI</t>
  </si>
  <si>
    <t>'930031</t>
  </si>
  <si>
    <t>POTRAŽIVANJA PO EVIDENTNOJ KAMATI DRUGIH PREDUZEÆA PO KREDITIMA U STRANOJ VALUTI</t>
  </si>
  <si>
    <t>'930032</t>
  </si>
  <si>
    <t>POTRAŽIVANJA PO EVIDENTNOJ ZATEZNOJ KAMATI - DRUGIH PREDUZEÆA PO KREDITIMA U DOMAÆOJ VALUTI</t>
  </si>
  <si>
    <t>'930033</t>
  </si>
  <si>
    <t>POTRAŽIVANJA PO EVIDENTNOJ ZATEZNOJ KAMATI - DRUGIH PREDUZECA PO KREDITIMA U STRANOJ VALUTI</t>
  </si>
  <si>
    <t>'930034</t>
  </si>
  <si>
    <t>POTRAŽIVANJA PO EVIDENTNOJ ZATEZNOJ KAMATI -PO OSNOVU NAKNADE PO KREDITIMA U STRANOJ VALUTI</t>
  </si>
  <si>
    <t>'930050</t>
  </si>
  <si>
    <t>POTRAŽIVANJA PO EVIDENTNOJ KAMATI - STANOVNIŠTVA PO KREDITIMA U DOMAÆOJ VALUTI</t>
  </si>
  <si>
    <t>'930051</t>
  </si>
  <si>
    <t>POTRAŽIVANJA PO EVIDENTNOJ KAMATI - STANOVNIŠTVA PO KREDITIMA U STRANOJ VALUTI</t>
  </si>
  <si>
    <t>'930052</t>
  </si>
  <si>
    <t>POTRAŽIVANJA PO EVIDENTNOJ ZATEZNOJ KAMATI - STANOVNIŠTVA PO KREDITIMA U DOMAÆOJ VALUTI</t>
  </si>
  <si>
    <t>'930053</t>
  </si>
  <si>
    <t>POTRAŽIVANJA PO EVIDENTNOJ ZATEZNOJ KAMATI - STANOVNIŠTVA PO KREDITIMA U STRANOJ VALUTI</t>
  </si>
  <si>
    <t>'930054</t>
  </si>
  <si>
    <t>POTRAZIVANJA PO EVIDENTNOJ KAMATI STANOVNIŠTVA PO KREDITNOJ KARTICI</t>
  </si>
  <si>
    <t>'9305500553</t>
  </si>
  <si>
    <t>POTRAZIVANJA PO EVIDENTNOJ KAMATI - KREDITNE KARTICE NA RATE</t>
  </si>
  <si>
    <t>'9305501553</t>
  </si>
  <si>
    <t>POTRAZIVANJA PO EVIDENTNOJ KAMATI - KREDITNE KARTICE NA RATE U SALDU</t>
  </si>
  <si>
    <t>'9305505531</t>
  </si>
  <si>
    <t>'9305521522</t>
  </si>
  <si>
    <t>POTRAZIVANJA PO EVIDENTNOJ KAMATI - STANDARD KREDITNA KARTICA</t>
  </si>
  <si>
    <t>'9305521552</t>
  </si>
  <si>
    <t>POTRAZIVANJA PO EVIDENTNOJ KAMATI - STANDARD KREDITNA KARTICA U SALDU</t>
  </si>
  <si>
    <t>'93201</t>
  </si>
  <si>
    <t>DRUGA VANBILANSNA AKTIVA - OSTALA AKTIVA</t>
  </si>
  <si>
    <t>'93203</t>
  </si>
  <si>
    <t>DRUGA VANBILANSNA AKTIVA - NEUTRALNI PODBILANS STANOVA</t>
  </si>
  <si>
    <t>'932031</t>
  </si>
  <si>
    <t>DRUGA VANBILANSNA AKTIVA - NAKNADA ZA OBRADU KREDITA DRUGIH PREDUZEÆA</t>
  </si>
  <si>
    <t>'932032</t>
  </si>
  <si>
    <t>DRUGA VANBILANSNA AKTIVA - NAKNADE PO GARANCIIJAMA DRUGIH PREDUZEÆA</t>
  </si>
  <si>
    <t>'932033</t>
  </si>
  <si>
    <t>DRUGA VANBILANSNA AKTIVA - NAKNADA NA NEISKORIŠTENA SREDSTVA DRUGIH PREDUZEÆA</t>
  </si>
  <si>
    <t>'932034</t>
  </si>
  <si>
    <t>DRUGA VANBILANSNA AKTIVA - NAKNADA ZA MONITORING DRUGIH PREDUZEÆA</t>
  </si>
  <si>
    <t>'932035</t>
  </si>
  <si>
    <t>DRUGA VANBILANSNA AKTIVA - NAKNADA ZA POSLATE OPOMENE DRUGIH PREDUZEÆA</t>
  </si>
  <si>
    <t>'932036</t>
  </si>
  <si>
    <t>DRUGA VANBILANSNA AKTIVA - NAKNADA ZA PREVREMENU OTPLATU DRUGIH PREDUZEÆA</t>
  </si>
  <si>
    <t>'93205</t>
  </si>
  <si>
    <t>DRUGA VANBILANSNA AKTIVA - HOV KLIJENATA PRIMLJENE NA ÈUVANJE</t>
  </si>
  <si>
    <t>'932051</t>
  </si>
  <si>
    <t>DRUGA VANBILANSNA AKTIVA - NAKNADA ZA OBRADU KREDITA STANOVNIŠTVA</t>
  </si>
  <si>
    <t>'932052</t>
  </si>
  <si>
    <t>DRUGA VANBILANSNA AKTIVA, DOSPJELA, STANOVNISTVO, NAKNADA PO GARANCIJAMA</t>
  </si>
  <si>
    <t>'932054</t>
  </si>
  <si>
    <t>DRUGA VANBILANSNA AKTIVA - NAKNADA ZA MONITORING STANOVNIŠTVA</t>
  </si>
  <si>
    <t>'932055</t>
  </si>
  <si>
    <t>DRUGA VANBILANSNA AKTIVA - NAKNADA ZA POSLATE OPOMENE STANOVNIŠTVA</t>
  </si>
  <si>
    <t>'932056</t>
  </si>
  <si>
    <t>DRUGA VANBILANSNA AKTIVA - NAKNADA ZA PRIJEVREMENU OTPLATU STANOVNIŠTVA</t>
  </si>
  <si>
    <t>'9320595</t>
  </si>
  <si>
    <t>DRUGA VANBILANSNA AKTIVA - DALJI  OBRAÈUN NAKNADA ZA KREDITNE KARTICE</t>
  </si>
  <si>
    <t>'93206</t>
  </si>
  <si>
    <t>DRUGA VANBILANSNA AKTIVA - NOSTRO DOKUMENTARNI AKREDITIVI ZA PLAÆANJE U INOSTRANSTVU</t>
  </si>
  <si>
    <t>'93208</t>
  </si>
  <si>
    <t>DRUGA VANBILANSNA AKTIVA - LORO INKASO POSLOVI - ÈEKOVI U STRANOJ VALUTI - STANOVNIŠTVO</t>
  </si>
  <si>
    <t>'932113</t>
  </si>
  <si>
    <t>DRUGA VANBILANSNA AKTIVA - OKVIRNE NEOPOZIVE OBAVEZE PO KREDITIMA - DRUGA PREDUZECA</t>
  </si>
  <si>
    <t>'932114</t>
  </si>
  <si>
    <t>DRUGA VANBILANSNA AKTIVA - OKVIRNE NEOPOZIVE OBAVEZE PO KREDITIMA - PREDUZETNICI</t>
  </si>
  <si>
    <t>'93213</t>
  </si>
  <si>
    <t>DRUGA VANBILANSNA AKTIVA - EVIDENCIJA POTRAŽIVANJA ZA SUDSKE TAKSE</t>
  </si>
  <si>
    <t>'932131</t>
  </si>
  <si>
    <t>DRUGA VANBILANSNA AKTIVA - OKVIRNE NEOPOZIVE OBAVEZE ZA PLASMANE INSTITUCIJA JAVNOG SEKTORA</t>
  </si>
  <si>
    <t>'932132</t>
  </si>
  <si>
    <t>DRUGA VANBILANSNA AKTIVA - OKVIRNE NEOPOZIVE OBAVEZE ZA PLASMANE JAVNIH PREDUZEÆA</t>
  </si>
  <si>
    <t>'932133</t>
  </si>
  <si>
    <t>DRUGA VANBILANSNA AKTIVA - OKVIRNE NEOPOZIVE OBAVEZE ZA PLASMANE DRUGIM PREDUZEÆIMA</t>
  </si>
  <si>
    <t>'932134</t>
  </si>
  <si>
    <t>DRUGA VANBILANSNA AKTIVA - OKVIRNE NEOPOZIVE OBAVEZE ZA PLASMANE PREDUZETNICIMA</t>
  </si>
  <si>
    <t>'932136</t>
  </si>
  <si>
    <t>DRUGA VANBILANSNA AKTIVA - OKVIRNE NEOPOZIVE OBAVEZE ZA PLASMANE NEBANKARSKIH FINANSIJSKIH ORGANIZACIJA</t>
  </si>
  <si>
    <t>'932137</t>
  </si>
  <si>
    <t>DRUGA VANBILANSNA AKTIVA - OKVIRNE NEOPOZIVE OBAVEZE ZA PLASMANE NEPROFITNIH ORGANIZACIJA</t>
  </si>
  <si>
    <t>'93215</t>
  </si>
  <si>
    <t>DRUGA VANBILANSNA AKTIVA - INO HOV KLIJENATA PRIMLJENE NA ÈUVANJE</t>
  </si>
  <si>
    <t>'93222</t>
  </si>
  <si>
    <t>DRUGA VANBILANSNA AKTIVA - SUDSKI SPOROVI NA TERET BANKE</t>
  </si>
  <si>
    <t>'93225</t>
  </si>
  <si>
    <t>OBAVEZE PO PRENIJETIM SALDIMA FIZIÈKA LICA -DRUGA VANBILANSNA AKTIVA</t>
  </si>
  <si>
    <t>'932250</t>
  </si>
  <si>
    <t>OBAVEZE PO PRENIJETIM SALDIMA PRAVNA LICA -DRUGA VANBILANSNA AKTIVA</t>
  </si>
  <si>
    <t>'93230</t>
  </si>
  <si>
    <t>DRUGA VANBILANSNA AKTIVA - "PRIMLJENI" KOLATERAL - NOVÈANI DEPOZIT</t>
  </si>
  <si>
    <t>'93231</t>
  </si>
  <si>
    <t>DRUGA VANBILANSNA AKTIVA - "PRIMLJENI" KOLATERAL - HOV</t>
  </si>
  <si>
    <t>'93233</t>
  </si>
  <si>
    <t>DRUGA VANBILANSNA AKTIVA - "PRIMLJENI" KOLATERAL - GARANCIJE</t>
  </si>
  <si>
    <t>'93234</t>
  </si>
  <si>
    <t>DRUGA VANBILANSNA AKTIVA - "PRIMLJENI" KOLATERAL - NEPOKRETNA IMOVINA</t>
  </si>
  <si>
    <t>'93235</t>
  </si>
  <si>
    <t>DRUGA VANBILANSNA AKTIVA - "PRIMLJENI" KOLATERAL - OPREMA</t>
  </si>
  <si>
    <t>'93236</t>
  </si>
  <si>
    <t>DRUGA VANBILANSNA AKTIVA - "PRIMLJENI" KOLATERAL - ZALIHE</t>
  </si>
  <si>
    <t>'93237</t>
  </si>
  <si>
    <t>DRUGA VANBILANSNA AKTIVA - "PRIMLJENI" KOLATERAL - MOTORNA VOZILA</t>
  </si>
  <si>
    <t>'93238</t>
  </si>
  <si>
    <t>DRUGA VANBILANSNA AKTIVA - "PRIMLJENI" KOLATERAL - POTRAŽIVANJA</t>
  </si>
  <si>
    <t>'93240</t>
  </si>
  <si>
    <t>DRUGA VANBILANSNA AKTIVA - "1:1" KOLATERAL - NOVÈANI DEPOZIT</t>
  </si>
  <si>
    <t>'93241</t>
  </si>
  <si>
    <t>DRUGA VANBILANSNA AKTIVA - "1:1" KOLATERAL - HOV</t>
  </si>
  <si>
    <t>'93243</t>
  </si>
  <si>
    <t>DRUGA VANBILANSNA AKTIVA - "1:1" KOLATERAL - GARANCIJE</t>
  </si>
  <si>
    <t>'93244</t>
  </si>
  <si>
    <t>DRUGA VANBILANSNA AKTIVA - "1:1" KOLATERAL - NEPOKRETNA IMOVINA</t>
  </si>
  <si>
    <t>'93245</t>
  </si>
  <si>
    <t>DRUGA VANBILANSNA AKTIVA - "1:1" KOLATERAL - OPREMA</t>
  </si>
  <si>
    <t>'93246</t>
  </si>
  <si>
    <t>DRUGA VANBILANSNA AKTIVA - "1:1" KOLATERAL - ZALIHE</t>
  </si>
  <si>
    <t>'93247</t>
  </si>
  <si>
    <t>DRUGA VANBILANSNA AKTIVA - "1:1" KOLATERAL - MOTORNA VOZILA</t>
  </si>
  <si>
    <t>'93248</t>
  </si>
  <si>
    <t>DRUGA VANBILANSNA AKTIVA - "1:1" KOLATERAL - POTRAŽIVANJA</t>
  </si>
  <si>
    <t>'949030</t>
  </si>
  <si>
    <t>REZERVISANJA ZA KREDITE (ABRS) - DOSPJELA GLAVNICA - CORPORATE</t>
  </si>
  <si>
    <t>'949031</t>
  </si>
  <si>
    <t>REZERVISANJA ZA KREDITE (ABRS) -KAMATA PO KRED.(RED.IZAT.) - CORPORATE</t>
  </si>
  <si>
    <t>'949032</t>
  </si>
  <si>
    <t>REZERVISANJA ZA KREDITE (ABRS) -NAKNADE PO KREDITIMA - CORPORATE</t>
  </si>
  <si>
    <t>'949033</t>
  </si>
  <si>
    <t>REZERVISANJA ZA KREDITE (ABRS) -NEDOSPJELA GLAVNICA PO KREDITIMA - CORPORATE</t>
  </si>
  <si>
    <t>'949034</t>
  </si>
  <si>
    <t>REZERVISANJA ZA KREDITE (ABRS) -NEISKORIŠTENI DIO KREDITA - CORPORATE</t>
  </si>
  <si>
    <t>'949035</t>
  </si>
  <si>
    <t>REZERVISANJA ZA KREDITE (ABRS) -AVR KAMATA PO KREDITIMA - CORPORATE</t>
  </si>
  <si>
    <t>'949050</t>
  </si>
  <si>
    <t>REZERVISANJA ZA KREDITE (ABRS) - DOSPJELA GLAVNICA -  RETAIL</t>
  </si>
  <si>
    <t>'949051</t>
  </si>
  <si>
    <t>REZERVISANJA ZA KREDITE (ABRS) -KAMATA PO KRED.(RED.IZAT.) - RETAIL</t>
  </si>
  <si>
    <t>'949052</t>
  </si>
  <si>
    <t>REZERVISANJA ZA KREDITE (ABRS) -NAKNADE PO KREDITIMA - RETAIL</t>
  </si>
  <si>
    <t>'949053</t>
  </si>
  <si>
    <t>REZERVISANJA ZA KREDITE (ABRS) -NEDOSPJELA GLAVNICA PO KREDITIMA - RETAIL</t>
  </si>
  <si>
    <t>'949054</t>
  </si>
  <si>
    <t>REZERVISANJA ZA KREDITE (ABRS) -NEISKORIŠTENI DIO KREDITA - RETAIL</t>
  </si>
  <si>
    <t>'949055</t>
  </si>
  <si>
    <t>REZERVISANJA ZA KREDITE (ABRS) -AVR KAMATA PO KREDITIMA - RETAIL</t>
  </si>
  <si>
    <t>'949130</t>
  </si>
  <si>
    <t>REZERVISANJA ZA GARANCIJE (ABRS) - PO GARANCIJAMA - CORPORATE</t>
  </si>
  <si>
    <t>'949131</t>
  </si>
  <si>
    <t>REZERVISANJA ZA GARANCIJE (ABRS) - NAKNADA PO GARANCIJAMA - CORPORATE</t>
  </si>
  <si>
    <t>'949132</t>
  </si>
  <si>
    <t>REZERVISANJA ZA GARANCIJE (ABRS) - ZA PALE GARANCIJE - CORPORATE</t>
  </si>
  <si>
    <t>'949150</t>
  </si>
  <si>
    <t>REZERVISANJA ZA GARANCIJE (ABRS) - PO GARANCIJAMA - RETAIL</t>
  </si>
  <si>
    <t>'949151</t>
  </si>
  <si>
    <t>REZERVISANJA ZA GARANCIJE (ABRS) - NAKNADA PO GARANCIJAMA - RETAIL</t>
  </si>
  <si>
    <t>'949152</t>
  </si>
  <si>
    <t>REZERVISANJA ZA GARANCIJE (ABRS) - ZA PALE GARANCIJE - RETAIL</t>
  </si>
  <si>
    <t>'949230</t>
  </si>
  <si>
    <t>REZERVISANJA ZA AKREDITIVE (ABRS) - PO AKREDITIVIMA - CORPORATE</t>
  </si>
  <si>
    <t>'949232</t>
  </si>
  <si>
    <t>REZERVISANJA ZA AKREDITIVE (ABRS) - NAKNADA PO AKREDITIVIMA- CORPORATE</t>
  </si>
  <si>
    <t>'949330</t>
  </si>
  <si>
    <t>REZERVISANJA ZA OTKUP.POTRAŽ. (ABRS) - DOSPJELO OTKUPLJENO POTRAŽIVANJE - CORPORATE</t>
  </si>
  <si>
    <t>'949331</t>
  </si>
  <si>
    <t>REZERVISANJA ZA OTKUP.POTRAŽ. (ABRS) - KAMATA NA OTKUPLJENO POTRAŽIVANJE - CORPORATE</t>
  </si>
  <si>
    <t>'949333</t>
  </si>
  <si>
    <t>REZERVISANJA ZA OTKUP.POTRAŽ. (ABRS) - NEDOSPJELO OTKUPLJENO POTRAŽIVANJE -CORPORATE</t>
  </si>
  <si>
    <t>'949450</t>
  </si>
  <si>
    <t>REZERVISANJA ZA POZAJMICE (ABRS) - DOSPJELO GLAVNICA - POZAJMICE</t>
  </si>
  <si>
    <t>'949451</t>
  </si>
  <si>
    <t>REZERVISANJA ZA POZAJMICE (ABRS) - NEDOSPJELA GLAVNICA - POZAJMICE</t>
  </si>
  <si>
    <t>'949452</t>
  </si>
  <si>
    <t>REZERVISANJA ZA POZAJMICE (ABRS) - NEISKORIŠTENI DIO POZAJMICE</t>
  </si>
  <si>
    <t>'949453</t>
  </si>
  <si>
    <t>REZERVISANJA ZA POZAJMICE (ABRS) - STARA E KATEGORIJA POZAJMICE</t>
  </si>
  <si>
    <t>'949530</t>
  </si>
  <si>
    <t>REZERVISANJA PO BUSINES KARTICI (ABRS) - NEDOSPJELA GLAVNICA DRUGA PRED.PO BUSINES KARTICA DRUGA PREDUZEÆA</t>
  </si>
  <si>
    <t>'949531</t>
  </si>
  <si>
    <t>REZERVISANJA PO BUSINES KARTICI (ABRS) - DOSPJELA GLAVNICA DRUGA PRED.PO BUSINES KARTICA-DRUG.PRED.</t>
  </si>
  <si>
    <t>'949541</t>
  </si>
  <si>
    <t>REZERVISANJA PO BUSINES KARTICI (ABRS) - DOSPJELA GLAVNICA DRUGA PRED.PO BUSINES KARTICA-PREDUZETNICI</t>
  </si>
  <si>
    <t>'949650</t>
  </si>
  <si>
    <t>REZERVISANJA PO KREDITNOJ KARTICI (ABRS) - ISKORIŠTENI DIO KREDITNE KARTICE</t>
  </si>
  <si>
    <t>'949651</t>
  </si>
  <si>
    <t>REZERVISANJA PO KREDITNOJ KARTICI (ABRS) - KAMATA PO KREDITNOJ KARTICI</t>
  </si>
  <si>
    <t>'949652</t>
  </si>
  <si>
    <t>REZERVISANJA PO KREDITNOJ KARTICI (ABRS) - NEISKORIŠTENI DIO KREDITNE KARTICA</t>
  </si>
  <si>
    <t>'949653</t>
  </si>
  <si>
    <t>REZERVISANJA PO KREDITNOJ KARTICI (ABRS) - STARA E KATEGORIJA KREDITNE KARTICE</t>
  </si>
  <si>
    <t>'949654</t>
  </si>
  <si>
    <t>REZERVISANJA PO KREDITNOJ KARTICI (ABRS) - NAKNADA PO KREDITNOJ KARTICI</t>
  </si>
  <si>
    <t>'949730</t>
  </si>
  <si>
    <t>REZERVISANJA PO OKVIRNIM KREDITIMA (ABRS) - OKVIR-CORPORATE</t>
  </si>
  <si>
    <t>'949731</t>
  </si>
  <si>
    <t>REZERVISANJA PO OKVIRNIM KREDITIMA (ABRS) - NAKNADA PO OKVIRIMA - CORPORATE</t>
  </si>
  <si>
    <t>'949930</t>
  </si>
  <si>
    <t>REZERVISANJA ZA OSTALU AKTIVU (ABRS)</t>
  </si>
  <si>
    <t>'9500110</t>
  </si>
  <si>
    <t>DUGOROÈNE OBAVEZE PO POSLOVIMA U IME I ZA RAÈUN TREÆIH LICA - RASHODI KAMATA - INSTITUCIJE JAVNOG SEKTORA (OPŠTINE)</t>
  </si>
  <si>
    <t>'95002</t>
  </si>
  <si>
    <t>DOSPJELE DUGOROÈNI OBAVEZE PO POSLOVIMA U IME I ZA RAÈUN TREÆIH LICA - INSTITUCIJE JAVNOG SEKTORA</t>
  </si>
  <si>
    <t>'950020</t>
  </si>
  <si>
    <t>DUGOROÈNE OBAVEZE PO POSLOVIMA U IME I ZA RAÈUN TREÆIH LICA - RASHODI KAMATA - INSTITUCIJE JAVNOG SEKTORA</t>
  </si>
  <si>
    <t>'9500310</t>
  </si>
  <si>
    <t>KRATKOROÈNE OBAVEZE PO POSLOVIMA U IME I RAÈUN TREÆIH LICA - DRUGA PREDUZEÆA - RASHODI KAMATA</t>
  </si>
  <si>
    <t>'950040</t>
  </si>
  <si>
    <t>OBAVEZE ZA ZALIHE PLATNIH KARTICA - PB</t>
  </si>
  <si>
    <t>'950041</t>
  </si>
  <si>
    <t>OBAVEZE ZA ZALIHE PLATNIH KARTICA - POTROŠNI MATERIJAL - PB</t>
  </si>
  <si>
    <t>'9500910</t>
  </si>
  <si>
    <t>DUGOROÈNE OBAVEZE PO POSLOVIMA U IME I ZA RAÈUN TREÆIH LICA - DRUGI KOMITENTI - RASHODI KAMATA</t>
  </si>
  <si>
    <t>'95041182</t>
  </si>
  <si>
    <t>DUGOROÈNE OBAVEZE PO POSLOVIMA U IME I ZA RAÈUN TREÆIH LICA - ZATEZNA KAMATA - INSTITUCIJE JAVNOG SEKTORA</t>
  </si>
  <si>
    <t>'95041183</t>
  </si>
  <si>
    <t>DUGOROÈNE OBAVEZE PO POSLOVIMA U IME I ZA RAÈUN TREÆIH LICA - ZATEZNA KAMATA - OPŠTINA RUDO</t>
  </si>
  <si>
    <t>'950430</t>
  </si>
  <si>
    <t>DUGOROÈNE OBAVEZE PO POSLOVIMA U IME I ZA RAÈUN TREÆIH LICA - IGA</t>
  </si>
  <si>
    <t>'95043114</t>
  </si>
  <si>
    <t>OBAVEZE PO POSLOVIMA U IME I ZA RAÈUN TREÆIH LICA - DRUGA PREDUZEÆA - GARANCIJE AGROPROM BANKA</t>
  </si>
  <si>
    <t>'95043814</t>
  </si>
  <si>
    <t>OBAVEZE PO POSLOVIMA U IME I RAÈUN TREÆIH LICA - DRUGA PREDUZEÆA - KAMATA I NAKNADA - AGROPROM BANKA</t>
  </si>
  <si>
    <t>'95051</t>
  </si>
  <si>
    <t>DUGOROÈNE OBAVEZE PO POSLOVIMA U IME I ZA RAÈUN TREÆIH LICA - INSTITUCIJE JAVNOG SEKTORA (OPŠTINE)</t>
  </si>
  <si>
    <t>'950510</t>
  </si>
  <si>
    <t>DOSPJELE OBAVEZE PO DUG.PLASMANIMA PO POSLOVIMA U IME I ZA RAÈUN TREÆIH LICA - INSTITUCIJE JAVNOG SEKTORA (OPŠTINE)</t>
  </si>
  <si>
    <t>'9505102</t>
  </si>
  <si>
    <t>DUGOROÈNE OBAVEZE PO POSLOVIMA U IME I ZA RAÈUN TREÆIH LICA - INSTITUCIJE JAVNOG SEKTORA (OPŠTINA GACKO)</t>
  </si>
  <si>
    <t>'9505103</t>
  </si>
  <si>
    <t>DUGOROÈNE OBAVEZE PO POSLOVIMA U IME I ZA RAÈUN TREÆIH LICA - INSTITUCIJE JAVNOG SEKTORA (OPŠTINA RUDO)</t>
  </si>
  <si>
    <t>'9505142</t>
  </si>
  <si>
    <t>DOSPJELE DUGOROÈNE OBAVEZE PO POSLOVIMA U IME I ZA RAÈUN TREÆIH LICA - INSTITUCIJE JAVNOG SEKTORA (OPŠTINA GACKO)</t>
  </si>
  <si>
    <t>'9505212</t>
  </si>
  <si>
    <t>DOSPJELE DUGOROÈNE OBAVEZE PO POSLOVIMA U IME I ZA RAÈUN TREÆIH LICA - INSTITUCIJE JAVNOG SEKTORA</t>
  </si>
  <si>
    <t>'950522</t>
  </si>
  <si>
    <t>DUGOROÈNE OBAVEZE ZA POSLOVE U IME I ZA RAÈUN JAVNIH PREDUZEÆA U DOMAÆOJ VALUTI</t>
  </si>
  <si>
    <t>'950523</t>
  </si>
  <si>
    <t>DOSPJELI DUGOROÈNE OBAVEZE ZA POSLOVE U IME I ZA RAÈUN JAVNIH PREDUZEÆA U DOMAÆOJ VALUT</t>
  </si>
  <si>
    <t>'950524</t>
  </si>
  <si>
    <t>PRIHODI OD KAMATA I DRUGI PRIHODI PO DUG.POSL.U IME I ZA RAÈUN JAVNIH PREDUZEÆA U DOMAÆOJ VALUTI</t>
  </si>
  <si>
    <t>'95053714</t>
  </si>
  <si>
    <t>OBAVEZE PO POSLOVIMA U IME I ZA RAÈUN TREÆIH LICA - DRUGA PREDUZEÆA - KREDITI AGROPROM BANKA</t>
  </si>
  <si>
    <t>'9505912</t>
  </si>
  <si>
    <t>DOSPJELE DUGOROÈNE OBAVEZE U IME I ZA RAÈUN TREÆIH LICA - DRUGI KOMITENTI</t>
  </si>
  <si>
    <t>'950640</t>
  </si>
  <si>
    <t>OBAVEZE PO  POSLOVIMA UÈESNIKA  SINDICIRANOG KREDITA</t>
  </si>
  <si>
    <t>'9506401</t>
  </si>
  <si>
    <t>OBAVEZE ZA KAMATU UÈESNIKA - SINDICIRANOG KREDITA</t>
  </si>
  <si>
    <t>'9506402</t>
  </si>
  <si>
    <t>OBAVEZE ZA NAKNADU UÈESNIKA - SINDICIRANOG KREDITA</t>
  </si>
  <si>
    <t>'9506403</t>
  </si>
  <si>
    <t>OBAVEZE ZA ZATEZNU KAMATU UÈESNIKA - SINDICIRANOG KREDITA</t>
  </si>
  <si>
    <t>'950648</t>
  </si>
  <si>
    <t>DOSPJELE OBAVEZE PO POSLOVIMA UÈESNIKA SINDICIRANOG KREDITA</t>
  </si>
  <si>
    <t>'96001</t>
  </si>
  <si>
    <t>OBAVEZE ZA IZDATE PLATIVE GARANCIJE I DRUGA JEMSTVA  INST.JAV.SEKT.</t>
  </si>
  <si>
    <t>'96002</t>
  </si>
  <si>
    <t>OBAVEZE ZA IZDATE PLATIVE GARANCIJE I DRUGA JEMSTVA -JAVNA PREDUZEÆA</t>
  </si>
  <si>
    <t>'96003</t>
  </si>
  <si>
    <t>OBAVEZE ZA IZDATE PLATIVE GARANCIJE I DRUGA JEMSTVA - DRUGA PREDUZEÆA</t>
  </si>
  <si>
    <t>'96004</t>
  </si>
  <si>
    <t>OBAVEZE ZA IZDATE PLATIVE GARANCIJE I DRUGA JEMSTVA - PREDUZETNICI</t>
  </si>
  <si>
    <t>'96005</t>
  </si>
  <si>
    <t>OBAVEZE ZA IZDATE PLATIVE GARANCIJE I DRUGA JEMSTVA - STANOVNIŠTVO</t>
  </si>
  <si>
    <t>'96006</t>
  </si>
  <si>
    <t>OBAVEZE ZA IZDATE PLATIVE GARANCIJE I DRUGA JEMSTVA - NEBAN.FIN.ORG.</t>
  </si>
  <si>
    <t>'96012</t>
  </si>
  <si>
    <t>OBAVEZE ZA IZDATE CARINSKE GARANCIJE I DRUGA JEMSTVA JAVNIH PREDUZEÆA</t>
  </si>
  <si>
    <t>'96013</t>
  </si>
  <si>
    <t>OBAVEZE ZA IZDATE CARINSKE GARANCIJE I DRUGA JEMSTVA - DRUGA PREDUZEÆA</t>
  </si>
  <si>
    <t>'96020</t>
  </si>
  <si>
    <t>OBAVEZE ZA IZDATE ÈINIDBENE GARANCIJE I DRUGA JEMSTVABANKE I BANK.INST.</t>
  </si>
  <si>
    <t>'96021</t>
  </si>
  <si>
    <t>OBAVEZE ZA IZDATE ÈINIDBENE GARANCIJE I DRUGA JEMSTVA INSTITUCIJE JAVNOG SEKTORA</t>
  </si>
  <si>
    <t>'96022</t>
  </si>
  <si>
    <t>OBAVEZE ZA IZDATE ÈINIDBENE GARANCIJE I DRUGA JEMSTVA JAVNA PREDUZEÆA</t>
  </si>
  <si>
    <t>'96023</t>
  </si>
  <si>
    <t>OBAVEZE ZA IZDATE ÈINIDBENE GARANCIJE I DRUGA JEMSTVA  DRUGA PREDUZEÆA</t>
  </si>
  <si>
    <t>'96024</t>
  </si>
  <si>
    <t>OBAVEZE ZA IZDATE ÈINIDBENE GARANCIJE I DRUGA JEMSTVA PREDUZETNICI</t>
  </si>
  <si>
    <t>'96026</t>
  </si>
  <si>
    <t>OBAVEZE ZA IZDATE ÈINIDBENE GARANCIJE I DRUGA JEMSTVA  NEBAN.FIN.ORG.</t>
  </si>
  <si>
    <t>'96027</t>
  </si>
  <si>
    <t>OBAVEZE ZA IZDATE ÈINIDBENE GARANCIJE I DRUGA JEMSTVA  NEPROFIT.ORG.</t>
  </si>
  <si>
    <t>'96343</t>
  </si>
  <si>
    <t>'963437</t>
  </si>
  <si>
    <t>OBAVEZE ZA PREUZETE NEOPOZIVE OBAVEZE ZA NEPOVUÈENE KREDITE I PLASMANE - CORPORATE</t>
  </si>
  <si>
    <t>'96344</t>
  </si>
  <si>
    <t>'96345</t>
  </si>
  <si>
    <t>UGOVORENE OBAVEZE BANKE ZA KRATKOROÈNE KREDITE STANOVNIŠTVA - PASIVNO</t>
  </si>
  <si>
    <t>'963454</t>
  </si>
  <si>
    <t>OBAVEZE ZA PREUZETE NEOPOZIVE OBAVEZE ZA NEPOVUCENE KREDITE I PLASMANE PO DEBITNOJ KARTICI - STANOVNIŠTVO</t>
  </si>
  <si>
    <t>'96351</t>
  </si>
  <si>
    <t>UGOVORENE OBAVEZE BANKE ZA DUGOROÈNE KREDITE INSTITUCIJE JAVNOG SEKTORA - PASIVNO</t>
  </si>
  <si>
    <t>'96353</t>
  </si>
  <si>
    <t>UGOVORENE OBAVEZE BANKE ZA DUGOROÈNE KREDITE PRAVNIH LICA - PASIVNO</t>
  </si>
  <si>
    <t>'96354</t>
  </si>
  <si>
    <t>'96355</t>
  </si>
  <si>
    <t>'963552</t>
  </si>
  <si>
    <t>OBAVEZE ZA PREUZETE NEOPOZIVE OBAVEZE ZA NEPOVUÈENE KREDITE I PLASMANE PO KREDITNOJ KARTICI - STANOVNIŠTVO</t>
  </si>
  <si>
    <t>'963553</t>
  </si>
  <si>
    <t>UGOVORENE OBAVEZE ZA ODOBRENI A NEISKORIŠTENI IZNOS - VISA CLASSIC KREDITNA KARTICA - STANOVNIŠTVO</t>
  </si>
  <si>
    <t>'96502</t>
  </si>
  <si>
    <t>OBAVEZE ZA IZDATE GARANCIJE I DRUGA JEMSTVA U STRANOJ VALUTI, PLATIVE GARANCIJE JAVNA  PREDUZECA</t>
  </si>
  <si>
    <t>'96503</t>
  </si>
  <si>
    <t>OBAVEZE ZA IZDATE GARANCIJE I DRUGA JEMSTVA U STRANOJ VALUTI, PLATIVE GARANCIJE, DRUGA PREDUZECA</t>
  </si>
  <si>
    <t>'96523</t>
  </si>
  <si>
    <t>OBAVEZE ZA IZDATE GARANCIJE I DRUGA JEMSTVA U STRANOJ VALUTI, CINIDBENE GARANCIJE, DRUGA PREDUZECA</t>
  </si>
  <si>
    <t>'96527</t>
  </si>
  <si>
    <t>OBAVEZE ZA IZDATE GARANCIJE I DRUGA JEMSTVA U STRANOJ VALUTI, CINIDBENE GARANCIJE, NEPROFIT.ORG.</t>
  </si>
  <si>
    <t>'980030</t>
  </si>
  <si>
    <t>OBAVEZE PO EVIDENTNOJ KAMATI DRUGIH PREDUZEÆA PO KREDITIMA U DOMACOJ VALUTI</t>
  </si>
  <si>
    <t>'980031</t>
  </si>
  <si>
    <t>OBAVEZE PO EVIDENTNOJ KAMATI DRUGIH PREDUZEÆA PO KREDITIMA U STRANOJ VALUTI</t>
  </si>
  <si>
    <t>'980032</t>
  </si>
  <si>
    <t>OBAVEZE PO EVIDENTNOJ ZATEZNOJ KAMATI - DRUGIH PREDUZEÆA PO KREDITIMA U DOMAÆOJ VALUTI</t>
  </si>
  <si>
    <t>'980033</t>
  </si>
  <si>
    <t>OBAVEZE PO EVIDENTNOJ ZATEZNOJ KAMATI - DRUGIH PREDUZECA PO KREDITIMA U STRANOJ VALUTI</t>
  </si>
  <si>
    <t>'980034</t>
  </si>
  <si>
    <t>OBAVEZE PO EVIDENTNOJ ZATEZNOJ KAMATI PO OSNOVU NAKNADE PO KREDITIMA U STRANOJ VALUTI</t>
  </si>
  <si>
    <t>'980050</t>
  </si>
  <si>
    <t>OBAVEZE PO EVIDENTNOJ KAMATI - STANOVNIŠTVA PO KREDITIMA U DOMAÆOJ VALUTI</t>
  </si>
  <si>
    <t>'980051</t>
  </si>
  <si>
    <t>OBAVEZE PO EVIDENTNOJ KAMATI - STANOVNIŠTVA PO KREDITIMA U STRANOJ VALUTI</t>
  </si>
  <si>
    <t>'980052</t>
  </si>
  <si>
    <t>OBAVEZE PO EVIDENTNOJ ZATEZNOJ KAMATI - STANOVNIŠTVA PO KREDITIMA U DOMAÆOJ VALUTI</t>
  </si>
  <si>
    <t>'980053</t>
  </si>
  <si>
    <t>OBAVEZE PO EVIDENTNOJ ZATEZNOJ KAMATI - STANOVNIŠTVA PO KREDITIMA U STRANOJ VALUTI</t>
  </si>
  <si>
    <t>'980054</t>
  </si>
  <si>
    <t>OBAVEZE PO EVIDENTNOJ KAMATI STANOVNIŠTVA PO KREDITNOJ KARTICI</t>
  </si>
  <si>
    <t>'9805500553</t>
  </si>
  <si>
    <t>OBAVEZE PO EVIDENTNOJ KAMATI VISA CLASSIC KREDITNE KARTICE</t>
  </si>
  <si>
    <t>'9805501553</t>
  </si>
  <si>
    <t>OBAVEZE PO EVIDENTNOJ KAMATI - VISA CLASSIC KREDITNA KARTICA U SALDU</t>
  </si>
  <si>
    <t>'9805505531</t>
  </si>
  <si>
    <t>'9805521522</t>
  </si>
  <si>
    <t>OBAVEZE PO EVIDENTNOJ KAMATI - STANDARD KREDITNA KARTICA</t>
  </si>
  <si>
    <t>'9805521552</t>
  </si>
  <si>
    <t>OBAVEZE PO EVIDENTNOJ KAMATI - STANDARD KREDITNA KARTICA U SALDU</t>
  </si>
  <si>
    <t>'98201</t>
  </si>
  <si>
    <t>DRUGA VANBILANSNA PASIVA - OSTALA AKTIVA</t>
  </si>
  <si>
    <t>'98203</t>
  </si>
  <si>
    <t>DRUGA VANBILANSNA PASIVA - NEUTRALNI PODBILANS STANOVA</t>
  </si>
  <si>
    <t>'982031</t>
  </si>
  <si>
    <t>DRUGA VANBILANSNA PASIVA - NAKNADA ZA OBRADU KREDITA DRUGIH PREDUZEÆA</t>
  </si>
  <si>
    <t>'982032</t>
  </si>
  <si>
    <t>DRUGA VANBILANSNA PASIVA - NAKNADE PO GARANCIIJAMA DRUGIH PREDUZEÆA</t>
  </si>
  <si>
    <t>'982033</t>
  </si>
  <si>
    <t>DRUGA VANBILANSNA PASIVA - NAKNADA NA NEISKORIŠTENA SREDSTVA DRUGIH PREDUZEÆA</t>
  </si>
  <si>
    <t>'982034</t>
  </si>
  <si>
    <t>DRUGA VANBILANSNA PASIVA - NAKNADA ZA MONITORING DRUGIH PREDUZEÆA</t>
  </si>
  <si>
    <t>'982035</t>
  </si>
  <si>
    <t>DRUGA VANBILANSNA PASIVA - NAKNADA ZA POSLATE OPOMENE DRUGIH PREDUZEÆA</t>
  </si>
  <si>
    <t>'982036</t>
  </si>
  <si>
    <t>DRUGA VANBILANSNA PASIVA - NAKNADA ZA PREVREMENU OTPLATU DRUGIH PREDUZEÆA</t>
  </si>
  <si>
    <t>'98205</t>
  </si>
  <si>
    <t>DRUGA VANBILANSNA PASIVA - HOV KLIJENATA PRIMLJENE NA ÈUVANJE</t>
  </si>
  <si>
    <t>'982051</t>
  </si>
  <si>
    <t>DRUGA VANBILANSNA PASIVA - NAKNADA ZA OBRADU KREDITA STANOVNIŠTVA</t>
  </si>
  <si>
    <t>'982052</t>
  </si>
  <si>
    <t>DRUGA VANBILANSNA PASIVA, DOSPJELA, STANOVNISTVO, NAKNADA PO GARANCIJAMA</t>
  </si>
  <si>
    <t>'982054</t>
  </si>
  <si>
    <t>DRUGA VANBILANSNA PASIVA - NAKNADA ZA MONITORING STANOVNIŠTVA</t>
  </si>
  <si>
    <t>'982055</t>
  </si>
  <si>
    <t>DRUGA VANBILANSNA PASIVA - NAKNADA ZA POSLATE OPOMENE STANOVNIŠTVA</t>
  </si>
  <si>
    <t>'982056</t>
  </si>
  <si>
    <t>DRUGA VANBILANSNA PASIVA - NAKNADA ZA PRIJEVREMENU OTPLATU STANOVNIŠTVA</t>
  </si>
  <si>
    <t>'9820595</t>
  </si>
  <si>
    <t>DRUGA VANBILANSNA PASIVA - DALJI  OBRAÈUN NAKNADA ZA KREDITNE KARTICE</t>
  </si>
  <si>
    <t>'98206</t>
  </si>
  <si>
    <t>DRUGA VANBILANSNA PASIVA - NOSTRO DOKUMENTARNI AKREDITIVI ZA PLAÆANJE U INOSTRANSTVU</t>
  </si>
  <si>
    <t>'98208</t>
  </si>
  <si>
    <t>DRUGA VANBILANSNA PASIVA - LORO INKASO POSLOVI - ÈEKOVI U STRANOJ VALUTI - STANOVNIŠTVO</t>
  </si>
  <si>
    <t>'982113</t>
  </si>
  <si>
    <t>DRUGA VANBILANSNA PASIVA - OKVIRNE NEOPOZIVE OBAVEZE PO KREDITIMA - DRUGA PREDUZECA</t>
  </si>
  <si>
    <t>'982114</t>
  </si>
  <si>
    <t>DRUGA VANBILANSNA PASIVA - OKVIRNE NEOPOZIVE OBAVEZE PO KREDITIMA - PREDUZETNICI</t>
  </si>
  <si>
    <t>'98213</t>
  </si>
  <si>
    <t>DRUGA VANBILANSNA PASIVA - EVIDENCIJA POTRAŽIVANJA ZA SUDSKE TAKSE</t>
  </si>
  <si>
    <t>'982131</t>
  </si>
  <si>
    <t>DRUGA VANBILANSNA PASIVA - OKVIRNE NEOPOZIVE OBAVEZE ZA PLASMANE INSTITUCIJAMA JAVNOG SEKTORA</t>
  </si>
  <si>
    <t>'982132</t>
  </si>
  <si>
    <t>DRUGA VANBILANSNA PASIVA - OKVIRNE NEOPOZIVE OBAVEZE ZA PLASMANE JAVNIH PREDUZEÆA</t>
  </si>
  <si>
    <t>'982133</t>
  </si>
  <si>
    <t>DRUGA VANBILANSNA PASIVA - OKVIRNE NEOPOZIVE OBAVEZE ZA PLASMANE DRUGIM PREDUZEÆIMA</t>
  </si>
  <si>
    <t>'982134</t>
  </si>
  <si>
    <t>DRUGA VANBILANSNA PASIVA - OKVIRNE NEOPOZIVE OBAVEZE ZA PLASMANE PREDUZETNICIMA</t>
  </si>
  <si>
    <t>'982136</t>
  </si>
  <si>
    <t>DRUGA VANBILANSNA PASIVA- OKVIRNE NEOPOZIVE OBAVEZE ZA PLASMANE NEBANKARSKIH FINANSIJSKIH ORGANIZACIJA</t>
  </si>
  <si>
    <t>'982137</t>
  </si>
  <si>
    <t>DRUGA VANBILANSNA PASIVA- OKVIRNE NEOPOZIVE OBAVEZE ZA PLASMANE NEPROFITNIH ORGANIZACIJA</t>
  </si>
  <si>
    <t>'98215</t>
  </si>
  <si>
    <t>DRUGA VANBILANSNA PASIVA - INO HOV KLIJENATA PRIMLJENE NA ÈUVANJE</t>
  </si>
  <si>
    <t>'98222</t>
  </si>
  <si>
    <t>DRUGA VANBILANSNA PASIVA - SUDSKI SPOROVI NA TERET BANKE</t>
  </si>
  <si>
    <t>'98225</t>
  </si>
  <si>
    <t>OBAVEZE PO PRENIJETIM SALDIMA FIZIÈKA LICA -DRUGA VANBILANSNA PASIVA</t>
  </si>
  <si>
    <t>'982250</t>
  </si>
  <si>
    <t>OBAVEZE PO PRENIJETIM SALDIMA PRAVNA LICA -DRUGA VANBILANSNA PASIVA</t>
  </si>
  <si>
    <t>'98230</t>
  </si>
  <si>
    <t>DRUGA VANBILANSNA PASIVA - "PRIMLJENI" KOLATERAL - NOVÈANI DEPOZIT</t>
  </si>
  <si>
    <t>'98231</t>
  </si>
  <si>
    <t>DRUGA VANBILANSNA PASIVA - "PRIMLJENI" KOLATERAL - HOV</t>
  </si>
  <si>
    <t>'98233</t>
  </si>
  <si>
    <t>DRUGA VANBILANSNA PASIVA - "PRIMLJENI" KOLATERAL - GARANCIJE</t>
  </si>
  <si>
    <t>'98234</t>
  </si>
  <si>
    <t>DRUGA VANBILANSNA PASIVA - "PRIMLJENI" KOLATERAL - NEPOKRETNA IMOVINA</t>
  </si>
  <si>
    <t>'98235</t>
  </si>
  <si>
    <t>DRUGA VANBILANSNA PASIVA - "PRIMLJENI" KOLATERAL - OPREMA</t>
  </si>
  <si>
    <t>'98236</t>
  </si>
  <si>
    <t>DRUGA VANBILANSNA PASIVA - "PRIMLJENI" KOLATERAL - ZALIHE</t>
  </si>
  <si>
    <t>'98237</t>
  </si>
  <si>
    <t>DRUGA VANBILANSNA PASIVA - "PRIMLJENI" KOLATERAL - MOTORNA VOZILA</t>
  </si>
  <si>
    <t>'98238</t>
  </si>
  <si>
    <t>DRUGA VANBILANSNA PASIVA - "PRIMLJENI" KOLATERAL - POTRAŽIVANJA</t>
  </si>
  <si>
    <t>'98240</t>
  </si>
  <si>
    <t>DRUGA VANBILANSNA PASIVA - "1:1" KOLATERAL - NOVÈANI DEPOZIT</t>
  </si>
  <si>
    <t>'98241</t>
  </si>
  <si>
    <t>DRUGA VANBILANSNA PASIVA - "1:1" KOLATERAL - HOV</t>
  </si>
  <si>
    <t>'98243</t>
  </si>
  <si>
    <t>DRUGA VANBILANSNA PASIVA - "1:1" KOLATERAL - GARANCIJE</t>
  </si>
  <si>
    <t>'98244</t>
  </si>
  <si>
    <t>DRUGA VANBILANSNA PASIVA - "1:1" KOLATERAL - NEPOKRETNA IMOVINA</t>
  </si>
  <si>
    <t>'98245</t>
  </si>
  <si>
    <t>DRUGA VANBILANSNA PASIVA - "1:1" KOLATERAL - OPREMA</t>
  </si>
  <si>
    <t>'98246</t>
  </si>
  <si>
    <t>DRUGA VANBILANSNA PASIVA - "1:1" KOLATERAL - ZALIHE</t>
  </si>
  <si>
    <t>'98247</t>
  </si>
  <si>
    <t>DRUGA VANBILANSNA PASIVA - "1:1" KOLATERAL - MOTORNA VOZILA</t>
  </si>
  <si>
    <t>'98248</t>
  </si>
  <si>
    <t>DRUGA VANBILANSNA PASIVA - "1:1" KOLATERAL - POTRAŽIVANJA</t>
  </si>
  <si>
    <t>'999030</t>
  </si>
  <si>
    <t>'999031</t>
  </si>
  <si>
    <t>'999032</t>
  </si>
  <si>
    <t>'999033</t>
  </si>
  <si>
    <t>'999034</t>
  </si>
  <si>
    <t>'999035</t>
  </si>
  <si>
    <t>'999050</t>
  </si>
  <si>
    <t>'999051</t>
  </si>
  <si>
    <t>'999052</t>
  </si>
  <si>
    <t>'999053</t>
  </si>
  <si>
    <t>'999054</t>
  </si>
  <si>
    <t>'999055</t>
  </si>
  <si>
    <t>'999130</t>
  </si>
  <si>
    <t>REZERVISANJA ZA GARANCIJE (ABRS) - PO GARANCIJAMA -CORPORATE</t>
  </si>
  <si>
    <t>'999131</t>
  </si>
  <si>
    <t>'999132</t>
  </si>
  <si>
    <t>'999150</t>
  </si>
  <si>
    <t>'999151</t>
  </si>
  <si>
    <t>'999152</t>
  </si>
  <si>
    <t>'999230</t>
  </si>
  <si>
    <t>'999232</t>
  </si>
  <si>
    <t>'999330</t>
  </si>
  <si>
    <t>'999331</t>
  </si>
  <si>
    <t>'999333</t>
  </si>
  <si>
    <t>'999450</t>
  </si>
  <si>
    <t>'999451</t>
  </si>
  <si>
    <t>'999452</t>
  </si>
  <si>
    <t>'999453</t>
  </si>
  <si>
    <t>'999530</t>
  </si>
  <si>
    <t>'999531</t>
  </si>
  <si>
    <t>'999541</t>
  </si>
  <si>
    <t>'999650</t>
  </si>
  <si>
    <t>'999651</t>
  </si>
  <si>
    <t>'999652</t>
  </si>
  <si>
    <t>'999653</t>
  </si>
  <si>
    <t>'999654</t>
  </si>
  <si>
    <t>'999730</t>
  </si>
  <si>
    <t>'999731</t>
  </si>
  <si>
    <t>'999930</t>
  </si>
  <si>
    <t>'9</t>
  </si>
  <si>
    <t>TOTAL za Vanbilansna evidencija</t>
  </si>
  <si>
    <t>'</t>
  </si>
  <si>
    <t xml:space="preserve">TOTAL: </t>
  </si>
  <si>
    <t>Krediti</t>
  </si>
  <si>
    <t>Fiksna aktiva</t>
  </si>
  <si>
    <t>Depoziti</t>
  </si>
  <si>
    <t>NOVA BANKA AD BANJALUKA</t>
  </si>
  <si>
    <t xml:space="preserve">ZAKLJUCNI LIST za period 01.01.2016-31.12.2016 </t>
  </si>
  <si>
    <t>'020430071</t>
  </si>
  <si>
    <t>DOSPJELA KAMATA PO KRATK.KREDITIMA ZA OSTALE NAMJENE DRUG.PRED - VIBOK</t>
  </si>
  <si>
    <t>'020460002</t>
  </si>
  <si>
    <t>DOSPJELA ZATEZNA KAMATA PO KRATKOROÈNIM KREDITIMA NEBANKARSKIH FINANSIJSKIH ORGANIZACIJA ZA OVERDRAFT IZ VLASTITIH SREDSTAVA</t>
  </si>
  <si>
    <t>'020470002</t>
  </si>
  <si>
    <t>ZATEZNA KAMATA PO KRATKOROÈNIM KRED. NEPROF.ORG. ZA OVERDRAFT IZ VL. SREDSTAVA, BEZ VAL.KLAUZ.</t>
  </si>
  <si>
    <t>'021420082</t>
  </si>
  <si>
    <t>DOSPJELA ZATEZNA KAMATA PO OTKUPLJENIM POTRAŽIVANJIMA OD JAVNIH PREDUZEÆA SA VAL.KLAUZ.</t>
  </si>
  <si>
    <t>'021430041</t>
  </si>
  <si>
    <t>DOSPJELA KAMATA PO KRATK.KREDITIMA ZA IZVOZ DRUGIM PRED. SA VAL.KLAUZ. IZ VL.IZVORA</t>
  </si>
  <si>
    <t>'021430042</t>
  </si>
  <si>
    <t>DOSPJELA ZATEZNA KAMATA PO KRATK.KREDITIMA ZA IZVOZ DRUGIM PRED. SA VAL.KLAUZ. IZ VL.IZVORA</t>
  </si>
  <si>
    <t>'021453471</t>
  </si>
  <si>
    <t>DOSPJELA KAMATA PO KRATKOROÈNIM KREDITIMA STANOVNIŠTVU OKVIRNI NENAMJENSKI KREDITI SA VALUTNOM KLAUZULOM IZ VLASTITIH SREDSTAVA</t>
  </si>
  <si>
    <t>'021453472</t>
  </si>
  <si>
    <t>ZATEZNA KAMATA PO KRATKOROÈNIM KREDITIMA STANOVNIŠTVU OKVIRNI NENAMJENSKI KREDITI SA VALUTNOM KLAUZULOM IZ VLASTITIH SREDSTAVA</t>
  </si>
  <si>
    <t>'021510251</t>
  </si>
  <si>
    <t>DOSPJELA KAMATA PO DUG.INVEST. KREDITIMA INST.JAVNOG SEKTORA SA VAL.KLAUZ. - FOND ZA RAZVOJ I ZAP.</t>
  </si>
  <si>
    <t>'021531051</t>
  </si>
  <si>
    <t>DOSPJELA KAMATA PO DUG.INVEST. KREDITIMA DRUGIM PRED. SA VAL.KLAUZ. - KANTON SARAJEVO</t>
  </si>
  <si>
    <t>'021531052</t>
  </si>
  <si>
    <t>DOSPJELA ZATEZNA KAMATA PO DUG.INVEST. KREDITIMA DRUGIM PRED. SA VAL.KLAUZ. - KANTON SARAJEVO</t>
  </si>
  <si>
    <t>'021570071</t>
  </si>
  <si>
    <t>DOSPJELA KAMATA PO OSTALIM DUG.KRED. NEPROF.ORG. SA VAL.KLAUZ. IZ VL.IZVORA</t>
  </si>
  <si>
    <t>DOSPJELE NAKANADE PO OSNOVU BLOKADA</t>
  </si>
  <si>
    <t>'0220451</t>
  </si>
  <si>
    <t>POTRAZIVANJA ZA NAKNADU, PREDUZETNICI, GARANCIJE, U STRANOJ VALUTI</t>
  </si>
  <si>
    <t>'022075</t>
  </si>
  <si>
    <t>POTRAŽIVANJA ZA NAKNADE OD NEPROFIT.ORG. - ZA VOÐENJE GARANCIJA</t>
  </si>
  <si>
    <t>'0220750</t>
  </si>
  <si>
    <t>POTRAŽIVANJA ZA NAKNADE OD NEPROFIT.ORG. ZA OBRADU I IZDAVANJE GARANCIJA</t>
  </si>
  <si>
    <t>'0224100300</t>
  </si>
  <si>
    <t>DOSPJELA NAKNADA PO KRATK.KREDITIMA ZA OBRTNA SRED. INST.JAVNOG SEKTORA SA VAL.KLAUZ. IZ VL.IZVORA - OBRADA ZAHTJEVA</t>
  </si>
  <si>
    <t>'0224100500</t>
  </si>
  <si>
    <t>DOSPJELA NAKNADA PO KRATKOROÈNOM INVESTICIONOM KREDITU INSTITUCIJA JAVNOG SEKTORA SA VALUTNOM KLAUZULOM- OBRADA ZAHTJEVA</t>
  </si>
  <si>
    <t>'02243008</t>
  </si>
  <si>
    <t>DOSPJELA NAKNADA PO OTKUPLJENIM POTRAŽIVANJIMA DRUGIH PRED.IZ VL.IZVORA</t>
  </si>
  <si>
    <t>'0224500050</t>
  </si>
  <si>
    <t>DOSPJELA NAKNADA OD STANOVNIŠTVA - PISMO NAMJERE</t>
  </si>
  <si>
    <t>'0224500600</t>
  </si>
  <si>
    <t>DOSPJELA NAKNADA PO KRATK. STAMBENIM KREDITIMA STANOVNIŠTVU SA VAL.KLAUZ. - OBRADA ZAHTJEVA</t>
  </si>
  <si>
    <t>'0224720730</t>
  </si>
  <si>
    <t>DOSPJELA NAKNADA PO OSTALIM KRATK.KRED. NEPROF.ORG. SA VAL.KLAUZ. IZ VL.IZVORA - OVERDRAFT - NEPOV.SRED.</t>
  </si>
  <si>
    <t>'0225100301</t>
  </si>
  <si>
    <t>DOSPJELA NAKNADA PO DUGOROÈNOM KREDITU ZA OBRTNA SREDSTVA INSTITUCIJA JAVNOG SEKTORA BEZ VALUTNE KLAUZULE- OBRADA ZAHTJEVA</t>
  </si>
  <si>
    <t>'0225200540</t>
  </si>
  <si>
    <t>DOSPJELA NAKNADA PO DUG. INVEST. KREDITIMA JAVNIM PRED. SA VAL.KLAUZ. IZ VL.IZVORA - PRIJEVREMENA OTPL.</t>
  </si>
  <si>
    <t>'0225313390</t>
  </si>
  <si>
    <t>DOSPJELA NAKNADA PO DUG.KREDITIMA DRUGIH PRED. ZA OBRTNA SRED. SA VAL.KLAUZ. - SVJETSKA BANKA - ODRAZ - MONITORING</t>
  </si>
  <si>
    <t>'0225400741</t>
  </si>
  <si>
    <t>DOSPJELA NAKNADA PO DUG. KREDITIMA PREDUZETNICIMA ZA OSTALE NAMJENE BEZ VAL.KLAUZ. - PRIJEVR.OTPL.</t>
  </si>
  <si>
    <t>'0225500540</t>
  </si>
  <si>
    <t>DOSPJELA NAKNADA PO DUGOR.HIPOTEKARNIM KREDITIMA ZA OSN.SRED.STANOVNIŠTVU SA VAL.KLAUZ. - PRIJEVR.OTPLATA</t>
  </si>
  <si>
    <t>'0225500700</t>
  </si>
  <si>
    <t>DOSPJELA NAKNADA PO DUG. KREDITIMA STANOVNIŠTVU ZA OSTALE NAMJENE SA VAL.KLAUZ. - OBRADA ZAHTJEVA</t>
  </si>
  <si>
    <t>'0230304</t>
  </si>
  <si>
    <t>POTRAŽIVANJA PO OSNOVU PRODAJE OSNOVNIH SREDSTAVA I MATERIJALNIH VRIJEDNOSTI</t>
  </si>
  <si>
    <t>'0290161</t>
  </si>
  <si>
    <t>ISPRAVKA VRIJEDNOSTI KAMATA PO KOMISIONIM KREDITIMA INST.JAVNOG SEKTORA U DOM.VAL - OPŠTINA GACKO</t>
  </si>
  <si>
    <t>'0294100370</t>
  </si>
  <si>
    <t>ISPRAVKA VRIJEDNOSTI KAMATA PO KRATK. KREDITIMA ZA OBRTNA SRED. INST.JAVNOG SEKTORA SA VAL.KLAUZ. IZ VL.IZVORA</t>
  </si>
  <si>
    <t>'0294200870</t>
  </si>
  <si>
    <t>ISPRAVKA VRIJEDNOSTI KAMATA PO KRATK.OTKUPLJENIM POTRAŽIVANJIMA OD JAVNIH PRED. SA VAL.KLAUZ.</t>
  </si>
  <si>
    <t>'0294300470</t>
  </si>
  <si>
    <t>ISPRAVKA VRIJEDNOSTI KAMATA PO KRATK. KREDITIMA ZA IZVOZ DRUGIM PRED. SA VAL.KLAUZ. IZ VL.IZVORA</t>
  </si>
  <si>
    <t>'0294534770</t>
  </si>
  <si>
    <t>ISPRAVKA VRIJEDNOSTI KAMATA PO KRATKOROÈNIM KREDITIMA STANOVNIŠTVU OKVIRNI NENAMJENSKI KREDITI SA VALUTNOM KLAUZULOM IZ VLASTITIH SREDSTAVA</t>
  </si>
  <si>
    <t>'0294720780</t>
  </si>
  <si>
    <t>ISPRAVKA VRIJED. NAKNADA PO KRATK.KREDITIMA NEPROFITNIM ORG. SA VAL.KLAUZ. IZ VL.IZVORA - OVERDRAFT</t>
  </si>
  <si>
    <t>'0295100580</t>
  </si>
  <si>
    <t>ISPRAVKA VRIJEDNOSTI NAKNADA PO DUG.INVEST. KREDITIMA INST.JAVNOG SEKTORA SA VAL.KLAUZ. IZ VL.IZVORA</t>
  </si>
  <si>
    <t>'0295310570</t>
  </si>
  <si>
    <t>ISPRAVKA VRIJEDNOSTI KAMATA PO DUG.INVEST. KREDITIMA DRUGIM PRED. SA VAL.KLAUZ. - KANTON SARAJEVO</t>
  </si>
  <si>
    <t>'0295313380</t>
  </si>
  <si>
    <t>ISPRAVKA VRIJEDNOSTI NAKNADA PO DUG.KREDITIMA ZA OBRTNA SRED. DRUGIM PRED. SA VAL.KLAUZ. - SVJETSKA BANKA - ODRAZ</t>
  </si>
  <si>
    <t>'029531438</t>
  </si>
  <si>
    <t>ISPRAVKA VRIJEDNOSTI POTRAZIVANJA ZA KAMATU, NAKNADU, POTRAZIVANJA PO OSNOVU PRODAJE I DRUGIH POTRAZIVANJA, DUGOROCNA, DRUGA PREDUZECA, AGROPR. BANKA, ZA OBRTNA SREDSTVA, ISPR.VRIJEDNOSTI PO NAKNADAMA</t>
  </si>
  <si>
    <t>'0295700580</t>
  </si>
  <si>
    <t>'03215</t>
  </si>
  <si>
    <t xml:space="preserve"> POTRAŽIVANJA ZA UPLAÆENA SREDSTVA ZA KUPOVINU AKCIJA</t>
  </si>
  <si>
    <t>'03401</t>
  </si>
  <si>
    <t>POTRAŽIVANJA IZ POSLOVA ZA REALIZACIJU KARTICA  FONDA SOLIDARNOSTI</t>
  </si>
  <si>
    <t>'03480</t>
  </si>
  <si>
    <t>POTRAŽIV PO OSNOVU PREPLAÆENOG  PDV-EA</t>
  </si>
  <si>
    <t>'036422</t>
  </si>
  <si>
    <t>POTRAŽIVANJA ZA IZVRŠENA PLAÆANJA PO KARTICAMA FONDA SOLIDARNOSTI</t>
  </si>
  <si>
    <t>'03909</t>
  </si>
  <si>
    <t>ISPRAVKA VRIJEDNOSTI OSTALIH POTRAZIVANJA, AVANS ZA ROBU I ISLUGE</t>
  </si>
  <si>
    <t>'080510251</t>
  </si>
  <si>
    <t>DOSPJELA KAMATA PO DUG.INVEST. KREDITIMA INST.JAVNOG SEKTORA U STR.VAL.- FOND ZA RAZVOJ I ZAP.</t>
  </si>
  <si>
    <t>'080550771</t>
  </si>
  <si>
    <t>DOSPJELA KAMATA PO DUG. KREDITIMA STANOVNIŠTVU ZA OSTALE NAMJENE U STR.VAL. - MKP RS</t>
  </si>
  <si>
    <t>'080550772</t>
  </si>
  <si>
    <t>DOSPJELA ZATEZNA KAMATA PO DUG. KREDITIMA STANOVNIŠTVU ZA OSTALE NAMJENE U STR.VAL. - MKP RS</t>
  </si>
  <si>
    <t>'089550777</t>
  </si>
  <si>
    <t>ISPRAVKA VRIJEDNOSTI KAMATA PO DUG.KREDITIMA STANOVNIŠTVU ZA OSTALE NAMJENE U STR.VAL. - MKP RS</t>
  </si>
  <si>
    <t>'10255260</t>
  </si>
  <si>
    <t>DUGOROÈNI POTROŠAÈKI KREDITI STANOVNIŠTVU U DOM.VAL. BEZ VAL.KLAUZ. - ZA KUPOVINU AUTOMOBILA AUTO MAXI</t>
  </si>
  <si>
    <t>'1055312</t>
  </si>
  <si>
    <t>DUGOROÈNI INVEST. KREDITI DRUGIM PRED. U DOMAÆOJ VALUTI BEZ VAL. KLAUZ.  - OPŠTINA VIŠEGRAD</t>
  </si>
  <si>
    <t>'1075400</t>
  </si>
  <si>
    <t>OSTALI DUGOROÈNI KREDITI PREDUZETNICIMA U DOM.VAL BEZ VAL.KLAUZ. - ZA OBAVLJANJE DJELATNOSTI</t>
  </si>
  <si>
    <t>'10953125</t>
  </si>
  <si>
    <t>ISPRAVKA VRIJEDNOSTI DUG.INVEST. KREDITA DRUGIM PRED. BEZ VAL.KLAUZ. - OPŠTINA VIŠEGRAD</t>
  </si>
  <si>
    <t>'10954007</t>
  </si>
  <si>
    <t>ISPRAVKA VRIJEDNOSTI DUG.KREDITA PREDUZETNICIMA ZA OSTALE NAMJENE BEZ VAL.KLAUZ.</t>
  </si>
  <si>
    <t>'1124560</t>
  </si>
  <si>
    <t>KRATKOROÈNI POTROŠAÈKI KREDITI STANOVNIŠTVU U DOM VAL.SA VAL.KLAUZ. - ARANŽ.KREDITI</t>
  </si>
  <si>
    <t>'11341001</t>
  </si>
  <si>
    <t>KRATKOROÈNI KREDITI ZA OBRTNA SRED. INST.JAVNOG SEKTORA SA VAL.KLAUZ. IZ VL.IZVORA- U KORISCENJU</t>
  </si>
  <si>
    <t>'11541001</t>
  </si>
  <si>
    <t xml:space="preserve"> KRATKOROÈNI INVESTICIONI KREDIT INSTITUCIJA JAVNOG SEKTORA SA VALUTNOM KLAUZULOM - U KORIŠTENJU</t>
  </si>
  <si>
    <t>'1155102</t>
  </si>
  <si>
    <t>DUGOROÈNI INVEST. KREDITI INST.JAVNOG SEKTORA U DOMAÆOJ VALUTI SA VAL. KLAUZ.  - FOND ZA RAZVOJ I ZAP.</t>
  </si>
  <si>
    <t>'1155312</t>
  </si>
  <si>
    <t>DUGOROÈNI INVEST. KREDITI DRUGIM PRED. U DOMAÆOJ VALUTI SA VAL. KLAUZ. - OPŠTINA VIŠEGRAD</t>
  </si>
  <si>
    <t>'11645001</t>
  </si>
  <si>
    <t>KRATKOROÈNI STAMBENI KREDITI STANOVNIŠTVU U DOMAÆOJ VALUTI SA VALUTNOM KLAUZULOM-U KORIŠTENJU</t>
  </si>
  <si>
    <t>'1164560</t>
  </si>
  <si>
    <t>KRTAKOROÈNI STAMBENI KREDITI STANOVNIŠTVU U DOM VAL.SA VAL.KLAUZ. - ARANŽ.KREDITI</t>
  </si>
  <si>
    <t>'11745341</t>
  </si>
  <si>
    <t>OSTALI KRATKOROÈNI KREDITI STANOVNIŠTVU OKVIRNI NENAMJENSKI KREDITI SA VALUTNOM KLAUZULOM IZ VLASTITIH SREDSTAVA-U KORIŠTENJU</t>
  </si>
  <si>
    <t>'11755001</t>
  </si>
  <si>
    <t>OSTALI DUGOROÈNI KREDITI STANOVNIŠTVU U DOM.VAL SA VAL.KLAUZ. - ZA OBAVLJANJE POLJOP.DJELAT.- U KORISCENJU</t>
  </si>
  <si>
    <t>'1175700</t>
  </si>
  <si>
    <t>OSTALI DUGOROÈNI KREDITI NEPROFITNIM ORG. SA VAL.KLAUZ. IZ VL.IZVORA</t>
  </si>
  <si>
    <t>'11945347</t>
  </si>
  <si>
    <t>ISPRAVKA VRIJEDOSTI KRATKOROÈNIH KREDITA STANOVNIŠTVU OKVIRNI NENAMJENSKI KREDITI SA VALUTNOM KLAUZULOM IZ VLASTITIH SREDSTAVA</t>
  </si>
  <si>
    <t>'11951025</t>
  </si>
  <si>
    <t>ISPRAVKA VRIJEDNOSTI DUG.INVEST. KREDITA INST.JAVNOG SEKTORA SA VAL.KLAUZ. - FOND ZA RAZVOJ I ZAP.</t>
  </si>
  <si>
    <t>'11953125</t>
  </si>
  <si>
    <t>ISPRAVKA VRIJEDNOSTI DUG.INVEST. KREDITA DRUGIM PRED. SA VAL.KLAUZ. - OPŠTINA VIŠEGRAD</t>
  </si>
  <si>
    <t>'11957007</t>
  </si>
  <si>
    <t>ISPRAVKA VRIJED. DUG.KREDITA NEPROFITNIM ORG. SA VAL.KLAUZ. IZ VL.IZVORA</t>
  </si>
  <si>
    <t>'12014</t>
  </si>
  <si>
    <t>HOV PO FER VRIJEDNOSTI KROZ BILANS USPJEHA NAMJENJENE TRGOVANJU - INSTITUCIJE JAVNOG SEKTORA</t>
  </si>
  <si>
    <t>'12114</t>
  </si>
  <si>
    <t>KAMATA PO OSNOVU HARTIJA OD VRIJEDNOSTI PO FER VRIJEDNOSTI KROZ BILANS USPJEHA, INSTITUCIJE JAVNOG SEKTORA, HOV NAMIJENJENE PRODAJI</t>
  </si>
  <si>
    <t>'1514200</t>
  </si>
  <si>
    <t>KUPLJENI KRATKOROÈNI PLASMANI OD JAVNIH PREDUZEÆA IZ VL.IZVORA</t>
  </si>
  <si>
    <t>'1540240</t>
  </si>
  <si>
    <t>PLASMANI ZA IZVRSENA PLACANJA PO GARANCIJAMA- JAVNA PREDUZEÆA U KM  BEZ UZR</t>
  </si>
  <si>
    <t>'15770</t>
  </si>
  <si>
    <t>OSTALI KRATKOROÈNI PLASMANI U DOM.VALUTI - POTRAŽIVANJA OD SRPSKIH POŠTA</t>
  </si>
  <si>
    <t>'1594200</t>
  </si>
  <si>
    <t>DISKONT NA KUPLJENE KRATK.PLASMANE OD JAVNIH PREDUZEÆA IZ VL.IZVORA</t>
  </si>
  <si>
    <t>'159420078</t>
  </si>
  <si>
    <t>ISPRAVKA VRIJEDNOSTI - KUPLJENA KRATKOROÈNA POTRAŽIVANJA - JAVNA PREDUZEÆA</t>
  </si>
  <si>
    <t>'1594202</t>
  </si>
  <si>
    <t>DISKONT NA DOSPJELE KUPLJENE KRATK.PLASMANE OD JAVNIH PREDUZEÆA IZ VL.IZVORA</t>
  </si>
  <si>
    <t>'18046000</t>
  </si>
  <si>
    <t>DOSPJELI KRATKOROÈNI KREDIT NEBANKARSKIH FINANSIJSKIH ORGANIZACIJA  ZA OVERDRAFT IZ VLASTITIH SREDSTAVA</t>
  </si>
  <si>
    <t>'18047000</t>
  </si>
  <si>
    <t>DOSPJELI KRATK. KREDITI NEPROF.ORG. ZA OVERDRAFT IZ VL. SREDSTAVA, BEZ VAL.KLAUZ.</t>
  </si>
  <si>
    <t>'18242008</t>
  </si>
  <si>
    <t>DOSPJELI KREDITI PO OTKUPLJENIM POTRAŽIVANJIMA JAVNIM PREDUZEÆIMA SA VAL.KLAUZ.</t>
  </si>
  <si>
    <t>'18243004</t>
  </si>
  <si>
    <t>DOSPJELI KRATKOROÈNI KREDITI ZA IZVOZ DRUGIM PRED. SA VAL.KLAUZ. IZ VL.IZVORA</t>
  </si>
  <si>
    <t>'18245347</t>
  </si>
  <si>
    <t>DOSPJELI KRATKOROÈNI KREDITI STANOVNIŠTVU OKVIRNI NENAMJENSKI KREDITI SA VALUTNOM KLAUZULOM IZ VLASTITIH SREDSTAVA</t>
  </si>
  <si>
    <t>'18251025</t>
  </si>
  <si>
    <t>DOSPJELI DUGOROÈNI INVEST. KREDITI INST.JAVNOG SEKTORA SA VAL.KLAUZ. - FOND ZA RAZVOJ I ZAP.</t>
  </si>
  <si>
    <t>'18253105</t>
  </si>
  <si>
    <t>DOSPJELI DUGOROÈNI INVEST. KREDITI DRUGIM PRED SA VAL.KLAUZ. - KANTON SARAJEVO</t>
  </si>
  <si>
    <t>'18257007</t>
  </si>
  <si>
    <t>DOSPJELI DUGOROÈNI KREDITI NEPROFITNIM ORG. SA VAL.KLAUZ. IZ VL.IZVORA</t>
  </si>
  <si>
    <t>'189410030</t>
  </si>
  <si>
    <t>ISPRAVKA VRIJEDNOSTI DOSPJELIH KRATK. KREDITA ZA OBRTNA SRED. INST.JAVNOG SEKTORA SA VAL.KLAUZ. IZ VL.IZVORA</t>
  </si>
  <si>
    <t>'189420030</t>
  </si>
  <si>
    <t>ISPRAVKA VRIJEDNOSTI DOSPJELIH KRATK. KREDITA ZA OBRTNA SRED. JAVNIM PRED. SA VAL.KLAUZ. IZ VL.IZVORA</t>
  </si>
  <si>
    <t>'189430040</t>
  </si>
  <si>
    <t>ISPRAVKA VRIJEDNOSTI DOSPJELIH KRATK. KREDITA ZA IZVOZ DRUGIM PRED. SA VAL.KLAUZ. IZ VL.IZVORA</t>
  </si>
  <si>
    <t>'189470030</t>
  </si>
  <si>
    <t>ISPRAVKA VRIJEDNOSTI DOSPJELIH KRATK. KREDITA ZA OBRTNA SRED. NEPROFITNIH ORG. SA VAL.KLAUZ. IZ.VL.IZVORA</t>
  </si>
  <si>
    <t>'189531050</t>
  </si>
  <si>
    <t>ISPRAVKA VRIJEDNOSTI DOSPJELIH DUG.INVEST. KREDITA DRUGIM PRED. SA VAL.KLAUZ. - KANTON SARAJEVO</t>
  </si>
  <si>
    <t>RAZG. POTRAŽIVANJA ZA OBRAÈUNATU KAMATU PO HOV NAMIJENJENE TRGOVANJU</t>
  </si>
  <si>
    <t>'20351025</t>
  </si>
  <si>
    <t>OSTALI DUGOROÈNI INVEST. KREDITI INST.JAVNOG SEKTORA U STRANOJ VALUTI - FOND ZA RAZVOJ I ZAP.</t>
  </si>
  <si>
    <t>'20353045</t>
  </si>
  <si>
    <t>OSTALI DUGOROÈNI INVETSICIONI KREDITI DRUGIM PRED. U STRANOJ VALUTI - EFSE</t>
  </si>
  <si>
    <t>'20355047</t>
  </si>
  <si>
    <t>OSTALI DUGOROÈNI KREDITI STANOVNIŠTVU U STRANOJ VALUTI - EFSE</t>
  </si>
  <si>
    <t>'20355077</t>
  </si>
  <si>
    <t>OSTALI DUGOROÈNI KREDITI STANOVNIŠTVU U STARNOJ VALUTI - MKP RS</t>
  </si>
  <si>
    <t>'20951025</t>
  </si>
  <si>
    <t>ISPRAVKA VRIJEDNOSTI DUG.INVEST. KREDITA INST.JAVNOG SEKTORA U STR.VAL. - FOND ZA RAZVOJ I ZAP.</t>
  </si>
  <si>
    <t>'20953045</t>
  </si>
  <si>
    <t>ISPRAVKA VRIJEDNOSTI DUG.INVEST. KREDITA DRUGIM PRED. U STR.VAL. - EFSE</t>
  </si>
  <si>
    <t>'20955047</t>
  </si>
  <si>
    <t>ISPRAVKA VRIJEDNOSTI DUG.KREDITA STANOVNIŠTVU ZA OSTALE NAMJENE U STR.VAL. - EFSE</t>
  </si>
  <si>
    <t>'20955077</t>
  </si>
  <si>
    <t>ISPRAVKA VRIJEDNOSTI DUG.KREDITA STANOVNIŠTVA ZA OSTALE NAMJENE U STR.VAL. - MKP RS</t>
  </si>
  <si>
    <t>'28051025</t>
  </si>
  <si>
    <t>DOSPJELI DUGOROÈNI INVEST. KREDITI INST.JAVNOG SEKTORA U STR.VAL. - FOND ZA RAZVOJ I ZAP.</t>
  </si>
  <si>
    <t>'28141</t>
  </si>
  <si>
    <t>TEKUÆA DOSPJEÆA DUGOROÈNIH PLASMANA U STRANOJ VALUTI - KRATK. - INSTITUCIJE JAVNOG SEKTORA</t>
  </si>
  <si>
    <t>'28143</t>
  </si>
  <si>
    <t>TEKUÆA DOSPJEÆA DUGOROÈNIH PLASMANA U STRANOJ VALUTI - KRATK. - DRUGA PREDUZEÆA</t>
  </si>
  <si>
    <t>'28151</t>
  </si>
  <si>
    <t>TEKUÆA DOSPJEÆA DUGOROÈNIH PLASMANA U STRANOJ VALUTI - DUG. - INSTITUCIJE JAVNOG SEKTORA</t>
  </si>
  <si>
    <t>'28153</t>
  </si>
  <si>
    <t>TEKUÆA DOSPJEÆA DUGOROÈNIH PLASMANA U STRANOJ VALUTI - DUG. - DRUGA PREDUZEÆA</t>
  </si>
  <si>
    <t>'29003</t>
  </si>
  <si>
    <t>RAZGRANIÈENA POTRAŽIVANJA ZA OBRAÈUNATU KAMATU U STRANOJ VALUTI - DRUGA PREDUZEÆA - RENTNA ŠTEDNJA</t>
  </si>
  <si>
    <t>'36001</t>
  </si>
  <si>
    <t>AKONTACIONI POREZ NA DODATU VRIJEDNOST U PRIMLJENIM FAKTURAMA</t>
  </si>
  <si>
    <t>'37001</t>
  </si>
  <si>
    <t>ODLOŽENA PORESKA SREDSTVA HOV PO FER VRIJEDNOSTI</t>
  </si>
  <si>
    <t>'401450</t>
  </si>
  <si>
    <t>NAMJENSKI KRATKOROÈNI DEPOZITI STANOVNIŠTVA DO 365 DANA - PLASMANI PRAVNIM LICIMA  (NEKAMATONOSNI)</t>
  </si>
  <si>
    <t>'40151</t>
  </si>
  <si>
    <t>NAMJENSKI DUGOROÈNI DEPOZITI INSTITUCIJA JAVNOG SEKTORA PREKO GODINU DANA  (NEKAMATONOSNI)</t>
  </si>
  <si>
    <t>'40547</t>
  </si>
  <si>
    <t>OSTALI DEPOZITI DO 365 DANA- NEPROFITNE ORGANIZACIJE</t>
  </si>
  <si>
    <t>'4055601</t>
  </si>
  <si>
    <t>DUGOROÈNI DEPOZITI NEBANKARSKIH FINANSIJSKIH ORGANIZACIJA DO 2 GODINE - OSIG.ORGANIZ.</t>
  </si>
  <si>
    <t>'4114510</t>
  </si>
  <si>
    <t>NAMJENSKI KRATKOROÈNI DEPOZITI STANOVNIŠTVA DO 365 DANA SA VAL.KLAUZULOM - PLASMANI FIZIÈKIM LICIMA (NEKAM.)</t>
  </si>
  <si>
    <t>'4114702</t>
  </si>
  <si>
    <t>NAMJ.KRAT.DEP.SA UGOV.ZAŠTIT.OD RIZIKA NEPROF.ORGANIZ. DO 365 DANA PO GARANCIJAMA I AKREDITIVIMA -NEKAMATONOSNI</t>
  </si>
  <si>
    <t>'4115610</t>
  </si>
  <si>
    <t>NAMJENSKI DUGOROÈNI DEPOZIT NEBANKARSKIH FINANSIJSKIH ORGANIZACIJA PREKO 365 DANA SA VALUTNOM KLAUZULOM -KAMATONOSNI</t>
  </si>
  <si>
    <t>'411570</t>
  </si>
  <si>
    <t>NAMJENSKI DUGOROÈNI DEPOZITI NEPROFITNIH ORG. SA UGOV.ZAŠT.OD RIZIKA - NEKAMATONOSNI</t>
  </si>
  <si>
    <t>'413241</t>
  </si>
  <si>
    <t>KRATKOROÈNI STEDNI DEPOZITI  PREDUZETNIKA DO 6 MJESECI SA UGOVORENOM ZAŠTITOM OD RIZIKA</t>
  </si>
  <si>
    <t>'4132413</t>
  </si>
  <si>
    <t>KRATKOROÈNI STEDNI DEPOZITI  PREDUZETNIKA DO 3 MJESECA SA UGOVORENOM ZAŠTITOM OD RIZIKA</t>
  </si>
  <si>
    <t>'415131</t>
  </si>
  <si>
    <t>KRATKOROÈNI DEPOZITI DRUGIH PREDUZEÆA DO 30 DANA SA VALUTNOM KLAUZULOM</t>
  </si>
  <si>
    <t>'415211</t>
  </si>
  <si>
    <t>KRATKOROÈNI DEPOZITI INSTITUCIJA JAVNOG SEKTORA DO 90 DANA SA VALUTNOM KLAUZULOM</t>
  </si>
  <si>
    <t>'415331</t>
  </si>
  <si>
    <t>KRATKOROÈNI DEPOZITI DO 6 MJESECI DRUGIH PRED. SA VALUTNOM KLAUZ.</t>
  </si>
  <si>
    <t>'415811</t>
  </si>
  <si>
    <t>DUGOROÈNI DEPOZITI INSTITITUCIJA JAVNOG SEKTORA DO 120 MJ. SA VALUTNOM KLAUZULOM</t>
  </si>
  <si>
    <t>'41871071</t>
  </si>
  <si>
    <t>PRIMLJENI KREDITI SA UGOV.ZAŠT.OD RIZIKA,DO 10 GODINA- INSTITUCIJE JAVNOG SEKTORA IFAD</t>
  </si>
  <si>
    <t>'42004</t>
  </si>
  <si>
    <t>DOSPJELA OBAVEZA ZA KAMATU PO TRANS.RAÈUNIMA PREDUZETNICIMA BEZ UGOV.ZAŠTITE OD RIZIKA</t>
  </si>
  <si>
    <t>'4200920</t>
  </si>
  <si>
    <t>DOSPJELA KAMATA OSTALIH KOMITENATA PO KRATK.POSLOVANJU BEZ VAL.KLAUZULE</t>
  </si>
  <si>
    <t>'4200999</t>
  </si>
  <si>
    <t>DOSPJELA KAMATA NA OROÈENE DEPOZITE - BONUS - DEFAULT KONTO</t>
  </si>
  <si>
    <t>'42053</t>
  </si>
  <si>
    <t>DOSPJELA KAMATA DRUGIM PREDUZEÆIMA PO DUG.POSLOVANJU BEZ VAL.KLAUZULE</t>
  </si>
  <si>
    <t>'420551</t>
  </si>
  <si>
    <t>DOSPJELA KAMATA STANOVNIŠTVA PO DUG.POSLOVANJU (ŠTEDNI ULOZI) - RENTNA ŠTEDNJA</t>
  </si>
  <si>
    <t>'420911</t>
  </si>
  <si>
    <t>DOSPJELA KAMATA DUGOROÈNOG NAMJENSKOG DEPOZITA INSTITUCIJA JAVNOG SEKTORA BEZ UGOVORENE ZAŠTITE OD RIZIKA</t>
  </si>
  <si>
    <t>'42101071</t>
  </si>
  <si>
    <t>KAMATA PO OSNOVU OBAVEZA SA UGOV.ZAŠT.OD RIZIKA, PO DUG.KREDITIMA - INSTITUCIJE JAVNOG SEKTORA- IFAD</t>
  </si>
  <si>
    <t>'421211</t>
  </si>
  <si>
    <t>DOSPJELA KAMATA KRATKOROÈNIH DEPOZITA JAVNOG SEKTORA DO 30 DANA SA VALUTNOM KLAUZULOM</t>
  </si>
  <si>
    <t>'421241</t>
  </si>
  <si>
    <t>DOSPJELA KAMATA KRATKOROÈNIH DEPOZITA PREDUZETNIKA DO 6 MJESECI SA VALUTNOM KLAUZULOM</t>
  </si>
  <si>
    <t>'4212413</t>
  </si>
  <si>
    <t>DOSPJELA KAMATA KRATKOROÈNIH DEPOZITA PREDUZETNIKA DO 3 MJESECA SA VALUTNOM KLAUZULOM</t>
  </si>
  <si>
    <t>'421331</t>
  </si>
  <si>
    <t>DOSPJELA KAMATA PO KRATK.DEPOZITIMA DO 6 MJESECI DRUGIH PRED. SA VALUTNOM KLAUZ.</t>
  </si>
  <si>
    <t>'4215311</t>
  </si>
  <si>
    <t>DOSPJELA KAMATA NAMJENSKOG DUGOROÈNOG DEPOZITA DRUGIH PREDUZEÆA. DO 24 MJ.PLASMAN FIZIÈKA LICIMA SA VALUTNOM KLAUZULOM</t>
  </si>
  <si>
    <t>'4215610</t>
  </si>
  <si>
    <t>DOSPJELA KAMATA NAMJENSKOG DUGOROÈNOG DEPOZITA NEBANKARSKE FINANSIJSKE ORGANIZACIJE DO 365 DANA SA VALUTNOM KLAUZULOM</t>
  </si>
  <si>
    <t>'4219562</t>
  </si>
  <si>
    <t>DOSPJELA KAMATA DUGOR. ŠTEDNI DEPOZ. STANOV. NA 180 MJ. SA VALUT.KLAUZ. - DJEÈ.BONUS ŠTED.</t>
  </si>
  <si>
    <t>'42214</t>
  </si>
  <si>
    <t>OBAVEZE ZA NETO NAKNADE ZARADA -TOPLI OBROK</t>
  </si>
  <si>
    <t>'45404</t>
  </si>
  <si>
    <t>OBAVEZE PO OSNOVU PRIVREMENIH I POVREMENIH POSLOVA (NETO IZNOS)</t>
  </si>
  <si>
    <t>'45418</t>
  </si>
  <si>
    <t>OBAVEZE ZA POREZ I DOPRINOSE PO OSNOVU PRIVREMENIH I POVREMENIH POSLOVA</t>
  </si>
  <si>
    <t>'45503</t>
  </si>
  <si>
    <t>OSTALE OBAVEZE PREMA ZAPOSLENIMA - ISPLATE PO SITNIM RAÈUNIMA</t>
  </si>
  <si>
    <t>'47405</t>
  </si>
  <si>
    <t>OSTALA REZERVISANJA, OSTALE KRATKOROCNE OBAVEZE</t>
  </si>
  <si>
    <t>'47730</t>
  </si>
  <si>
    <t>OBAVEZE ZA POREZE I DOPRINOSE PO ZAPISNIKU NADLEŽNE INSTITUCIJE PU</t>
  </si>
  <si>
    <t>'4800107</t>
  </si>
  <si>
    <t>RAZGRANICENE OBAVEZE ZA OBRACUNATU KAMATU,  INSTITUCIJE JAVNOG SEKTORA- IFAD</t>
  </si>
  <si>
    <t>'4800999</t>
  </si>
  <si>
    <t>RAZGRANIÈENE OBAVEZE PO KAMATA NA OROÈENE DEPOZITE - BONUS - DEFAULT KONTO</t>
  </si>
  <si>
    <t>'480211</t>
  </si>
  <si>
    <t>RAZGRANIÈENE OBAVEZE ZA OBRAÈUNATU KAMATU KRATKOROÈNIH DEPOZITA INSTITUCIJA JAVNOG SEKTORA DO 90 DANA SA VALUTNOM KLAUZULOM</t>
  </si>
  <si>
    <t>'480241</t>
  </si>
  <si>
    <t>RAZGRANIÈENA OBAVEZA ZA OBRAÈUNATU KAMATU PO OSNOVU KRATKOROÈNIH ŠTEDNIH DEPOZITA PREDUZETNIKA NA 6 MJESECI  SA VALUTNOM KLAUZULOM</t>
  </si>
  <si>
    <t>'4802413</t>
  </si>
  <si>
    <t>RAZGRANIÈENA OBAVEZA ZA OBRAÈUNATU KAMATU PO OSNOVU KRATKOROÈNIH ŠTEDNIH DEPOZITA PREDUZETNIKA NA 3 MJESECA  SA VALUTNOM KLAUZULOM</t>
  </si>
  <si>
    <t>'480331</t>
  </si>
  <si>
    <t>OBRAÈUNATA KAMATA PO KRATK.DEPOZITIMA DO 6 MJESECI DRUGIH PRED. SA VALUTNOM KLAUZ.</t>
  </si>
  <si>
    <t>'4805610</t>
  </si>
  <si>
    <t>RAZGRANIÈENE OBAVEZE ZA OBRAÈUNATU KAMATU NAMJENSKIH DUGOROÈNIH DEPOZITA NEBANKARSKE FINANSIJSKE ORGANIZACIJE PREKO 365 DANA SA VALUTNOM KLAUZULOM</t>
  </si>
  <si>
    <t>'48303800</t>
  </si>
  <si>
    <t>UNAPRED NAPLAÆENA NAKNADA PO OSNOVU FAKTORINGA</t>
  </si>
  <si>
    <t>RAZGRANIÈENI PRIHOD ZA POTRAŽIVANJA PO KREDITIMA (POZAJMICAMA) STANOVNIŠTVA ISKAZANA PO AMORTIZOVANOJ VRIJEDNOSTI PRIMJENOM EFEKTIVNE KAMATNE STOPE??</t>
  </si>
  <si>
    <t>'48399</t>
  </si>
  <si>
    <t>UPLATA PRETPLATE  PO OSNOVU  PLASMANA-NEAKTIVNE PARTIJE</t>
  </si>
  <si>
    <t>'4940107</t>
  </si>
  <si>
    <t>DOSPJELI PRIMLJENI KREDITI, INSTITUCIJE JAVNOG SEKTORA- IFAD</t>
  </si>
  <si>
    <t>'49541</t>
  </si>
  <si>
    <t>TEKUÆA DOSPJEÆA DUGOROÈNIH KREDITA - KRATKOROÈNA - INSTITUCIJE JAVNOG SEKTORA</t>
  </si>
  <si>
    <t>'49551</t>
  </si>
  <si>
    <t>TEKUÆA DOSPJEÆA DUGOROÈNIH KREDITA - DUGOROÈNA - INSTITUCIJE JAVNOG SEKTORA</t>
  </si>
  <si>
    <t>'50143</t>
  </si>
  <si>
    <t>NAMJENSKI KRARTKOROÈNI DEPOZITI DRUGIH PREDUZEÆA U STR.VAL. DO 365 DANA - PO KREDITIMA (NEKAMAT)</t>
  </si>
  <si>
    <t>'501450</t>
  </si>
  <si>
    <t>NAMJENSKI KRATKOROÈNI DEPOZITI STANOVNIŠTVA U STRANOJ VALUTI DO 365 DANA - PLASMANI PRAVNIM LICIMA  (NEKAM.)</t>
  </si>
  <si>
    <t>'5014501</t>
  </si>
  <si>
    <t>NAMJENSKI KRATKOROÈNI DEPOZITI STANOVNIŠTVA U STRANOJ VALUTI DO 365 DANA - PLASMANI PRAVNIM LICIMA (KAMATONOSNI)</t>
  </si>
  <si>
    <t>'501550</t>
  </si>
  <si>
    <t>NAMJENSKI DUG.DEPOZITI STANOVNIŠTVA U STR.VAL.PREKO GODINU DANA - PLASMANI PRAVNIM LICIMA (NEKAM.)</t>
  </si>
  <si>
    <t>'5017410</t>
  </si>
  <si>
    <t>NAMJENSKI DUGOROÈNI DEPOZITI  PREDUZETNIKA U STRANOJ VALUTI DO 5 GODINA PO KREDITIMA (KAMATONOSNI)</t>
  </si>
  <si>
    <t>'505100</t>
  </si>
  <si>
    <t>OSTALI DEPOZITI U STRANOJ VALUTI- DO 30 DANA ZA BANKE I BANKARSKE ORGANIZACIJE</t>
  </si>
  <si>
    <t>'505180</t>
  </si>
  <si>
    <t>KRATKOROÈNI DEPOZITI OD STRANIH BANAKA DO 30 DANA U STRANOJ VALUTI</t>
  </si>
  <si>
    <t>'505541</t>
  </si>
  <si>
    <t>DUGOROÈNI DEPOZITI U STRANOJ VAL.OD PREDUZETNIKA NA 13 MJESECI</t>
  </si>
  <si>
    <t>'505583</t>
  </si>
  <si>
    <t>DUGOROÈNI DEPOZITI NA 13 MJESECI  STRNIH LICA U STRANOJ VALUTI - DRUGA PREDUZEÆA</t>
  </si>
  <si>
    <t>'508819</t>
  </si>
  <si>
    <t>PRIMLJENI KREDITI U STRANOJ VALUTI OD INSTITUCIJA JAVNOG SEKTORA PREKO 5 GODINA</t>
  </si>
  <si>
    <t>'52000</t>
  </si>
  <si>
    <t>DOSPJELA KAMATA U STRANOJ VALUTI OD INO BANAKA</t>
  </si>
  <si>
    <t>'520019</t>
  </si>
  <si>
    <t>DOSPJELA KAMATA INSTITUCIJA JAVNOG SEKTORA U STRANOJ VALUTI- DEFAULT</t>
  </si>
  <si>
    <t>'520061</t>
  </si>
  <si>
    <t>KAMATA PO OSNOVU OBAVEZA U STRANOJ VALUTI - NEBANKARSKE FINANSIJSKE ORGANIZACIJE</t>
  </si>
  <si>
    <t>'520100</t>
  </si>
  <si>
    <t>DOSPJELA KAMATA PO KRATKOROÈNIM DEPOZITIMA BANAKA U STRANOJ VALUTI DO 30 DANA</t>
  </si>
  <si>
    <t>'520180</t>
  </si>
  <si>
    <t>DOSPJELA KAMATA U STRANOJ VALUTI PREMA STRANIM BANKAMA DO 30 DANA</t>
  </si>
  <si>
    <t>'520541</t>
  </si>
  <si>
    <t>DOSPJELA KAMATA NA DUGOR. DEPOZITE OD PREDUZETNIKA</t>
  </si>
  <si>
    <t>'52057</t>
  </si>
  <si>
    <t>KAMATA PO OSNOVU OBAVEZA U STRANOJ VALUTI, DO 2 GODINE, NEPROFITNE ORGANIZACIJE</t>
  </si>
  <si>
    <t>'520583</t>
  </si>
  <si>
    <t>DOSPJELA KAMATA PO DUGOROÈNIM DEPOZITIMA NA 13 MJESECI  STRNIH LICA U STRANOJ VALUTI - DRUGA PREDUZEÆA</t>
  </si>
  <si>
    <t>'5207410</t>
  </si>
  <si>
    <t>DOSPJELA KAMATA NA NAMJENSKI DUGOR.DEPOZITI  PREDUZETNIKA U STR.VAL.DO 5 GODINE IZ OPERAT.POSL.PO KREDITIMA</t>
  </si>
  <si>
    <t>'5207580</t>
  </si>
  <si>
    <t>DOSPJELA KAMATA DUGOR. ŠTEDNI DEPOZ. STANOV. NA 24 MJ. U STR.VALUT. - NAMJEN.NEKAMAT.</t>
  </si>
  <si>
    <t>'5209561</t>
  </si>
  <si>
    <t>DOSPJELA KAMATA DUGOR. ŠTEDNI DEPOZ. STANOV. NA 120 MJ. U STR.VALUT. - DJEÈ.BONUS ŠTED.</t>
  </si>
  <si>
    <t>'5800610</t>
  </si>
  <si>
    <t>RAZGRANICENE OBAVEZE ZA OBRACUNATU KAMATU, U STRANOJ VALUTI, NEBANKARSKIH FINANSIJSKIH ORGANIZACIJA - FRIZ</t>
  </si>
  <si>
    <t>'580100</t>
  </si>
  <si>
    <t>RAZGRANIÈENE OBAVEZE ZA OBRAÈUNATU KAMATU PO KRATKOROÈNIM DEPOZITIMA BANAKA U STRANOJ VALUTI DO 30 DANA</t>
  </si>
  <si>
    <t>'580180</t>
  </si>
  <si>
    <t>OBRAÈUNATA KAMATA PO DEPOZITIMA OD STRANIH BANAKA PO KRATK.POSL. U STRANOJ.VALUTI</t>
  </si>
  <si>
    <t>'580541</t>
  </si>
  <si>
    <t>RAZGR.OBAV. ZA OBRAÈ.KAMATU PO OSNOVU DUG.DEP.OD PREDUZETNIKA</t>
  </si>
  <si>
    <t>'580583</t>
  </si>
  <si>
    <t>RAZGRANIÈENA OBAVEZA ZA KAMATU PO DUGOROÈNIM DEPOZITIMA NA 13 MJESECI  STRNIH LICA U STRANOJ VALUTI - DRUGA PREDUZEÆA</t>
  </si>
  <si>
    <t>'5807410</t>
  </si>
  <si>
    <t>RAZGRANIÈENE OBAVEZE ZA OBRAÈUNATU KAMATU NA NAMJENSKI DUGOR.DEPOZITI  PREDUZETNIKA U STR.VAL.DO 5 GODINE IZ OPERAT.POSL.PO KREDITIMA</t>
  </si>
  <si>
    <t>'5807580</t>
  </si>
  <si>
    <t>RAZGR.OBAV. ZA OBRAÈ.KAMATU PO OSNOVU DUGOR. ŠTEDNI DEPOZ. STANOV. NA 24 MJ. U STR.VALUT. - NAMJEN.NEKAMAT.</t>
  </si>
  <si>
    <t>'59144</t>
  </si>
  <si>
    <t>TEKUÆA DOSPJEÆA DUGOROÈNIH DEPOZITA U STRANOJ VALUTI - KRATKOROÈNA - PREDUZETNICI</t>
  </si>
  <si>
    <t>'59154</t>
  </si>
  <si>
    <t>TEKUÆA DOSPJEÆA DUGOROÈNIH DEPOZITA U STRANOJ VALUTI - DUGOROÈNA - PREDUZETNICI</t>
  </si>
  <si>
    <t>'5940610</t>
  </si>
  <si>
    <t>DOSPJELI PRIMLJENI KREDITI U STRANOJ VALUTI, NEBANKARSKIH FINANSIJSKIH ORGANIZACIJA - FRIZ</t>
  </si>
  <si>
    <t>'600561</t>
  </si>
  <si>
    <t>RASHODI KAMATA PO OSNOVU DUG.KREDITA NEBANKARSKIH FINANSIJSKIH ORG.</t>
  </si>
  <si>
    <t>'6010999</t>
  </si>
  <si>
    <t>RASHODI KAMATA NA OROÈENE DEPOZITE - BONUS - DEFAULT KONTO</t>
  </si>
  <si>
    <t>'601441</t>
  </si>
  <si>
    <t>RASHODI KAMATA PO OSNOVU KRATK.DEPOZITA PREDUZETNIKA</t>
  </si>
  <si>
    <t>'601491</t>
  </si>
  <si>
    <t>RASHODI KAMATA PO OSNOVU KRATK.DEPOZITA OSTALIH ORGANIZACIJA</t>
  </si>
  <si>
    <t>'601543</t>
  </si>
  <si>
    <t>RASHODI KAMATA PO OSNOVU DUG.DEPOZITA PREDUZETNIKA - NAMJENSKI DEPOZITI</t>
  </si>
  <si>
    <t>'60156101</t>
  </si>
  <si>
    <t>RASHODI KAMATA PO OSNOVU DUG.DEPOZITA NEBANKARSKIH FINANSIJSKIH ORG. (OSIGURAVAJUÆE ORG.)</t>
  </si>
  <si>
    <t>'60301071</t>
  </si>
  <si>
    <t>RASHODI KAM.PO OSNOVU KRED.SA UGOV.ZAŠT.OD RIZIKA, DUG.KREDITI - INSTITUCIJE JAVNOG SEKTORA- IFAD</t>
  </si>
  <si>
    <t>'604211</t>
  </si>
  <si>
    <t>RAHODI KAMATA PO OSNOVU KRATKOROÈNIH DEPOZITA INSTITUCIJA JAVNOG SEKTORA DO 90 DANA SA VALUTNOM KLAUZULOM</t>
  </si>
  <si>
    <t>'604241</t>
  </si>
  <si>
    <t>RASHODI KAMATA PO OSNOVU KRATKOROÈNIH ŠTEDNIH DEPOZITA PREDUZETNIKA NA 6 MJESECI SA VALUTNOM KLAUZULOM</t>
  </si>
  <si>
    <t>'6042413</t>
  </si>
  <si>
    <t>RASHODI KAMATA PO OSNOVU KRATKOROÈNIH ŠTEDNIH DEPOZITA PREDUZETNIKA NA 3 MJESECA SA VALUTNOM KLAUZULOM</t>
  </si>
  <si>
    <t>'604331</t>
  </si>
  <si>
    <t>RASHODI KAMATA PO KRATK.DEPOZITIMA DO 6 MJESECI DRUGIH PRED. SA VALUTNOM KLAUZ.</t>
  </si>
  <si>
    <t>'6045610</t>
  </si>
  <si>
    <t>RAHODI KAMATA PO OSNOVU NAMJENSKIH DUGOROÈNIH DEPOZITA NEBANKARSKIH FINANSIJSKIH ORGANIZACIJA PREKO 365 DANA SA VALUTNOM KLAUZULOM</t>
  </si>
  <si>
    <t>'6070119</t>
  </si>
  <si>
    <t>RASHODI KAMATA PO OSNOVU DEPOZITA PO VIÐENJU U STRANOJ VALUTI - DEFAULT</t>
  </si>
  <si>
    <t>'607021</t>
  </si>
  <si>
    <t>RASHODI KAMATA PO OSNOVU DEPOZITA PO VIÐENJU U STRANOJ VALUTI JAVNIH PREDUZEÆA</t>
  </si>
  <si>
    <t>'607061</t>
  </si>
  <si>
    <t>RASHODI KAMATA PO OSNOVU DEPOZITA PO VIÐENJU U STRANOJ VALUTI NEBANKARSKIH FINANSIJSKIH ORGANIZACIJA</t>
  </si>
  <si>
    <t>'607100</t>
  </si>
  <si>
    <t>RASHODI KAMATA OD DEPOZITA U STRANOJ VALUTI DO 30 DANA BANKE I BANKARSKE ORGANIZACIJE</t>
  </si>
  <si>
    <t>'607180</t>
  </si>
  <si>
    <t>RASHODI KAMATA DEVIZNOG PORIJEKLA OD STRANIH BANAKA NA OSNOVU DEPOZITA DO 30 DANA</t>
  </si>
  <si>
    <t>'607541</t>
  </si>
  <si>
    <t>RASHODI KAMATA PO DUG.DEPOZ.U STR.VAL. OD PREDUZET.</t>
  </si>
  <si>
    <t>'607583</t>
  </si>
  <si>
    <t>RASHODI KAMATA PO OSNOVU DUGOROÈNIH DEPOZITA STRANA LICA-DRUGA PREDUZEÆA</t>
  </si>
  <si>
    <t>'6077410</t>
  </si>
  <si>
    <t>RASHODI KAMATA NA NAMJENSKI DUGOR.DEPOZITI  PREDUZETNIKA U STR.VAL.DO 5 GODINE IZ OPERAT.POSL.PO KREDITIMA</t>
  </si>
  <si>
    <t>'6077580</t>
  </si>
  <si>
    <t>RASHODI KAMATA DUGOR. ŠTEDNI DEPOZ. STANOV. 13 MJ - 36 MJ. U STR.VALUT. - NAMJEN.NEKAMAT.</t>
  </si>
  <si>
    <t>'61713</t>
  </si>
  <si>
    <t>'61714</t>
  </si>
  <si>
    <t>OSTALE NAKNADE I PROVIZIJEPO POSLOVIMA SA VISA INT.</t>
  </si>
  <si>
    <t>'617355</t>
  </si>
  <si>
    <t>NAKNADA ZA TRANSAKCIJE  -  KREDITNA  KARTICA</t>
  </si>
  <si>
    <t>'633241</t>
  </si>
  <si>
    <t>RASHODI PO OSNOVU OBEZVREÐENJA-PUTNIÈKA VOZILA</t>
  </si>
  <si>
    <t>'64222</t>
  </si>
  <si>
    <t>RASHODI PO OSNOVU REZERVI ZA POTENCIJALNE OBAVEZE</t>
  </si>
  <si>
    <t>TROŠKOVI NAKNADA ZARADA - TOPLI OBROK</t>
  </si>
  <si>
    <t>'65418</t>
  </si>
  <si>
    <t>TROŠKOVI NAKNADA ZA PRIVREMENE I POVREMENE POSLOVE</t>
  </si>
  <si>
    <t>'66410</t>
  </si>
  <si>
    <t>NEMATERIJALNI TROŠKOVI - TROŠKOVI AUTORSKIH HONORARA</t>
  </si>
  <si>
    <t>NEMATERIJALNI TROŠKOVI -  SMJEŠTAJ RADNIKA</t>
  </si>
  <si>
    <t>NEMATERIJALNI TROŠKOVI - TROŠKOVI SLUŽBENOG PUTOVANJA U INOSTRANSTVO</t>
  </si>
  <si>
    <t>TROŠKOVI DNEVNICA ZA SLUŽBENI  PUT- NEMATERIJALNI TROŠKOVI</t>
  </si>
  <si>
    <t>'66445</t>
  </si>
  <si>
    <t>NEMATERIJALNI TROŠKOVI - OSIGURANJE - BANKARSKO POSLOVANJE</t>
  </si>
  <si>
    <t>'66540</t>
  </si>
  <si>
    <t>TROŠKOVI PO OSNOVU POREZA - KUPOPRODAJA STALNE IMOVINE</t>
  </si>
  <si>
    <t>'66542</t>
  </si>
  <si>
    <t>TROŠKOVI POREZA  PO ZAPISNICIMA NADLEŽNIH ORGANA</t>
  </si>
  <si>
    <t>OSTALI TROŠKOVI - SUDSKE I ADMINISTRATIVNE TAKSE</t>
  </si>
  <si>
    <t>'66658</t>
  </si>
  <si>
    <t>OSTALI TROŠKOVI - NEPOSLOVNI RASHODI</t>
  </si>
  <si>
    <t>'66659</t>
  </si>
  <si>
    <t>OSTALI TROŠKOVI - INDIREKTNI POREZ</t>
  </si>
  <si>
    <t>'670606</t>
  </si>
  <si>
    <t>RASHODI PO OSNOVU DIREKTNOG OTPISA POTRAŽIVANJA - NEUTUŽENI -NAKNADE PO OSNOVU PREMIJE OSIGURANJA</t>
  </si>
  <si>
    <t>'67111</t>
  </si>
  <si>
    <t>GUBICI PO OSNOVU PRODAJE INVESTICIONIH SREDSTVA</t>
  </si>
  <si>
    <t>'67859</t>
  </si>
  <si>
    <t>OSTALI RASHODI, OSATLI RASHODI</t>
  </si>
  <si>
    <t>'67860</t>
  </si>
  <si>
    <t>OSTALI RASHODI - SUDSKA RJEŠENJA I VANSUDSKA PORAVNANJA</t>
  </si>
  <si>
    <t>'69000</t>
  </si>
  <si>
    <t>PRENOS RASHODA, OSTALI INDIKATORI</t>
  </si>
  <si>
    <t>'700424372</t>
  </si>
  <si>
    <t>PRIHOD OD ZATEZNE KAMATE PO KRATK.KREDITIMA JAVNA PREDUZEÆA IZ VL.IZVORA - PALE GARANCIJE</t>
  </si>
  <si>
    <t>'700460002</t>
  </si>
  <si>
    <t>PRIHOD OD ZATEZNE KAMATA PO KRATKOROÈNIM KREDITIMA NEBANKARSKIH FINANSIJSKIH ORGANIZACIJA ZA OVERDRAFT IZ VLASTITIH SREDSTAVA,  BEZ VAL.KLAUZ.</t>
  </si>
  <si>
    <t>'700470002</t>
  </si>
  <si>
    <t>PRIDOH OD ZATEZNE KAM.PO KRATK. KREDITIMA NEPROF.ORG. ZA OVERDRAFT IZ VL. SREDSTAVA, BEZ VAL.KLAUZ.</t>
  </si>
  <si>
    <t>'700530052</t>
  </si>
  <si>
    <t>PRIHODI OD ZATEZNE KAMATE PO DUG.INVEST.KREDITIMA DRUGIM PRED. BEZ VAL.KLAUZ. IZ VL.IZVORA</t>
  </si>
  <si>
    <t>'700540071</t>
  </si>
  <si>
    <t>PRIHODI OD KAMATE PO DUG. KREDITIMA PREDUZETNICIMA ZA OSTALE NAMJENE BEZ VAL.KLAUZ.</t>
  </si>
  <si>
    <t>'700540072</t>
  </si>
  <si>
    <t>PRIHODI OD ZATEZNE KAMATE PO DUG.KREDITIMA PREDUZETNICIMA ZA OSTALE NAMJENE BEZ VAL.KLAUZ.</t>
  </si>
  <si>
    <t>'700550062</t>
  </si>
  <si>
    <t>PRIHODI OD ZATEZNE KAMATE PO DUG.STAMBENIM KREDITIMA STANOVNIŠTVU BEZ VAL.KLAUZ.</t>
  </si>
  <si>
    <t>'700552621</t>
  </si>
  <si>
    <t>PRIHOD OD KAMATA PO DUG.KREDITIMA ZA KUPOVINU AUTOMOBILA BEZ VAL.KLAUZ. - AUTO MAX</t>
  </si>
  <si>
    <t>'700552622</t>
  </si>
  <si>
    <t>PRIHOD OD ZATEZ. KAMATE PO DUG.KREDITIMA ZA KUPOVINU AUTOMOBILA BEZ VAL.KLAUZ. - AUTO MAX</t>
  </si>
  <si>
    <t>'703420082</t>
  </si>
  <si>
    <t>PRIHODI OD ZATEZNE KAMATE PO OTKUPLJENIM POTRAŽIVANJIMA OD JAVNIH PREDUZEÆA SA VAL.KLAUZ.</t>
  </si>
  <si>
    <t>'703453471</t>
  </si>
  <si>
    <t>PRIHOD OD KAMATA PO NAKNADAMA PO KRATKOROÈNIM KREDITIMA STANOVNIŠTVU OKVIRNI NENAMJENSKI KREDITI SA VALUTNOM KLAUZULOM IZ VLASTITIH SREDSTAVA</t>
  </si>
  <si>
    <t>'703453472</t>
  </si>
  <si>
    <t>PRIHOD OD ZATEZNE KAMATE PO NAKNADAMA PO KRATKOROÈNIM KREDITIMA STANOVNIŠTVU OKVIRNI NENAMJENSKI KREDITI SA VALUTNOM KLAUZULOM IZ VLASTITIH SREDSTAVA</t>
  </si>
  <si>
    <t>'703510251</t>
  </si>
  <si>
    <t>PRIHODI OD KAMATE PO DUG.INVEST.KREDITIMA INST.JAVNOG SEKTORA SA VAL.KLAUZ. - FOND ZA RAZVOJ I ZAP.</t>
  </si>
  <si>
    <t>'703510252</t>
  </si>
  <si>
    <t>PRIHODI OD ZATEZNE KAMATE PO DUG.INVEST.KREDITIMA INST.JAVNOG SEKTORA SA VAL.KLAUZ. - FOND ZA RAZVOJ I ZAP.</t>
  </si>
  <si>
    <t>'703531251</t>
  </si>
  <si>
    <t>PRIHODI OD KAMATA PO DUG.INVEST.KREDITIMA DRUGIM PRED. SA VAL.KLAUZ. - OPŠTINA VIŠEGRAD</t>
  </si>
  <si>
    <t>'703531252</t>
  </si>
  <si>
    <t>PRIHODI OD ZATEZNE KAMATE PO DUG.INVEST.KREDITIMA DRUGIM PRED. SA VAL.KLAUZ. - OPŠTINA VIŠEGRAD</t>
  </si>
  <si>
    <t>'703570071</t>
  </si>
  <si>
    <t>PRIHOD OD KAMATE PO OSTALIM DUG.KRED. NEPROF.ORG. SA VAL.KLAUZ. IZ VL.IZVORA</t>
  </si>
  <si>
    <t>'706510251</t>
  </si>
  <si>
    <t>PRIHODI OD KAMATA PO DUG.INVEST.KREDITIMA INST.JAVNOG SEKTORA U STR.VAL. - FOND ZA RAZVOJ I ZAP.</t>
  </si>
  <si>
    <t>'706530451</t>
  </si>
  <si>
    <t>PRIHODI OD KAMATA PO DUG.INVEST.KREDITIMA DRUGIM PRED. U STR.VAL. - EFSE</t>
  </si>
  <si>
    <t>'706530452</t>
  </si>
  <si>
    <t>PRIHODI OD ZATEZNE KAMATE PO DUG.INVEST.KREDITIMA DRUGIM PRED. U STR.VAL. - EFSE</t>
  </si>
  <si>
    <t>'706550471</t>
  </si>
  <si>
    <t>PRIHODI OD KAMATA PO DUG.KREDITIMA STANOVNIŠTVU ZA OSTALE NAMJENE U STR.VAL. - EFSE</t>
  </si>
  <si>
    <t>'706550472</t>
  </si>
  <si>
    <t>PRIHODI OD ZATEZNE KAMATE PO DUG.KREDITIMA STANOVNIŠTVU ZA OSTALE NAMJENE U STR.VAL. - EFSE</t>
  </si>
  <si>
    <t>'706550771</t>
  </si>
  <si>
    <t>PRIHODI OD KAMATA PO DUG.KREDITIMA STANOVNIŠTVU ZA OSTALE NAMJENE U STR.VAL. - MKP RS</t>
  </si>
  <si>
    <t>'7124300800</t>
  </si>
  <si>
    <t>PRIHODI OD NAKANDA PO OTKUP.POTRAŽ. OD DRUG.PREDUZEÆA SA VAL.KLAUZ. - OBRADA ZAHTJEVA</t>
  </si>
  <si>
    <t>'7124400730</t>
  </si>
  <si>
    <t>PRIHODI OD NAKNADA PO KRATK.KREDITIMA PREDUZETNICIMA ZA OSTALE NAMJENE SA VAL.KLAUZ. - NEISKORIŠTENA SRED.</t>
  </si>
  <si>
    <t>'7124534700</t>
  </si>
  <si>
    <t>PRIHOD OD NAKNADA PO KRATKOROÈNIM KREDITIMA STANOVNIŠTVU OKVIRNI NENAMJENSKI KREDITI SA VALUTNOM KLAUZULOM IZ VLASTITIH SREDSTAVA - OBRADA ZAHTJEVA</t>
  </si>
  <si>
    <t>'7124720730</t>
  </si>
  <si>
    <t>PRIHOD OD NAKNADA PO OSTALIM KRATK.KRED. NEPROF.ORG. SA VAL.KLAUZ. IZ VL.IZVORA - OVERDRAFT - NEPOV.SRED.</t>
  </si>
  <si>
    <t>'7125200540</t>
  </si>
  <si>
    <t>PRIHOD OD NAKNADA PO DUG. INVEST. KREDITIMA JAVNIM PRED. SA VAL.KLAUZ. IZ VL.IZVORA - PRIJEVREMENA OTPLATA</t>
  </si>
  <si>
    <t>'7125304500</t>
  </si>
  <si>
    <t>PRIHODI OD NAKNADA PO DUG.INVEST.KREDITIMA DRUGIM PRED. - EFSE - OBRADA ZAHTJEVA</t>
  </si>
  <si>
    <t>'7125313390</t>
  </si>
  <si>
    <t>PRIHODI OD NAKNADA PO DUG.KREDITIMA ZA OBRTNA SRED. DRUGIM PRED. SA VAL.KLAUZ. - SVJETSKA BANKA - ODRAZ - MONITORING</t>
  </si>
  <si>
    <t>'7125400701</t>
  </si>
  <si>
    <t>PRIHODI OD NAKNADA PO DUG.KREDITIMA PREDUZETNICIMA ZA OSTALE NAMJENE BEZ VAL.KLAUZ. - OBRADA ZAHTJEVA</t>
  </si>
  <si>
    <t>'7125400741</t>
  </si>
  <si>
    <t>PRIHODI OD NAKNADA PO DUG.KREDITIMA PREDUZETNICIMA ZA OSTALE NAMJENE BEZ VAL.KLAUZ. - PRIJEVR.OTPL.</t>
  </si>
  <si>
    <t>'7125412700</t>
  </si>
  <si>
    <t>PRIHODI OD NAKNADA PO OSTALIM DUGOROÈNIM KREDITIMA PREDUZETNIKA U DOMAÆOJ VALUTI SA VALUTNOM KLAUZULOM - SO VIŠEGRAD - OBRADA ZAHTJEVA</t>
  </si>
  <si>
    <t>'7125500540</t>
  </si>
  <si>
    <t>PRIHODI OD NAKNADA PO DUGOR.HIPOTEKARNIM KREDITIMA ZA OSN.SRED. STANOVNIŠTVU SA VAL.KLAUZ. - PRIJEVR.OTPL</t>
  </si>
  <si>
    <t>'7125507700</t>
  </si>
  <si>
    <t>PRIHODI OD NAKNADA PO DUG.KREDITIMA STANOVNIŠTVU ZA OSTALE NAMJENE SA VAL.KLAUZ. - MKP RS - PRIJEVR.OTPL.</t>
  </si>
  <si>
    <t>'7125526201</t>
  </si>
  <si>
    <t>PRIHODI OD NAKNADA PO DUG.POTROŠ.KREDITIMA STANOVNIŠTVUSTVO ZA KUPOVINU AUTA BEZ VAL.KLAUZ. IZ VL.IZVORA - OBRADA ZAHTJEVA</t>
  </si>
  <si>
    <t>'7125700700</t>
  </si>
  <si>
    <t>PRIHOD OD NAKNADA PO OSTALIM DUG.KRED. NEPROF.ORG. SA VAL.KLAUZ. IZ VL.IZVORA  - OBRADA ZAHTJEVA</t>
  </si>
  <si>
    <t>'718139</t>
  </si>
  <si>
    <t>PRIHODI OD OSTALIH NAKNADA U DOM.VALUTI ZA OTVARANJE TEKUÆIH RAÈUNA STANOVNIŠTVU</t>
  </si>
  <si>
    <t>'718451</t>
  </si>
  <si>
    <t>PRIHODI OD OSTALIH NAKNADA U DOMAÆOJ VALUTI - PISMO NAMJERE ZA STANOVNIŠTVO</t>
  </si>
  <si>
    <t>'718743</t>
  </si>
  <si>
    <t>PRIHODI OD OSTALIH NAKNADA U DOM.VALUTI PO POSLOVIMA SA PRAVNIM LICIMA</t>
  </si>
  <si>
    <t>'74300</t>
  </si>
  <si>
    <t>PRIHODI OD UKIDANJA NEISKORISÆENIH OSTALIH REZERVISANJA - NEDOSPJELE OTPREMNINE ZA ODLAZAK U PENZIJU</t>
  </si>
  <si>
    <t>'76111</t>
  </si>
  <si>
    <t>OSTALI PRIHODI - PRIHODI  OD PRODAJE MATERIJALA  I SITNOG INVENTARA</t>
  </si>
  <si>
    <t>'7616</t>
  </si>
  <si>
    <t>OSTALI PRIHODI IZ OPERATIVNOG POSLOVANJA - PO OSNOVU POSREDNIÈKE PROVIZIJE</t>
  </si>
  <si>
    <t>'7702</t>
  </si>
  <si>
    <t>PRIHODI OD NAPLAÆENIH OTPISANIH POTRAŽIVANJA PO KREDITIMA CORPORATE</t>
  </si>
  <si>
    <t>'770606</t>
  </si>
  <si>
    <t>PRIHODI OD NAPLAÆENIH OTPISANIH POTRAŽIVANJA - NAKNADE PO OSNOVU PREMIJE OSIGURANJA</t>
  </si>
  <si>
    <t>'7722524</t>
  </si>
  <si>
    <t>PRIHOD OD SMANJENJA OBAVEZA -KARTIÈNO POSLOVANJE</t>
  </si>
  <si>
    <t>PRIHODI OD DIVIDENDI I UÈEŠÆA U KAPITALU - AKCIJE- REZIDENTI</t>
  </si>
  <si>
    <t>'7772</t>
  </si>
  <si>
    <t>VIŠKOVI - PRIHODI PO OSNOVU VIŠKA NOVCA U STRANOJ VALUTI</t>
  </si>
  <si>
    <t>'778652</t>
  </si>
  <si>
    <t>PRIHOD OD PRIJEV. RAZROÈ. KAMATA PO ŠTED. DEPOZ. STANOV. U STR.VALUT. - NAMJEN.NEKAMAT.</t>
  </si>
  <si>
    <t>'78007</t>
  </si>
  <si>
    <t>PRIHODI OD POZITIVNIH KURSNIH RAZLIKA PO OSNOVU KUPOPRODAJE DEVIZA SA STANOVNIŠTVOM - REALIZOVANE</t>
  </si>
  <si>
    <t>'780099</t>
  </si>
  <si>
    <t>POZITIVNE KURSNE RAZLIKE NA OROÈENE DEPOZITE - DEFAULT KONTO</t>
  </si>
  <si>
    <t>'79000</t>
  </si>
  <si>
    <t>PRENOS PRIHODA</t>
  </si>
  <si>
    <t>'88100</t>
  </si>
  <si>
    <t>RACUN RASHODA I PRIHODA OPERATIVNOG POSLOVANJA</t>
  </si>
  <si>
    <t>'88300</t>
  </si>
  <si>
    <t>PRENOS UKUPNOG REZULTATA</t>
  </si>
  <si>
    <t>'88400</t>
  </si>
  <si>
    <t>RAÈUN DOBITKA I GUBITKA</t>
  </si>
  <si>
    <t>'88600</t>
  </si>
  <si>
    <t>PRENOS DOBITKA ILI GUBITKA</t>
  </si>
  <si>
    <t>'91007</t>
  </si>
  <si>
    <t>IZDATE PLATIVE GARANCIJE I DRUGA JEMSTVA NEPROFIT.ORG.</t>
  </si>
  <si>
    <t>'91504</t>
  </si>
  <si>
    <t>IZDATE GARANCIJE I DRUGA JEMSTVA U STRANOJ VALUTI PLATIVE GARANCIJE PREDUZETNICI</t>
  </si>
  <si>
    <t>'918031</t>
  </si>
  <si>
    <t>NEOPOZIVE OBAVEZE U STRANOJ VALUTI PO OSNOVU FORVARD UGOVORA  SA OSTALIM PREDUZEÆIMA</t>
  </si>
  <si>
    <t>'918081</t>
  </si>
  <si>
    <t>NEOPOZIVE OBAVEZE U STRANOJ VALUTI PO OSNOVU FORVARD UGOVORA SA NEREZ BANKAMA</t>
  </si>
  <si>
    <t>'96007</t>
  </si>
  <si>
    <t>OBAVEZE ZA IZDATE PLATIVE GARANCIJE I DRUGA JEMSTVA - NEPROFIT.ORG.</t>
  </si>
  <si>
    <t>'96504</t>
  </si>
  <si>
    <t>OBAVEZE ZA IZDATE GARANCIJE I DRUGA JEMSTVA U STRANOJ VALUTI, PLATIVE GARANCIJE, PREDUZETNICI</t>
  </si>
  <si>
    <t>'968031</t>
  </si>
  <si>
    <t>OSTALE NEOPOZIVE OBAVEZE U STRANOJ VALUTI PO OSNOVU FORVARD UGOVORA  SA OSTALIM PREDUZEÆIMA</t>
  </si>
  <si>
    <t>'968081</t>
  </si>
  <si>
    <t>OSTALE NEOPOZIVE OBAVEZE U STRANOJ VALUTI PO OSNOVU FORVARD UGOVORA SA NEREZ BANKAMA</t>
  </si>
  <si>
    <t>Privreda</t>
  </si>
  <si>
    <t>Javni sektor</t>
  </si>
  <si>
    <t>Stanovništvo</t>
  </si>
  <si>
    <t>Ostali komitenti</t>
  </si>
  <si>
    <t>Banke</t>
  </si>
  <si>
    <t>Rashodi od naknada i provizija</t>
  </si>
  <si>
    <t>Dobici po osnovu prodaje HOV</t>
  </si>
  <si>
    <t>Naknade po vanbilansnim poslovima</t>
  </si>
  <si>
    <t>Naknade po kreditima</t>
  </si>
  <si>
    <t>Prihodi od naknada</t>
  </si>
  <si>
    <t>Naknade po karticama</t>
  </si>
  <si>
    <t>Mjenjački poslovi</t>
  </si>
  <si>
    <t>Bankarski paketi</t>
  </si>
  <si>
    <t>Brokerske provizije</t>
  </si>
  <si>
    <t>Vođenje računa</t>
  </si>
  <si>
    <t>Ostale naknade</t>
  </si>
  <si>
    <t>Konverzije</t>
  </si>
  <si>
    <t>Naknade za ABRS</t>
  </si>
  <si>
    <t>Naknade za Centralni registar</t>
  </si>
  <si>
    <t>Prihodi od ukidanja indirektnih otpisa plasmana</t>
  </si>
  <si>
    <t>Ostali lični rashodi</t>
  </si>
  <si>
    <t>Prihodi od ukidanja rezervisanja za vanbilansne pozicije</t>
  </si>
  <si>
    <t>Prihodi od ukidanja za sudske sporove</t>
  </si>
  <si>
    <t>Rashodi indirektnih otpisa plasmana</t>
  </si>
  <si>
    <t>Rashodi rezervisanja za vanbilansne pozicije</t>
  </si>
  <si>
    <t>Rashodi rezervisanja za sudske sporove</t>
  </si>
  <si>
    <t>Troškovi materijala</t>
  </si>
  <si>
    <t>Troškovi amortizacije</t>
  </si>
  <si>
    <t>Troškovi neto zarada</t>
  </si>
  <si>
    <t>Otkupljena potraživanja</t>
  </si>
  <si>
    <t>Troškovi zakupa</t>
  </si>
  <si>
    <t>Troškovi marketinga</t>
  </si>
  <si>
    <t>Zakupnine</t>
  </si>
  <si>
    <t>Transport novca</t>
  </si>
  <si>
    <t>Održavanje osnovnih sredstava</t>
  </si>
  <si>
    <t>Troškovi obezbjeđenja objekata</t>
  </si>
  <si>
    <t>Osiguranje depozita</t>
  </si>
  <si>
    <t>Ostalo osiguranje</t>
  </si>
  <si>
    <t>Eksterne usluge</t>
  </si>
  <si>
    <t>Održavanje prostorija</t>
  </si>
  <si>
    <t>Ostali prihodi</t>
  </si>
  <si>
    <t>Ostali rashodi</t>
  </si>
  <si>
    <t>Rashodi po osnovu direktnog otpisa potraživanja</t>
  </si>
  <si>
    <t>Prihod od naplaćenih potraživanja</t>
  </si>
  <si>
    <t>Prihod od prodaje osnovnih sredstava</t>
  </si>
  <si>
    <t>Prihod od smanjenja obaveza</t>
  </si>
  <si>
    <t>Prihod od dividendi</t>
  </si>
  <si>
    <t>Prodaja materijalne aktive</t>
  </si>
  <si>
    <t>Prijevremeno razročenje</t>
  </si>
  <si>
    <t>UKUPNO</t>
  </si>
  <si>
    <t>Prihodi od promjene vrijednosti HOV</t>
  </si>
  <si>
    <t>Prihodi od kursnih razlika</t>
  </si>
  <si>
    <t>Rashodi kursnih razlika</t>
  </si>
  <si>
    <t>Rashodi od promjene vrijednosti HOV</t>
  </si>
  <si>
    <t>Odložena poreska sredstva</t>
  </si>
  <si>
    <t>Odložena poreska obaveza</t>
  </si>
  <si>
    <t>Blagajna u domaćoj valuti</t>
  </si>
  <si>
    <t>Blagajna u stranoj valuti</t>
  </si>
  <si>
    <t>Ostala potraživanja</t>
  </si>
  <si>
    <t>Devizni račun - namjenski</t>
  </si>
  <si>
    <t>Devizni račun kod banaka</t>
  </si>
  <si>
    <t>Žiro račun poslovne jedinice</t>
  </si>
  <si>
    <t>IV Ostalih potraživanja</t>
  </si>
  <si>
    <t>Ostala potraživanja iz poslovnih odnosa</t>
  </si>
  <si>
    <t>Potraživanja od zaposlenih</t>
  </si>
  <si>
    <t>Dati avansi</t>
  </si>
  <si>
    <t>Isplate na ATM</t>
  </si>
  <si>
    <t>Licitacije i sudski sporovi</t>
  </si>
  <si>
    <t>Plaćanje po karticama</t>
  </si>
  <si>
    <t>Potraživanja od klijenata banke</t>
  </si>
  <si>
    <t>Više plaćeni porez</t>
  </si>
  <si>
    <t>Minusna salda</t>
  </si>
  <si>
    <t>Potraživanja iz operativnog poslovanja</t>
  </si>
  <si>
    <t>Potraživanja za plaćene garancije</t>
  </si>
  <si>
    <t>Namjenski depozit za platne kartice</t>
  </si>
  <si>
    <t>Refundacije</t>
  </si>
  <si>
    <t>Potraživanaj za kamatu i naknadu</t>
  </si>
  <si>
    <t>Javni sektor - dospjeli krediti</t>
  </si>
  <si>
    <t>Ostali komitenti - dospjeli krediti</t>
  </si>
  <si>
    <t>Privreda - dospjeli krediti</t>
  </si>
  <si>
    <t>Stanovništvo - dospjeli krediti</t>
  </si>
  <si>
    <t>Dospjeli krediti</t>
  </si>
  <si>
    <t>IV Kredita</t>
  </si>
  <si>
    <t>Udjeli</t>
  </si>
  <si>
    <t>IV HOV - udjeli</t>
  </si>
  <si>
    <t>HOV dospjeće</t>
  </si>
  <si>
    <t>Ostali plasmani</t>
  </si>
  <si>
    <t>Otkupi</t>
  </si>
  <si>
    <t>RAZG krediti</t>
  </si>
  <si>
    <t>RAZG HOV</t>
  </si>
  <si>
    <t>RAZG depoziti</t>
  </si>
  <si>
    <t>RAZG troškovi</t>
  </si>
  <si>
    <t>RAZG prihodi</t>
  </si>
  <si>
    <t>Ostali plasmani strana valuta</t>
  </si>
  <si>
    <t>Diskont</t>
  </si>
  <si>
    <t>TEKUĆA DOSPJEĆA</t>
  </si>
  <si>
    <t>IV Dospjeli</t>
  </si>
  <si>
    <t>Ostale zalihe</t>
  </si>
  <si>
    <t>MA zemljište</t>
  </si>
  <si>
    <t>MA zgrade</t>
  </si>
  <si>
    <t>MA oprema</t>
  </si>
  <si>
    <t>IV ostalo</t>
  </si>
  <si>
    <t>Amortizacija</t>
  </si>
  <si>
    <t>Primljeni krediti</t>
  </si>
  <si>
    <t>Banke depoziti</t>
  </si>
  <si>
    <t>Javni sektor depoziti</t>
  </si>
  <si>
    <t>Javna preduzeća depoziti</t>
  </si>
  <si>
    <t>Privreda depoziti</t>
  </si>
  <si>
    <t>Stanovništvo depoziti</t>
  </si>
  <si>
    <t>Vanprivreda depoziti</t>
  </si>
  <si>
    <t>Strana lica depoziti</t>
  </si>
  <si>
    <t>Obaveze po kamatama</t>
  </si>
  <si>
    <t>Rezervisanja VB</t>
  </si>
  <si>
    <t>Subdug</t>
  </si>
  <si>
    <t>Ostale obaveze pasive</t>
  </si>
  <si>
    <t>Dospjeli primljeni krediti</t>
  </si>
  <si>
    <t>Dobavljači</t>
  </si>
  <si>
    <t>Osnivački ulog</t>
  </si>
  <si>
    <t>Naplata anuiteta</t>
  </si>
  <si>
    <t>RAZG naknada</t>
  </si>
  <si>
    <t>RAZG kamata pasiva</t>
  </si>
  <si>
    <t>RAZG kamata pasiva valuta</t>
  </si>
  <si>
    <t>Neraspoređeni priliv</t>
  </si>
  <si>
    <t>Obaveza za dividendu</t>
  </si>
  <si>
    <t>RAZG ostalo</t>
  </si>
  <si>
    <t>Obaveze po pl karticama</t>
  </si>
  <si>
    <t>Poreske obaveze</t>
  </si>
  <si>
    <t>PDV</t>
  </si>
  <si>
    <t>Odložene poreske obaveze</t>
  </si>
  <si>
    <t>Poštanske uputnice</t>
  </si>
  <si>
    <t>Komisioni poslovi</t>
  </si>
  <si>
    <t>Ostale obaveze pasiva</t>
  </si>
  <si>
    <t>Rez VB</t>
  </si>
  <si>
    <t>Rez otpremnine</t>
  </si>
  <si>
    <t>Rez ostalo</t>
  </si>
  <si>
    <t>Rez sporovi</t>
  </si>
  <si>
    <t>Emisiona premija</t>
  </si>
  <si>
    <t>Rezerve iz dobiti</t>
  </si>
  <si>
    <t>Revalorizacione rezerve</t>
  </si>
  <si>
    <t>Akcionarski kapital</t>
  </si>
  <si>
    <t>Dobit ranija</t>
  </si>
  <si>
    <t>Dobit tekuća</t>
  </si>
  <si>
    <t>Posebne rezerve</t>
  </si>
  <si>
    <t>Rev rezerve</t>
  </si>
  <si>
    <t>Plative garancije</t>
  </si>
  <si>
    <t>Činidbene garancije</t>
  </si>
  <si>
    <t>Okviri</t>
  </si>
  <si>
    <t>Akreditivi</t>
  </si>
  <si>
    <t>'603062</t>
  </si>
  <si>
    <t>RASHODI KAM.PO OSNOVU KRED.SA UGOV.ZAŠT.OD RIZIKA, DUG.KREDITI - NEBANKARSKIH FIN.ORG. - ZATEZNA</t>
  </si>
  <si>
    <t>OSTALE NAKNADE I PROVIZIJE PO POSLOVIMA SA VISA INT.</t>
  </si>
  <si>
    <t>'65002</t>
  </si>
  <si>
    <t>TROŠAK ZA NETO ZARADE PO OSNOVU PORESKIH OLAKŠICA</t>
  </si>
  <si>
    <t>TROŠKOVI NETO NAKNADA -  TOPLI  OBROK</t>
  </si>
  <si>
    <t>'65103</t>
  </si>
  <si>
    <t>TROŠKOVI NETO NAKNADA -  REGRES</t>
  </si>
  <si>
    <t>'65207</t>
  </si>
  <si>
    <t>TROŠKOVI ZA POREZE PO OSNOVU  NAKNADA  ZA TOPLI OBROK</t>
  </si>
  <si>
    <t>'65208</t>
  </si>
  <si>
    <t>TROŠKOVI  ZA POREZE PO OSNOVU  NAKNADA  ZA  REGRES</t>
  </si>
  <si>
    <t>'65307</t>
  </si>
  <si>
    <t>TROŠKOVI  ZA  DOPRINOSE  PO OSNOVU NAKNADA  ZA TOPLI OBROK</t>
  </si>
  <si>
    <t>'65308</t>
  </si>
  <si>
    <t>TROŠKOVI  ZA  DOPRINOSE PO OSNOVU NAKNADA  ZA  REGRES</t>
  </si>
  <si>
    <t>'661501</t>
  </si>
  <si>
    <t>TROŠKOVI PROIZVODNIH USLUGA - UTROŠENA VODA</t>
  </si>
  <si>
    <t>NEMATERIJALNI TROŠKOVI -  NOÆENJE NA SLUŽBENOM PUTU U ZEMLJI I INOSTRANSTVU</t>
  </si>
  <si>
    <t>NEMATERIJALNI TROŠKOVI PREVOZA NA SLUŽBENOM PUTU U ZEMLJI I INOSTRANSTVU</t>
  </si>
  <si>
    <t>NEMATERIJALNI TROŠKOVI - TROŠKOVI DNEVNICA ZA SLUŽBENI  PUT</t>
  </si>
  <si>
    <t>'664291</t>
  </si>
  <si>
    <t>OSTALI NEMATERIJALNI TROŠKOVI-FIZIÈKO OBEZBJEÐENJE IMOVINE I SREDSTAVA</t>
  </si>
  <si>
    <t>'664301</t>
  </si>
  <si>
    <t>NEMATERIJALNI TROŠKOVI REPREZENTACIJE  ZA MANIFESTACIJE</t>
  </si>
  <si>
    <t>OSTALI TROŠKOVI - ADMINISTRATIVNE TAKSE</t>
  </si>
  <si>
    <t>'666130</t>
  </si>
  <si>
    <t>OSTALI TROŠKOVI -SUDSKE TAKSE PO SUD. SPOROVIMA</t>
  </si>
  <si>
    <t>'670612</t>
  </si>
  <si>
    <t>RASHODI PO OSNOVU DIREKTNOG OTPISA POTRAŽIVANJA - UTUŽENI - NAKNADE PO KREDITIMA</t>
  </si>
  <si>
    <t>'67708</t>
  </si>
  <si>
    <t>OTPIS ZALIHA ROBE</t>
  </si>
  <si>
    <t>'678101</t>
  </si>
  <si>
    <t>OSTALI RASHODI- KAZNE REGULATORNIH I DRŽAVNIH ORGANIZACIJA</t>
  </si>
  <si>
    <t>'67853</t>
  </si>
  <si>
    <t>OSTALI RASHODI - SMANJENJE VRIJEDNOSTI POTRAŽIVANJA</t>
  </si>
  <si>
    <t>'700429</t>
  </si>
  <si>
    <t>PRIHOD OD KAMATA JAVNOM SEKTORU PO PRIMLJENIM SREDSTVIMA ZA RAÈUN SP</t>
  </si>
  <si>
    <t>'700513031</t>
  </si>
  <si>
    <t>PRIHODI OD KAMATE PO DUGOROÈNOM KREDITU ZA OBRTNA SREDSTVA INSTITUCIJAMA JAVNOG SEKTORA BEZ VALUTNE KLAUZULE -SINDICIRANI</t>
  </si>
  <si>
    <t>'700551272</t>
  </si>
  <si>
    <t>PRIHODI OD ZATEZNE KAMATE PO DUG.KREDITIMA STANOVNIŠTVU ZA OSTALE NAMJENE BEZ VAL.KLAUZ. - SO VIŠEGRAD</t>
  </si>
  <si>
    <t>'7010</t>
  </si>
  <si>
    <t>PRIHODI OD KAMATA PO OSNOVU DEPOZITA OD BANAKA I BANKARSKIH ORGANIZACIJA</t>
  </si>
  <si>
    <t>'703412071</t>
  </si>
  <si>
    <t>PRIHODI OD KAMATE PO OSTALIM KRATK.KRED. INSTIT.JAV.SEKT. SA VAL.KLAUZ. IZ VL.IZVORA - OVERDRAFT</t>
  </si>
  <si>
    <t>'703450062</t>
  </si>
  <si>
    <t>PRIHODI OD ZATEZNE KAMATE PO KRATK.STAMBENIM KREDITIMA STANOVNIŠTVU SA VAL.KLAUZ.</t>
  </si>
  <si>
    <t>'703452071</t>
  </si>
  <si>
    <t>'703510331</t>
  </si>
  <si>
    <t>PRIHODI OD KAMATE PO DUGOROÈNOM KREDITU ZA OBRTNA SREDSTVA INSTITUCIJA JAVNOG SEKTORA U DOMAÆOJ VALUTI SA VALUTNOM KLAUZULOM - IRB RS</t>
  </si>
  <si>
    <t>'703523031</t>
  </si>
  <si>
    <t>PRIHODI OD KAMATE PO DUG.KRED.ZA OBR.SRED.JAVNIM PREDUZEÆIMA SA VAL.KLAUZ. - SINDICIRANI</t>
  </si>
  <si>
    <t>'703523032</t>
  </si>
  <si>
    <t>PRIHODI OD ZATEZNE KAMATE PO DUG.KRED.ZA OBR.SRED.JAVNIM PREDUZEÆIMA SA VAL.KLAUZ. - SINDICIRANI</t>
  </si>
  <si>
    <t>'7035371</t>
  </si>
  <si>
    <t>PRIHODI OD KAMATA PO DUG. POTROŠAÈKIM KRED. OD PRODAVCA</t>
  </si>
  <si>
    <t>'703560351</t>
  </si>
  <si>
    <t>PRIHODI OD KAMATE PO DUGOROÈNIM INVESTICIONIM KREDITIMA NEBANKARSKIH FINANSIJSKIH ORGANIZACIJA SA VALUTNOM KLAUZULOM - IRB RS</t>
  </si>
  <si>
    <t>'7070</t>
  </si>
  <si>
    <t>PRIHODI OD KAMATA PO OSNOVU DEPOZITA OD BANAKA I BANKARSKIH ORGANIZACIJA U STRANOJ VALUTI</t>
  </si>
  <si>
    <t>'7120554</t>
  </si>
  <si>
    <t>PRIHOD OD NAKNADA PO OKVIRNIM PLASMANIMA (ZA GARANCIJE) (VANBILANS) STANOVNIŠTVO</t>
  </si>
  <si>
    <t>'7124120700</t>
  </si>
  <si>
    <t>PRIHODI OD NAKNADA PO KRATK.KRED. INSTIT.JAV.SEKT. SA VAL.KLAUZ. IZ.VL.IZVORA - OVERDRAFT - OBRADA ZAHTJEVA</t>
  </si>
  <si>
    <t>'7124309</t>
  </si>
  <si>
    <t>PRIHODI OD NAKNADA U DOM.VALUTI PO IZDATIM GARANCIJAMA I DRUGIM JEMSTVIMA U PRIVREDI - DEFAULT</t>
  </si>
  <si>
    <t>'7124400340</t>
  </si>
  <si>
    <t>PRIHODI OD PROVIZIJA U DOMACOJ VALUTI, DO 365 DANA, PREDUZETNICI, VLASTITI IZVORI, ZA OBRTNA SREDSTVA, PRIJEVREMENA OTPLATA, SA ZASTITOM OD RIZIKA</t>
  </si>
  <si>
    <t>'7124520700</t>
  </si>
  <si>
    <t>'7124620700</t>
  </si>
  <si>
    <t>PRIHODI OD NAKNADA PO OST.KRAT.KRED. NEB.FIN.ORG.SA VAL.KLAUZ. IZ VL.IZVORA - OVERDRAFT - OBRADA ZAHTJEVA</t>
  </si>
  <si>
    <t>'7125100540</t>
  </si>
  <si>
    <t>PRIHODI OD NAKNADA PO DUG.INVEST.KREDITIMA INST.JAVNOG SEKTORA SA VAL.KLAUZ. IZ VL.IZVORA - PRIJEVREMENA OTPLATA</t>
  </si>
  <si>
    <t>'7125103300</t>
  </si>
  <si>
    <t>PRIHODI OD NAKNADA PO DUGOROÈNOM KREDITU ZA OBRTNA SREDSTVA INSTITUCIJA JAVNOG SEKTORA U DOMAÆOJ VALUTI SA VALUTNOM KLAUZULOM - IRB RS- OBRADA ZAHTJEVA</t>
  </si>
  <si>
    <t>'7125130301</t>
  </si>
  <si>
    <t>PRIHODI OD NAKNADA PO DUGOROÈNOM KREDITU ZA OBRTNA SREDSTVA INSTITUCIJAMA JAVNOG SEKTORA BEZ VALUTNE KLAUZULE -SINDICIRANI - OBRADA ZAHTJEVA</t>
  </si>
  <si>
    <t>'7125500740</t>
  </si>
  <si>
    <t>PRIHODI OD NAKNADA PO DUG.KREDITIMA STANOVNIŠTVU ZA OSTALE NAMJENE SA VAL.KLAUZ. - PRIJEVR.OTPL.</t>
  </si>
  <si>
    <t>'7125501640</t>
  </si>
  <si>
    <t>PRIHODI OD NAKNADA PO DUG.STAMBENIM KREDITIMA STANOVNIŠTVU SA VAL.KLAUZ. - FOND STANOVANJA - PRIJEVR.OTPL.</t>
  </si>
  <si>
    <t>'7125521701</t>
  </si>
  <si>
    <t>PRIHOD OD NAKNADA ZA OBRADU ZAHTIJEVA PO KREDITNIM KARTICAMA</t>
  </si>
  <si>
    <t>'7125531701</t>
  </si>
  <si>
    <t>PRIHOD OD NAKNADA ZA OBRADU ZAHTIJEVA PO KREDITNIM KARTICAMA NA RATE</t>
  </si>
  <si>
    <t>'7125603500</t>
  </si>
  <si>
    <t>PRIHODI OD NAKNADA PO DUGOROÈNIM INVESTICIONIM KREDITIMA NEBANKARSKIH FINANSIJSKIH ORGANIZACIJA SA VALUTNOM KLAUZULOM - IRB RS - OBRADA ZAHTJEVA</t>
  </si>
  <si>
    <t>'71851</t>
  </si>
  <si>
    <t>PRIHODI OD OSTALIH NAKNADA U DOMAÆOJ VALUTI - POSLOVI DEPOZITARA</t>
  </si>
  <si>
    <t>'7187530</t>
  </si>
  <si>
    <t>PRIHODI OD OSTALIH NAKNADA U DOM.VALUTI ZA VOÐENJE RAÈUNA ŠTEDNJE AVISTA</t>
  </si>
  <si>
    <t>'718821</t>
  </si>
  <si>
    <t>PRIHODI OD NAKNADE ZA KONVERZIJU-PLATNE KARTICE</t>
  </si>
  <si>
    <t>'7188210</t>
  </si>
  <si>
    <t>PRIHODI OD NAKNADA PO OSNOVU KONVERZIJE PUTEM PLATNIH KARTICA (DCC)</t>
  </si>
  <si>
    <t>'718866</t>
  </si>
  <si>
    <t>PRIHODI PO OSNOVU NAKNADA  ZA VODJENJE NAMJENSKOG DEPOZITA- NEBANKARSKE FINANSIJSKE ORGANIZACIJE</t>
  </si>
  <si>
    <t>PRIHODI OD DIVIDENDI I UÈEŠÆA U KAPITALU - AKCIJE</t>
  </si>
  <si>
    <t>'778053</t>
  </si>
  <si>
    <t>PRIHOD OD ODLIVA SREDSTAVA PRIJEVREMENOG RAZROÈENJA</t>
  </si>
  <si>
    <t>'7785591</t>
  </si>
  <si>
    <t>PRIHOD OD PRIJEV. RAZROÈ. KAMATA PO ŠTED. DEPOZ. STANOV. SA VALUT.KLAUZ. - STEPEN.ŠTED.</t>
  </si>
  <si>
    <t>HOV raspoložive za prodaju</t>
  </si>
  <si>
    <t>HOV za trgovanje</t>
  </si>
  <si>
    <t>IV HOV trgovanje</t>
  </si>
  <si>
    <t>IV HOV raspoložive za prodaju</t>
  </si>
  <si>
    <t>Plaćanja po gar</t>
  </si>
  <si>
    <t>AKTIVA</t>
  </si>
  <si>
    <t>UKUPNA AKTIVA</t>
  </si>
  <si>
    <t>PASIVA</t>
  </si>
  <si>
    <t>Obaveze</t>
  </si>
  <si>
    <t>Ostale obaveze i PVR</t>
  </si>
  <si>
    <t>Ukupno obaveze</t>
  </si>
  <si>
    <t>Kapital</t>
  </si>
  <si>
    <t>Akcijski kapital</t>
  </si>
  <si>
    <t>Ukupan kapital</t>
  </si>
  <si>
    <t>Vanbilansna pasiva</t>
  </si>
  <si>
    <t>UKUPNA PASIVA</t>
  </si>
  <si>
    <t>Novčana sredstva</t>
  </si>
  <si>
    <t>Obavezna rezerva kod Centralne Banke</t>
  </si>
  <si>
    <t>Nematerijalna ulaganja</t>
  </si>
  <si>
    <t>Centralna banka</t>
  </si>
  <si>
    <t>000 BAM</t>
  </si>
  <si>
    <t>Ostala potraživanja i AVR</t>
  </si>
  <si>
    <t>IV Kamata</t>
  </si>
  <si>
    <t>Prodaja zaliha</t>
  </si>
  <si>
    <t>Vanbilans</t>
  </si>
  <si>
    <t>Novčana sredstva i računi depozita kod depozitnih institucija</t>
  </si>
  <si>
    <t>Plasmani drugim bankama</t>
  </si>
  <si>
    <t>Depoziti komitenata</t>
  </si>
  <si>
    <t>Obaveze po uzetim kreditima</t>
  </si>
  <si>
    <t>Rezervisanja na stavke vanbilansa</t>
  </si>
  <si>
    <t>Subordinirani dug (dopunski kapital)</t>
  </si>
  <si>
    <t>Neraspoređena dobit</t>
  </si>
  <si>
    <t>Zarade</t>
  </si>
  <si>
    <t>Obaveze prema zaposlenima</t>
  </si>
  <si>
    <t>Obaveze po ugovoru o djelu</t>
  </si>
  <si>
    <t xml:space="preserve">Prihodi od kamata </t>
  </si>
  <si>
    <t xml:space="preserve">Rashodi od kamata </t>
  </si>
  <si>
    <t xml:space="preserve">Neto prihodi od kamata </t>
  </si>
  <si>
    <t>Prihodi od naknada i provizija</t>
  </si>
  <si>
    <t>Neto prihodi po osnovu naknada i provizija</t>
  </si>
  <si>
    <t>Porez na dobit</t>
  </si>
  <si>
    <t>Prihodi od kamata</t>
  </si>
  <si>
    <t>Rashodi od kamata</t>
  </si>
  <si>
    <t>Krediti i potraživanja od klijenata</t>
  </si>
  <si>
    <t>Hartije od vrijednosti prihod</t>
  </si>
  <si>
    <t>Depoziti komitenata rashodi</t>
  </si>
  <si>
    <t>Subordinirani dug rashodi</t>
  </si>
  <si>
    <t>Uzeti krediti rashodi</t>
  </si>
  <si>
    <t>banke</t>
  </si>
  <si>
    <t>Platni promet u zemlji</t>
  </si>
  <si>
    <t>Platni promet u inostranstvu</t>
  </si>
  <si>
    <t>Rashodi od naknada</t>
  </si>
  <si>
    <t>Platni promet u inost rashodi</t>
  </si>
  <si>
    <t>Platni promet u zemlji rashodi</t>
  </si>
  <si>
    <t>Ostali poslovni prihodi</t>
  </si>
  <si>
    <t>Neto prihod od kursnih razlika</t>
  </si>
  <si>
    <t>Ostali poslovni rashodi</t>
  </si>
  <si>
    <t>Dobit tekuće godine</t>
  </si>
  <si>
    <t>Ukupan rezultat za obračunski period</t>
  </si>
  <si>
    <t>Ispravke vrijednosti</t>
  </si>
  <si>
    <t>Povećanje dobiti</t>
  </si>
  <si>
    <t>Smanjenje dobiti</t>
  </si>
  <si>
    <t>Troškovi poreza i doprinosa na zarade</t>
  </si>
  <si>
    <t>Troškovi naknada za PPP</t>
  </si>
  <si>
    <t>Operativni rashodi</t>
  </si>
  <si>
    <t>Troškovi zaposlenih</t>
  </si>
  <si>
    <t>Ostali operativni troškovi</t>
  </si>
  <si>
    <t>Telekomunikacije</t>
  </si>
  <si>
    <t>Kartično poslovanje</t>
  </si>
  <si>
    <t>Troškovi ostalih poreza i doprinosa</t>
  </si>
  <si>
    <t>Administrativne i sudske takse</t>
  </si>
  <si>
    <t>Rashodi od prodaje i otpisa osnovnih sredstava</t>
  </si>
  <si>
    <t>Rashod od prodaje i obezvređenja materijalnih vrijednosti</t>
  </si>
  <si>
    <t>Rashodi indirektnih otpisa ostale aktive</t>
  </si>
  <si>
    <t>Rashodi indirektnih otpisa materijalne aktive</t>
  </si>
  <si>
    <t>Prihodi od ukidanja indirektnih otpisa materijalne aktive</t>
  </si>
  <si>
    <t>Prihodi od ukidanja indirektnih otpisa ostale aktive</t>
  </si>
  <si>
    <t>Rashodi rezervisanja za potencijalne obaveze</t>
  </si>
  <si>
    <t>Prihodi od ukidanja za otpremnine</t>
  </si>
  <si>
    <t>Finansijska imovina</t>
  </si>
  <si>
    <t>Dobit prije oporezivanja</t>
  </si>
  <si>
    <t>Nazivi pozicija za Bilans stanja i bilans uspjeha</t>
  </si>
  <si>
    <t>Sredstva kod Centralne banke</t>
  </si>
  <si>
    <t>Obavezna rezerva kod CB</t>
  </si>
  <si>
    <t>Iznad računa rezervi</t>
  </si>
  <si>
    <t>Materijalna aktiva</t>
  </si>
  <si>
    <t>IV Ostala aktiva</t>
  </si>
  <si>
    <t>IV Materijalna aktiva</t>
  </si>
  <si>
    <t>IV Otkupi</t>
  </si>
  <si>
    <t>Subdug KM</t>
  </si>
  <si>
    <t>Subdug VAL</t>
  </si>
  <si>
    <t>Javna preduzeća - krediti</t>
  </si>
  <si>
    <t>Javni sektor - krediti</t>
  </si>
  <si>
    <t>Ostali komitenti - krediti</t>
  </si>
  <si>
    <t>Privreda - krediti</t>
  </si>
  <si>
    <t>Stanovništvo - krediti</t>
  </si>
  <si>
    <t>IV Krediti</t>
  </si>
  <si>
    <t>Broj napomene za pozicije Bilansa stanja i bilansa uspjeha</t>
  </si>
  <si>
    <t>25. Napomena</t>
  </si>
  <si>
    <t>12. Napomena</t>
  </si>
  <si>
    <t>13. Napomena</t>
  </si>
  <si>
    <t>20. Napomena</t>
  </si>
  <si>
    <t>21. Napomena</t>
  </si>
  <si>
    <t>16. Napomena</t>
  </si>
  <si>
    <t>17. Napomena</t>
  </si>
  <si>
    <t>14. Napomena</t>
  </si>
  <si>
    <t>10. Napomena</t>
  </si>
  <si>
    <t>15. Napomena</t>
  </si>
  <si>
    <t>19. Napomena</t>
  </si>
  <si>
    <t>8. Napomena</t>
  </si>
  <si>
    <t>18. Napomena</t>
  </si>
  <si>
    <t>23. Napomena</t>
  </si>
  <si>
    <t>7. Napomena</t>
  </si>
  <si>
    <t>9. Napomena</t>
  </si>
  <si>
    <t>4. Napomena</t>
  </si>
  <si>
    <t>5. Napomena</t>
  </si>
  <si>
    <t>6. Napomena</t>
  </si>
  <si>
    <t>22. Napomena</t>
  </si>
  <si>
    <t>24. Napomena</t>
  </si>
  <si>
    <t>26. Napomena</t>
  </si>
  <si>
    <t>Oznaka za dodatnu napomenu 1</t>
  </si>
  <si>
    <t>Oznaka za dodatnu napomenu 2</t>
  </si>
  <si>
    <t>Nerizično</t>
  </si>
  <si>
    <t>Rizici</t>
  </si>
  <si>
    <t>TRC</t>
  </si>
  <si>
    <t>12. Rizično</t>
  </si>
  <si>
    <t>13. Rizično</t>
  </si>
  <si>
    <t>15. Rizično</t>
  </si>
  <si>
    <t>14. Rizično</t>
  </si>
  <si>
    <t>18. Rizično</t>
  </si>
  <si>
    <t>30. Rizično</t>
  </si>
  <si>
    <t>26. Rizično</t>
  </si>
  <si>
    <t>26.1. Rizično</t>
  </si>
  <si>
    <t>Nekamatonosno</t>
  </si>
  <si>
    <t>KM</t>
  </si>
  <si>
    <t>4. Naknade po kreditima</t>
  </si>
  <si>
    <t>Ročnost</t>
  </si>
  <si>
    <t>Sektor</t>
  </si>
  <si>
    <t>Banke DV</t>
  </si>
  <si>
    <t>0</t>
  </si>
  <si>
    <t>JS DV</t>
  </si>
  <si>
    <t>1</t>
  </si>
  <si>
    <t>Privreda DV</t>
  </si>
  <si>
    <t>2</t>
  </si>
  <si>
    <t>3</t>
  </si>
  <si>
    <t>Stan DV</t>
  </si>
  <si>
    <t>4</t>
  </si>
  <si>
    <t>5</t>
  </si>
  <si>
    <t>Ostalo DV</t>
  </si>
  <si>
    <t>6</t>
  </si>
  <si>
    <t>7</t>
  </si>
  <si>
    <t>8</t>
  </si>
  <si>
    <t>9</t>
  </si>
  <si>
    <t>Privreda KD</t>
  </si>
  <si>
    <t>JS dug dep</t>
  </si>
  <si>
    <t>Stan dug dep</t>
  </si>
  <si>
    <t>Stan KD</t>
  </si>
  <si>
    <t>JS krat dep</t>
  </si>
  <si>
    <t>Ostalo dug dep</t>
  </si>
  <si>
    <t>Ostalo KD</t>
  </si>
  <si>
    <t>Privreda dug dep</t>
  </si>
  <si>
    <t>Banke dug dep</t>
  </si>
  <si>
    <t>Kamatonosno / Nekamatonosno</t>
  </si>
  <si>
    <t>Kamatonosno</t>
  </si>
  <si>
    <t>Čekovi poslati na naplatu</t>
  </si>
  <si>
    <t>Rashod</t>
  </si>
  <si>
    <t>1-7 DANA</t>
  </si>
  <si>
    <t>8-15 DANA</t>
  </si>
  <si>
    <t>16-30 DANA</t>
  </si>
  <si>
    <t>31-90 DANA</t>
  </si>
  <si>
    <t>91-180 DANA</t>
  </si>
  <si>
    <t>181-365 DANA</t>
  </si>
  <si>
    <t>1-3 GODINE</t>
  </si>
  <si>
    <t>3-5 GODINE</t>
  </si>
  <si>
    <t>Razlika AC-J</t>
  </si>
  <si>
    <t>Stanovništvo VB</t>
  </si>
  <si>
    <t>Trc</t>
  </si>
  <si>
    <t>Roc</t>
  </si>
  <si>
    <t>Sek</t>
  </si>
  <si>
    <t>DV/DK/DD 6</t>
  </si>
  <si>
    <t>KM/VAL 7</t>
  </si>
  <si>
    <t>kamat/nekamt 8</t>
  </si>
  <si>
    <t>Opis ročnosti 9</t>
  </si>
  <si>
    <t>Sektor 10</t>
  </si>
  <si>
    <t>Valuta 11</t>
  </si>
  <si>
    <t>400</t>
  </si>
  <si>
    <t>401</t>
  </si>
  <si>
    <t>403</t>
  </si>
  <si>
    <t>405</t>
  </si>
  <si>
    <t>411</t>
  </si>
  <si>
    <t>413</t>
  </si>
  <si>
    <t>415</t>
  </si>
  <si>
    <t>DK</t>
  </si>
  <si>
    <t>Nekamat</t>
  </si>
  <si>
    <t>do 3 mj</t>
  </si>
  <si>
    <t>nebank org</t>
  </si>
  <si>
    <t>Domaći KM</t>
  </si>
  <si>
    <t>500</t>
  </si>
  <si>
    <t>DV</t>
  </si>
  <si>
    <t>VAL</t>
  </si>
  <si>
    <t>Kamatonosni</t>
  </si>
  <si>
    <t>avista</t>
  </si>
  <si>
    <t>neprof.org</t>
  </si>
  <si>
    <t>Domaći devize</t>
  </si>
  <si>
    <t>501</t>
  </si>
  <si>
    <t>503</t>
  </si>
  <si>
    <t>505</t>
  </si>
  <si>
    <t>konto ana</t>
  </si>
  <si>
    <t>Stanje * minimalni depozit</t>
  </si>
  <si>
    <t>do 1 god</t>
  </si>
  <si>
    <t>do 3 god</t>
  </si>
  <si>
    <t>preko 3 god</t>
  </si>
  <si>
    <t>stanovništvo</t>
  </si>
  <si>
    <t>preduzeća</t>
  </si>
  <si>
    <t>Strani KM</t>
  </si>
  <si>
    <t>DD</t>
  </si>
  <si>
    <t>javni sektor</t>
  </si>
  <si>
    <t>državna pred</t>
  </si>
  <si>
    <t>Strani devize</t>
  </si>
  <si>
    <t>ostali</t>
  </si>
  <si>
    <t>Saldo</t>
  </si>
  <si>
    <t xml:space="preserve">Aktiva </t>
  </si>
  <si>
    <t>Pasiva</t>
  </si>
  <si>
    <t>Prihod</t>
  </si>
  <si>
    <t>Rezultat</t>
  </si>
  <si>
    <t>Porez</t>
  </si>
  <si>
    <t>Vlookup konta iz 2017</t>
  </si>
  <si>
    <t>Brojevi napomena</t>
  </si>
  <si>
    <t>12</t>
  </si>
  <si>
    <t>13</t>
  </si>
  <si>
    <t>18</t>
  </si>
  <si>
    <t/>
  </si>
  <si>
    <t>15</t>
  </si>
  <si>
    <t>14</t>
  </si>
  <si>
    <t>16</t>
  </si>
  <si>
    <t>17</t>
  </si>
  <si>
    <t>19</t>
  </si>
  <si>
    <t>20</t>
  </si>
  <si>
    <t>23</t>
  </si>
  <si>
    <t>21</t>
  </si>
  <si>
    <t>22</t>
  </si>
  <si>
    <t>24</t>
  </si>
  <si>
    <t>10</t>
  </si>
  <si>
    <t>25</t>
  </si>
  <si>
    <t>26</t>
  </si>
  <si>
    <t>x</t>
  </si>
  <si>
    <t>4a</t>
  </si>
  <si>
    <t>4b</t>
  </si>
  <si>
    <t>5a</t>
  </si>
  <si>
    <t>5b</t>
  </si>
  <si>
    <t>Nova banka ad</t>
  </si>
  <si>
    <t>/naziv banke/</t>
  </si>
  <si>
    <t>/matični broj/</t>
  </si>
  <si>
    <t>BILANS USPJEHA NA DAN       31.12.2017. godine</t>
  </si>
  <si>
    <t>konto</t>
  </si>
  <si>
    <t>1.</t>
  </si>
  <si>
    <t>PRIHODI I RASHODI PO KAMATAMA</t>
  </si>
  <si>
    <t>Teku}a godina</t>
  </si>
  <si>
    <t>a)</t>
  </si>
  <si>
    <t>Prihodi od kamata i sli~ni prihodi</t>
  </si>
  <si>
    <t>1)</t>
  </si>
  <si>
    <t>Kamatonosni ra~uni depozita kod depozitnih institucija</t>
  </si>
  <si>
    <t>'70101</t>
  </si>
  <si>
    <t>701</t>
  </si>
  <si>
    <t>PRIHODI OD KAMATA PO OSNOVU DEPOZITA - IZDVOJENA REZERVA KOD CENTRALNE BANKE</t>
  </si>
  <si>
    <t>707</t>
  </si>
  <si>
    <t>'2)</t>
  </si>
  <si>
    <t>2)</t>
  </si>
  <si>
    <t>'3)</t>
  </si>
  <si>
    <t>3)</t>
  </si>
  <si>
    <t>Krediti i poslovi lizinga</t>
  </si>
  <si>
    <t>700</t>
  </si>
  <si>
    <t>'700551171</t>
  </si>
  <si>
    <t>PRIHODI OD KAMATE PO DUG.KREDITIMA STANOVNIŠTVU ZA OSTALE NAMJENE BEZ VAL.KLAUZ. - SO GORAŽDE</t>
  </si>
  <si>
    <t>703</t>
  </si>
  <si>
    <t>'703433031</t>
  </si>
  <si>
    <t>PRIHODI OD KAMATE PO KRAT.KRED.ZA OBR.SRED. DRUGIM PRED. SA VAL.KLAUZ. - SINDICIRANI</t>
  </si>
  <si>
    <t>'703433032</t>
  </si>
  <si>
    <t>PRIHODI OD ZATEZNE KAMATE PO KRAT.KRED.ZA OBR.SRED.DRUGIM PRED. SA VAL.KLAUZ. -SINDICIRANI</t>
  </si>
  <si>
    <t>'703530252</t>
  </si>
  <si>
    <t>PRIHODI OD ZATEZNE KAMATE PO DUG.INVEST.KREDITIMA DRUGIM PRED. SA VAL.KLAUZ. - FOND ZA RAZVOJ I ZAP.</t>
  </si>
  <si>
    <t>'703531051</t>
  </si>
  <si>
    <t>PRIHODI OD KAMATA PO DUG.INVEST.KREDITIMA DRUGIM PRED. SA VAL.KLAUZ. - KANTON SARAJEVO</t>
  </si>
  <si>
    <t>'703531052</t>
  </si>
  <si>
    <t>PRIHODI OD ZATEZNE KAMATE PO DUG.INVEST.KREDITIMA DRUGIM PRED. SA VAL.KLAUZ. - KANTON SARAJEVO</t>
  </si>
  <si>
    <t>'703531151</t>
  </si>
  <si>
    <t>PRIHODI OD KAMATA PO DUG.INVEST.KREDITIMA DRUGIM PRED. SA VAL.KLAUZ. - OPŠTINA GORAŽDE</t>
  </si>
  <si>
    <t>'703541071</t>
  </si>
  <si>
    <t>PRIHODI OD KAMATA PO DUG.KREDITIMA PREDUZETNICIMA ZA OSTALE NAMJENE SA VAL.KLAUZ. - KANTON SARAJEVO</t>
  </si>
  <si>
    <t>'703541072</t>
  </si>
  <si>
    <t>PRIHODI OD ZATEZNE KAMATE PO DUG.KREDITIMA PREDUZETNICIMA ZA OSTALE NAMJENE SA VAL.KLAUZ. - KANTON SARAJEVO</t>
  </si>
  <si>
    <t>'703550671</t>
  </si>
  <si>
    <t>PRIHODI OD KAMATE PO DUG.KREDITIMA STANOVNIŠTVU ZA OSTALE NAMJENE SA VAL.KLAUZ. - IFAD</t>
  </si>
  <si>
    <t>'703550672</t>
  </si>
  <si>
    <t>PRIHODI OD ZATEZNE KAMATE PO DUG.KREDITIMA STANOVNIŠTVU ZA OSTALE NAMJENE SA VAL.KLAUZ. - IFAD</t>
  </si>
  <si>
    <t>'703551172</t>
  </si>
  <si>
    <t>PRIHODI OD ZATEZNE KAMATE PO DUG.KREDITIMA STANOVNIŠTVU ZA OSTALE NAMJENE SA VAL.KLAUZ. - SO GORAŽDE</t>
  </si>
  <si>
    <t>706</t>
  </si>
  <si>
    <t>'706530751</t>
  </si>
  <si>
    <t>PRIHODI OD KAMATA PO DUG.INVEST.KREDITIMA DRUGIM PRED. U STR.VAL. - MALA KOMERCIJALNA POLJOP RS</t>
  </si>
  <si>
    <t>'706530752</t>
  </si>
  <si>
    <t>PRIHODI OD ZATEZNE KAMATE PO DUG.INVEST.KREDITIMA DRUGIM PRED. U STR.VAL. - MALA KOMERCIJALNA POLJOP RS</t>
  </si>
  <si>
    <t>'706530851</t>
  </si>
  <si>
    <t>PRIHODI OD KAMATA PO DUG.INVEST.KREDITIMA DRUGIM PRED. U STR.VAL. - MALA KOMERCIJALNA POLJOP FED.</t>
  </si>
  <si>
    <t>'706530852</t>
  </si>
  <si>
    <t>PRIHODI OD ZATEZNE KAMATE PO DUG.INVEST.KREDITIMA DRUGIM PRED. U STR.VAL. - MALA KOMERCIJALNA POLJOP FED.</t>
  </si>
  <si>
    <t>'706540471</t>
  </si>
  <si>
    <t>PRIHODI OD KAMATA PO DUG.KREDITIMA PREDUZETNICIMA ZA OSTALE NAMJENE U STR.VAL. - EFSE</t>
  </si>
  <si>
    <t>'703412072</t>
  </si>
  <si>
    <t>PRIHOD OD ZATEZNE KAMATE PO OSTALIM KRATK.KRED. INSTIT.JAV.SEKT. SA VAL.KLAUZ. IZ VL.IZVORA - OVERDRAFT</t>
  </si>
  <si>
    <t>'703531152</t>
  </si>
  <si>
    <t>PRIHODI OD ZATEZNE KAMATE PO DUG.INVEST.KREDITIMA DRUGIM PRED. SA VAL.KLAUZ. - OPŠTINA GORAŽDE</t>
  </si>
  <si>
    <t>'706570751</t>
  </si>
  <si>
    <t>PRIHODI OD KAMATE PO DUGOROÈNIM INVESTICIONIM KREDITIMA NEPROFITNIM ORGANIZACIJAMA U STRANOJ VALUTI- MALA KOMERCIJALNA POLJOPRIVREDA RS</t>
  </si>
  <si>
    <t>'706570752</t>
  </si>
  <si>
    <t>PRIHODI OD ZATEZNE KAMATE PO DUGOROÈNIM INVESTICIONIM KREDITIMA NEPROFITNIM ORGANIZACIJAMA U STRANOJ VALUTI- MALA KOMERCIJALNA POLJOPRIVREDA RS</t>
  </si>
  <si>
    <t>PRIHODI OD REDOVNIH KAMATA PO OSTALIM KRATKOROÈNIM NAMJENSKIM OKVIRNIM KREDITIMA STANOVNIŠTVU SA VAL.KLA. IZ VL.SRED.- PROJEKTNO FINANSIRANJE ZA IZGRADNJU</t>
  </si>
  <si>
    <t>'4)</t>
  </si>
  <si>
    <t>4)</t>
  </si>
  <si>
    <t>Vrijednosni papiri koji se dr`e do dospije}a</t>
  </si>
  <si>
    <t>705</t>
  </si>
  <si>
    <t>720</t>
  </si>
  <si>
    <t>'5)</t>
  </si>
  <si>
    <t>5)</t>
  </si>
  <si>
    <t>Vlasni~ki vrijednosni papiri</t>
  </si>
  <si>
    <t>'6)</t>
  </si>
  <si>
    <t>6)</t>
  </si>
  <si>
    <t>Potra`ivawa po pla}enim vanbilansnim obavezama</t>
  </si>
  <si>
    <t>'7)</t>
  </si>
  <si>
    <t>7)</t>
  </si>
  <si>
    <t>Ostali prihodi od kamata i sli~ni prihodi</t>
  </si>
  <si>
    <t>712</t>
  </si>
  <si>
    <t>'7125310500</t>
  </si>
  <si>
    <t>PRIHODI OD NAKNADA PO DUG.INVEST.KREDITIMA DRUGIM PRED. SA VAL.KLAUZ. - KANTON SARAJEVO - OBRADA ZAHTJEVA</t>
  </si>
  <si>
    <t>'7125320700</t>
  </si>
  <si>
    <t>PRIHODI OD NAKNADA PO OSTALIM DUG.KREDITIMA DRUGIM PRED. SA VAL.KLAUZ. IZ.VL.IZVORA - OVERDRAFT - OBRADA ZAHTJEVA</t>
  </si>
  <si>
    <t>'7125404700</t>
  </si>
  <si>
    <t>PRIHODI OD NAKNADA PO DUG.KREDITIMA PREDUZETNICIMA ZA OSTALE NAMJENE - EFSE - OBRADA ZAHTJEVA</t>
  </si>
  <si>
    <t>'7125410700</t>
  </si>
  <si>
    <t>PRIHODI OD NAKNADA PO DUG.KREDITIMA PREDUZETNICIMA ZA OSTALE NAMJENE SA VAL.KLAUZ. - KANTON SARAJEVO - OBRADA ZAHTJEVA</t>
  </si>
  <si>
    <t>'7125504700</t>
  </si>
  <si>
    <t>PRIHODI OD NAKNADA PO DUG.KREDITIMA STANOVNIŠTVU ZA OSTALE NAMJENE - EFSE - OBRADA ZAHTJEVA</t>
  </si>
  <si>
    <t>'7125506700</t>
  </si>
  <si>
    <t>PRIHODI OD NAKNADA PO DUG.KREDITIMA STANOVNIŠTVU ZA OSTALE NAMJENE - IFAD - OBRADA ZAHTJEVA</t>
  </si>
  <si>
    <t>'7125511700</t>
  </si>
  <si>
    <t>PRIHODI OD NAKNADA PO DUG.KREDITIMA STANOVNIŠTVU ZA OSTALE NAMJENE SA VAL.KLAUZ. - SO GORAŽDE - OBRADA ZAHTJEVA</t>
  </si>
  <si>
    <t>'7125511701</t>
  </si>
  <si>
    <t>PRIHODI OD NAKNADA PO DUG.KREDITIMA STANOVNIŠTVU ZA OSTALE NAMJENE BEZ VAL.KLAUZ. - SO GORAŽDE - OBRADA ZAHTJEVA</t>
  </si>
  <si>
    <t>'7125512700</t>
  </si>
  <si>
    <t>PRIHODI OD NAKNADA PO DUG.KREDITIMA STANOVNIŠTVA ZA OSTALE NAMJENE SA VAL.KLAUZ. - SO VIŠEGRAD - OBRADA ZAHTJEVA</t>
  </si>
  <si>
    <t>'7125312500</t>
  </si>
  <si>
    <t>PRIHODI OD NAKNADA PO DUG.INVEST.KREDITIMA DRUGIM PRED. SA VAL.KLAUZ. - OPŠTINA VIŠEGRAD - OBRADA ZAHTJEVA</t>
  </si>
  <si>
    <t>'7124532200</t>
  </si>
  <si>
    <t>PRIHOD OD NAK. PO KRATKOR.POTROŠ.KRED.STANOV.IZ VL.SREDST.SLOB.OTPL.SA VAL.KLAUZ. - OBRADA ZAHTJEVA</t>
  </si>
  <si>
    <t>'7125531600</t>
  </si>
  <si>
    <t>PRIHOD OD NAK. PO DUGOR.STNAB.KRED.STANOV.IZ VL.SREDST.SLOB.OTPL.SA VAL.KLAUZ. - OBRADA ZAHTJEVA</t>
  </si>
  <si>
    <t>PRIHODI OD NAKNADA PO OSTALIM KRATKOROÈNIM NAMJENSKIM OKVIRNIM KREDITIMA STANOVNIŠTVU SA VAL.KLA. IZ VL.SRED.- PROJEKTNO FINANSIRANJE ZA IZGRADNJU- OBRADA ZAHTJEVA</t>
  </si>
  <si>
    <t>'7124540700</t>
  </si>
  <si>
    <t>PRIHOD OD NAKNADA ZA OBR.ZAHT. PO KRAT.KRED.STANOVNIŠTVA ZA OBAVLJANJE POLJOP.DJELAT. SA VAL.KLAUZ.DO 12 MJ. (MINISTARSTVO POLJOP.)</t>
  </si>
  <si>
    <t>'8)</t>
  </si>
  <si>
    <t>8)</t>
  </si>
  <si>
    <t>UKUPNI PRIHODI OD KAMATA I SLI^NI PRIHODI (1 do 7)</t>
  </si>
  <si>
    <t>'b)</t>
  </si>
  <si>
    <t>b)</t>
  </si>
  <si>
    <t>Rashodi po kamatama i sli~ni rashodi</t>
  </si>
  <si>
    <t>'1)</t>
  </si>
  <si>
    <t xml:space="preserve">Depoziti </t>
  </si>
  <si>
    <t>601</t>
  </si>
  <si>
    <t>'6015615</t>
  </si>
  <si>
    <t>RASHODI KAMATA PO OSNOVU DUG.DEPOZITA NEBANKARSKIH FINANSIJSKIH ORG. (OSTALE ORG.)</t>
  </si>
  <si>
    <t>604</t>
  </si>
  <si>
    <t>607</t>
  </si>
  <si>
    <t>'604763</t>
  </si>
  <si>
    <t>RASHODI KAMATA NA DUG.DEPOZITE PREKO 36 MJESECI NEBANKARSKIH ORGANIZACIJA - SA VAL.KLAUZULOM - RENTNI DEPOZITI</t>
  </si>
  <si>
    <t>'607453</t>
  </si>
  <si>
    <t>RASHODI KAMATA PO OSNOVU KRATK.DEPOZITA U STRANOJ VALUTI STANOVNIŠTVA - NAMJENSKI DEPOZITI</t>
  </si>
  <si>
    <t>'607401</t>
  </si>
  <si>
    <t>RASHODI KAMATA PO OSNOVU KRATK.DEPOZITA U STRANOJ VALUTI BANAKA I BANKARSKIH ORG.</t>
  </si>
  <si>
    <t>'607641</t>
  </si>
  <si>
    <t>RASHODI KAMATA PO DUG.DEPOZ.U STR.VAL. OD PREDUZET. NA 36 MJESECI</t>
  </si>
  <si>
    <t>'604131</t>
  </si>
  <si>
    <t>RAHODI KAMATA PO OSNOVU KRATKOROÈNIH DEPOZITA DRUGIH PREDUZEÆA DO 30 DANA SA VALUTNOM KLAUZULOM</t>
  </si>
  <si>
    <t>'6044580</t>
  </si>
  <si>
    <t>RASHODI KAMATA KRATKOR. ŠTEDNI DEPOZ. STANOV. 4 MJ - 12 MJ SA VALUT.KLAUZ. - NAMJEN.NEKAMAT.</t>
  </si>
  <si>
    <t>'6072581</t>
  </si>
  <si>
    <t>RASHODI KAMATA KRATKOR. ŠTEDNI DEPOZ. STANOV. 1 MJ - 3 MJ. U STR.VALUT. - NAMJEN.KAMAT.</t>
  </si>
  <si>
    <t>'6074580</t>
  </si>
  <si>
    <t>RASHODI KAMATA KRATKOR. ŠTEDNI DEPOZ. STANOV. 4 MJ - 12 MJ. U STR.VALUT. - NAMJEN.NEKAMAT.</t>
  </si>
  <si>
    <t>'60446</t>
  </si>
  <si>
    <t>RASHODI KAMATA PO OSNOVU KRATK.DEPOZITA SA VAL.KLAUZULOM NEBANKARSKIM FINANSIJSKIM ORG. - NAMJENSKI DEPOZITI</t>
  </si>
  <si>
    <t>'6072580</t>
  </si>
  <si>
    <t>RASHODI KAMATA KRATKOR. ŠTEDNI DEPOZ. STANOV. 1 MJ - 3 MJ. U STR.VALUT. - NAMJEN.NEKAMAT.</t>
  </si>
  <si>
    <t>Uzete pozajmice od drugih banaka</t>
  </si>
  <si>
    <t>Uzete pozajmice - dospjele obaveze</t>
  </si>
  <si>
    <t>Obaveze po uzetim kreditima i ostalim pozajmicama</t>
  </si>
  <si>
    <t>600</t>
  </si>
  <si>
    <t>603</t>
  </si>
  <si>
    <t>606</t>
  </si>
  <si>
    <t>'606581</t>
  </si>
  <si>
    <t>RASHODI KAMATA PO OSNOVU DUG.KREDITA U STRANOJ VALUTI STRANIH LICA</t>
  </si>
  <si>
    <t>Subordinisani dugovi i subordinisane obveznice</t>
  </si>
  <si>
    <t>605</t>
  </si>
  <si>
    <t>Ostali rashodi po kamatama i sli~ni rashodi</t>
  </si>
  <si>
    <t>UKUPNI RASHODI PO KAMATAMA I SLI^NI RASHODI ( 1 do 6)</t>
  </si>
  <si>
    <t>'v)</t>
  </si>
  <si>
    <t>v)</t>
  </si>
  <si>
    <t xml:space="preserve">NETO KAMATA I SLI^NI PRIHODI   ( 8a-7b)    </t>
  </si>
  <si>
    <t>'2.</t>
  </si>
  <si>
    <t>2.</t>
  </si>
  <si>
    <t>OPERATIVNI PRIHODI</t>
  </si>
  <si>
    <t>'a)</t>
  </si>
  <si>
    <t>Prihodi iz poslovawa sa devizama</t>
  </si>
  <si>
    <t>780</t>
  </si>
  <si>
    <t>680</t>
  </si>
  <si>
    <t>'71243602</t>
  </si>
  <si>
    <t>PRIHODI OD NAKNADA ZA UNAPRIJED NAPLAÆENU NAKNADU ZA ROBNI.KRED OD PRODAVCA</t>
  </si>
  <si>
    <t>'7125310540</t>
  </si>
  <si>
    <t>PRIHODI OD NAKNADA PO DUG.INVEST.KREDITIMA DRUGIM PRED. SA VAL.KLAUZ. - KANTON SARAJEVO - PRIJEVREMENA OTPLATA</t>
  </si>
  <si>
    <t>'7125311540</t>
  </si>
  <si>
    <t>PRIHODI OD NAKNADA PO DUG.INVEST.KREDITIMA DRUGIM PRED. SA VAL.KLAUZ. - OPŠTINA GORAŽDE - PRIJEVREMENA OTPLATA</t>
  </si>
  <si>
    <t>'7125400791</t>
  </si>
  <si>
    <t>PRIHODI OD NAKNADA PO DUG.KREDITIMA PREDUZETNICIMA ZA OSTALE NAMJENE BEZ VAL.KLAUZ. - MONITORING</t>
  </si>
  <si>
    <t>'71253602</t>
  </si>
  <si>
    <t>PRIHODI OD NAKNADA ZA UNAPRIJED NAPLAÆENU NAKNADU ZA DUGOROÈNI ROBNI.KRED OD PRODAVCA</t>
  </si>
  <si>
    <t>'7124700340</t>
  </si>
  <si>
    <t>PRIHODI OD NAKNADA PO KRATK.KREDITIMA ZA OBRTNA SRED. NEPROFITNIH ORG. SA VAL.KLAUZ. IZ VL.IZVORA - PRIJEVREMENA OTPLATA</t>
  </si>
  <si>
    <t>'7125302540</t>
  </si>
  <si>
    <t>PRIHODI OD NAKNADA PO DUG.INVEST.KREDITIMA DRUGIM PRED. SA VAL.KLAUZ. - FOND ZA RAZVOJ I ZAP. - PRIJEVREMENA OTPL.</t>
  </si>
  <si>
    <t xml:space="preserve">Naknade po vanbilansnim poslovima </t>
  </si>
  <si>
    <t>713</t>
  </si>
  <si>
    <t>718</t>
  </si>
  <si>
    <t>'g)</t>
  </si>
  <si>
    <t>g)</t>
  </si>
  <si>
    <t>Naknade za izvr{ene usluge</t>
  </si>
  <si>
    <t>710</t>
  </si>
  <si>
    <t>711</t>
  </si>
  <si>
    <t>719</t>
  </si>
  <si>
    <t>'d)</t>
  </si>
  <si>
    <t>d)</t>
  </si>
  <si>
    <t>Prihod iz poslova trgovawa</t>
  </si>
  <si>
    <t>'l)</t>
  </si>
  <si>
    <t>l)</t>
  </si>
  <si>
    <t>Ostali operativni prihodi</t>
  </si>
  <si>
    <t>731</t>
  </si>
  <si>
    <t>761</t>
  </si>
  <si>
    <t>770</t>
  </si>
  <si>
    <t>'77056</t>
  </si>
  <si>
    <t>PRIHOD OD NAPLAÆENIH OTPISANIH NAKNADA KARTICA</t>
  </si>
  <si>
    <t>772</t>
  </si>
  <si>
    <t>776</t>
  </si>
  <si>
    <t>'7781</t>
  </si>
  <si>
    <t>778</t>
  </si>
  <si>
    <t>OSTALI PRIHODI OD NAPLAÆENIH PENALA</t>
  </si>
  <si>
    <t>777</t>
  </si>
  <si>
    <t>'77833</t>
  </si>
  <si>
    <t>OSTALI VANREDNI PRIHODI PO OSNOVU ZATVARANJA NEAKTIVNIH RAÈUNA</t>
  </si>
  <si>
    <t>771</t>
  </si>
  <si>
    <t>'7785592</t>
  </si>
  <si>
    <t>PRIHOD OD PRIJEV. RAZROÈ. KAMATA PO ŠTED. DEPOZ. STANOV. U STR.VALUT. - STEPEN.ŠTED.</t>
  </si>
  <si>
    <t>'e)</t>
  </si>
  <si>
    <t>e)</t>
  </si>
  <si>
    <t>UKUPNI OPERATIVNI PRIHODI    (a do |)</t>
  </si>
  <si>
    <t>'3.</t>
  </si>
  <si>
    <t>3.</t>
  </si>
  <si>
    <t>NEKAMATONOSNI RASHODI</t>
  </si>
  <si>
    <t>Poslovni i direktni rashodi</t>
  </si>
  <si>
    <t>Tro{k. rezervi za op{ti kreditni rizik i potencijalne kred. i dr. gubitke</t>
  </si>
  <si>
    <t>640</t>
  </si>
  <si>
    <t>641</t>
  </si>
  <si>
    <t>642</t>
  </si>
  <si>
    <t>'64226</t>
  </si>
  <si>
    <t>RASHODI PO OSNOVU REZERVISANJA ZA OBAVEZE - NEAKTIVNI RAÈUNI</t>
  </si>
  <si>
    <t>'64300</t>
  </si>
  <si>
    <t>643</t>
  </si>
  <si>
    <t>RASHODI OSTALIH REZERVISANJA - NEDOSPJELE OTPREMNINE ZA ODLAZAK U PENZIJU</t>
  </si>
  <si>
    <t>'74226</t>
  </si>
  <si>
    <t>742</t>
  </si>
  <si>
    <t>PRIHODI OD UKINUTIH REZERVI -NEAKTIVNI RAÈUNI</t>
  </si>
  <si>
    <t>740</t>
  </si>
  <si>
    <t>741</t>
  </si>
  <si>
    <t>743</t>
  </si>
  <si>
    <t>'74225</t>
  </si>
  <si>
    <t>PRIHODI OD UKINUTIH REZERVI - OSTALIH KRATKOROÈNIH OBAVEZA</t>
  </si>
  <si>
    <t>Ostali poslovni i direktni tro{kovi</t>
  </si>
  <si>
    <t>610</t>
  </si>
  <si>
    <t>615</t>
  </si>
  <si>
    <t>617</t>
  </si>
  <si>
    <t>661</t>
  </si>
  <si>
    <t>UKUPNI POSLOVNI I DIREKTNI RASHODI    (1 + 2)</t>
  </si>
  <si>
    <t>Tro{kovi plata i doprinosa</t>
  </si>
  <si>
    <t>650</t>
  </si>
  <si>
    <t>652</t>
  </si>
  <si>
    <t>653</t>
  </si>
  <si>
    <t>654</t>
  </si>
  <si>
    <t>655</t>
  </si>
  <si>
    <t>651</t>
  </si>
  <si>
    <t>Tro{kovi poslovnog prostora, ostale fiksne aktive i re`ija</t>
  </si>
  <si>
    <t>660</t>
  </si>
  <si>
    <t>662</t>
  </si>
  <si>
    <t>664</t>
  </si>
  <si>
    <t>672</t>
  </si>
  <si>
    <t>Ostali operativni tro{kovi</t>
  </si>
  <si>
    <t>631</t>
  </si>
  <si>
    <t>'664191</t>
  </si>
  <si>
    <t>NEMATERIJALNI TROŠKOVI - STIPENDIJE ZA ÐAKE I STUDENTE</t>
  </si>
  <si>
    <t>663</t>
  </si>
  <si>
    <t>665</t>
  </si>
  <si>
    <t>666</t>
  </si>
  <si>
    <t>670</t>
  </si>
  <si>
    <t>671</t>
  </si>
  <si>
    <t>678</t>
  </si>
  <si>
    <t>676</t>
  </si>
  <si>
    <t>'67060</t>
  </si>
  <si>
    <t>RASHODI PO OSNOVU DIREKTNOG OTPISA POTRAŽIVANJA IZ RANIJIH GOD. - NISU UTUŽENI</t>
  </si>
  <si>
    <t>'66418</t>
  </si>
  <si>
    <t>NEMATERIJALNI TROŠKOVI - DNEVNICE ZA SLUŽBENI PUT (OPOREZIVI DIO)</t>
  </si>
  <si>
    <t>'67651</t>
  </si>
  <si>
    <t>MANJKOVI MATERIJALA I OSTALIH ZALIHA</t>
  </si>
  <si>
    <t>677</t>
  </si>
  <si>
    <t>633</t>
  </si>
  <si>
    <t>UKUPNI OPERATIVNI RASHODI    (1 do 3)</t>
  </si>
  <si>
    <t xml:space="preserve">UKUPNI NEKAMATONOSNI RASHODI      ( 3a + 4b)  </t>
  </si>
  <si>
    <t>'4.</t>
  </si>
  <si>
    <t>4.</t>
  </si>
  <si>
    <t>DOBIT PRIJE OPOREZIVAWA     (1v+2e-3v)</t>
  </si>
  <si>
    <t>'5.</t>
  </si>
  <si>
    <t>5.</t>
  </si>
  <si>
    <t>GUBITAK     (  1v + 2e - 3v)</t>
  </si>
  <si>
    <t>'6.</t>
  </si>
  <si>
    <t>6.</t>
  </si>
  <si>
    <t>POREZI</t>
  </si>
  <si>
    <t>'7.</t>
  </si>
  <si>
    <t>7.</t>
  </si>
  <si>
    <t>Dobit po osnovu povećanja odloženih poreskih sredstava i smanjenja odloženih poreskih obaveza</t>
  </si>
  <si>
    <t>'8.</t>
  </si>
  <si>
    <t>8.</t>
  </si>
  <si>
    <t>Gubitak po osnovu povećanja odloženih poreskih sredstava i smanjenja odloženih poreskih obaveza</t>
  </si>
  <si>
    <t>'9.</t>
  </si>
  <si>
    <t>9.</t>
  </si>
  <si>
    <t>NETO-DOBIT (4-6+7-8)</t>
  </si>
  <si>
    <t>'10.</t>
  </si>
  <si>
    <t>10.</t>
  </si>
  <si>
    <t>NETO-GUBITKA (5+6-7+8)</t>
  </si>
  <si>
    <t>BILANS USPJEHA NA DAN       31.12.2016. godine</t>
  </si>
  <si>
    <t>Novčani tokovi iz poslovnih aktivnosti</t>
  </si>
  <si>
    <t xml:space="preserve">Primici kamata, naknada i provizija po kreditima i poslovima lizinga </t>
  </si>
  <si>
    <t>Isplate kamata</t>
  </si>
  <si>
    <t>Naplate po kreditima koji su ranije bili otpisani (glavnica i kamata)</t>
  </si>
  <si>
    <t>Novčane isplate zaposlenima i dobavljačima</t>
  </si>
  <si>
    <t>Novčane pozajmice i krediti dati klijentima i naplate istih</t>
  </si>
  <si>
    <t>Depoziti klijenata</t>
  </si>
  <si>
    <t>Plaćeni porez na dobit</t>
  </si>
  <si>
    <t>Neto novčana sredstva iz poslovnih aktivnosti</t>
  </si>
  <si>
    <t>Novčani tokovi iz aktivnosti investiranja</t>
  </si>
  <si>
    <t>Kratkoročni plasmani finansijskim institucijama</t>
  </si>
  <si>
    <t>Primici dividendi</t>
  </si>
  <si>
    <t>Neto novčana sredstva iz aktivnosti investiranja</t>
  </si>
  <si>
    <t>Novčani tokovi iz aktivnosti finansiranja</t>
  </si>
  <si>
    <t>Uzete (povrat) pozajmice, neto (kreditne linije i subordinirani dug)</t>
  </si>
  <si>
    <t>Neto novčana sredstva iz aktivnosti finansiranja</t>
  </si>
  <si>
    <t>Neto (smanjenje) / porast novčanih sredstava i novčanih ekvivalenata</t>
  </si>
  <si>
    <t>Novčana sredstva i novčani ekvivalenti na početku perioda</t>
  </si>
  <si>
    <t>Efekti promjene deviznih kurseva novčanih sredstava i novčanih ekvivalenata</t>
  </si>
  <si>
    <t>Novčana sredstva i novčani ekvivalenti na kraju perioda</t>
  </si>
  <si>
    <t>Kupovina (prodaja) drugih ulaganja</t>
  </si>
  <si>
    <t>Zakupnine licence</t>
  </si>
  <si>
    <t>Operativni i ostali rashodi</t>
  </si>
  <si>
    <t>Stavke koje mogu biti naknadno reklasifikovane u dobitke ili gubitke:</t>
  </si>
  <si>
    <t>Ostali dobici i gubici u periodu, neto od poreza</t>
  </si>
  <si>
    <t>Dobitak po osnovu promjene finansijske imovine po fer vrijednosti kroz ostali ukupni rezultat</t>
  </si>
  <si>
    <t>Obezvređenje sredstava stečenih naplatom potraživanja</t>
  </si>
  <si>
    <t>Dobit prije umanjenja vrijednosti i rezervisanja</t>
  </si>
  <si>
    <t>Neto rashodi umanjenja vrijednosti i rezervisanja za očekivane kreditne gubitke</t>
  </si>
  <si>
    <t>Finansijska imovina po amortizovanom trošku</t>
  </si>
  <si>
    <t>Finansijska imovina po fer vrijednosti kroz bilans uspjeha</t>
  </si>
  <si>
    <t>Finansijska imovina po fer vrijednosti kroz ostali ukupni rezultat</t>
  </si>
  <si>
    <t>Materijalna imovina</t>
  </si>
  <si>
    <t xml:space="preserve"> - Nekretnine i oprema</t>
  </si>
  <si>
    <t xml:space="preserve"> - Sredstva sa pravom korištenja</t>
  </si>
  <si>
    <t xml:space="preserve"> - Investicione nekrtenine</t>
  </si>
  <si>
    <t>Sredstva stečena naplatom potraživanja</t>
  </si>
  <si>
    <t>Rezervisanja za potencijalne obaveze</t>
  </si>
  <si>
    <t>Ulaganja u zavisna društva</t>
  </si>
  <si>
    <t>Krediti i potraživanja po kreditima</t>
  </si>
  <si>
    <t>01.01.2023.
30.06.2023.</t>
  </si>
  <si>
    <t>Kupovina (prodaja) nematerijalne aktive</t>
  </si>
  <si>
    <t>Kupovina (prodaja) materijalne aktive</t>
  </si>
  <si>
    <t>POJEDINAČNI IZVJEŠTAJ O BILANSU USPJEHA I OSTALOM UKUPNOM REZULTATU</t>
  </si>
  <si>
    <t>POJEDINAČNI IZVJEŠTAJ O FINANSIJSKOJ POZICIJI</t>
  </si>
  <si>
    <t>POJEDINAČNI IZVJEŠTAJ O TOKOVIMA GOTOVINE</t>
  </si>
  <si>
    <t>30.06.2024.</t>
  </si>
  <si>
    <t>31.12.2023.</t>
  </si>
  <si>
    <t>01.01.2024.
30.06.2024.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</si>
</sst>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000"/>
    <numFmt numFmtId="166" formatCode="_(* #,##0.00_);_(* \(#,##0.00\);_(* &quot;-&quot;??_);_(@_)"/>
  </numFmts>
  <fonts count="5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9"/>
      <color indexed="8"/>
      <name val="Arial"/>
      <family val="2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8"/>
      <color rgb="FF000099"/>
      <name val="Arial"/>
      <family val="2"/>
    </font>
    <font>
      <b/>
      <sz val="8"/>
      <color rgb="FF0000CC"/>
      <name val="Arial"/>
      <family val="2"/>
    </font>
    <font>
      <sz val="8"/>
      <color rgb="FF0000CC"/>
      <name val="Arial"/>
      <family val="2"/>
    </font>
    <font>
      <sz val="8"/>
      <color theme="1"/>
      <name val="Arial"/>
      <family val="2"/>
    </font>
    <font>
      <b/>
      <sz val="8"/>
      <color theme="9"/>
      <name val="Verdana"/>
      <family val="2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9"/>
      <color theme="9"/>
      <name val="Verdana"/>
      <family val="2"/>
    </font>
    <font>
      <b/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00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34" fillId="0" borderId="0"/>
    <xf numFmtId="0" fontId="35" fillId="0" borderId="0"/>
    <xf numFmtId="0" fontId="35" fillId="0" borderId="0">
      <alignment horizontal="left" wrapText="1"/>
    </xf>
    <xf numFmtId="0" fontId="35" fillId="0" borderId="0"/>
    <xf numFmtId="0" fontId="1" fillId="0" borderId="0"/>
    <xf numFmtId="0" fontId="1" fillId="0" borderId="0"/>
    <xf numFmtId="166" fontId="35" fillId="0" borderId="0" applyFont="0" applyFill="0" applyBorder="0" applyAlignment="0" applyProtection="0"/>
  </cellStyleXfs>
  <cellXfs count="197">
    <xf numFmtId="0" fontId="0" fillId="0" borderId="0" xfId="0"/>
    <xf numFmtId="0" fontId="19" fillId="0" borderId="0" xfId="0" applyFont="1"/>
    <xf numFmtId="4" fontId="19" fillId="0" borderId="0" xfId="0" applyNumberFormat="1" applyFont="1"/>
    <xf numFmtId="0" fontId="19" fillId="33" borderId="0" xfId="0" applyFont="1" applyFill="1"/>
    <xf numFmtId="0" fontId="25" fillId="0" borderId="0" xfId="0" applyFont="1"/>
    <xf numFmtId="0" fontId="19" fillId="35" borderId="12" xfId="0" applyFont="1" applyFill="1" applyBorder="1"/>
    <xf numFmtId="4" fontId="19" fillId="35" borderId="12" xfId="0" applyNumberFormat="1" applyFont="1" applyFill="1" applyBorder="1"/>
    <xf numFmtId="0" fontId="22" fillId="34" borderId="0" xfId="0" applyFont="1" applyFill="1"/>
    <xf numFmtId="3" fontId="21" fillId="34" borderId="11" xfId="0" applyNumberFormat="1" applyFont="1" applyFill="1" applyBorder="1" applyAlignment="1">
      <alignment vertical="center" wrapText="1"/>
    </xf>
    <xf numFmtId="0" fontId="0" fillId="34" borderId="0" xfId="0" applyFill="1"/>
    <xf numFmtId="0" fontId="28" fillId="0" borderId="0" xfId="0" applyFont="1"/>
    <xf numFmtId="0" fontId="19" fillId="36" borderId="0" xfId="0" applyFont="1" applyFill="1"/>
    <xf numFmtId="3" fontId="29" fillId="34" borderId="0" xfId="0" applyNumberFormat="1" applyFont="1" applyFill="1"/>
    <xf numFmtId="0" fontId="27" fillId="34" borderId="0" xfId="0" applyFont="1" applyFill="1" applyAlignment="1">
      <alignment horizontal="right" vertical="center" wrapText="1"/>
    </xf>
    <xf numFmtId="0" fontId="27" fillId="34" borderId="0" xfId="0" applyFont="1" applyFill="1" applyAlignment="1">
      <alignment horizontal="right" vertical="center"/>
    </xf>
    <xf numFmtId="0" fontId="25" fillId="34" borderId="0" xfId="0" applyFont="1" applyFill="1" applyAlignment="1">
      <alignment vertical="center"/>
    </xf>
    <xf numFmtId="0" fontId="30" fillId="34" borderId="0" xfId="0" applyFont="1" applyFill="1" applyAlignment="1">
      <alignment vertical="center" wrapText="1"/>
    </xf>
    <xf numFmtId="0" fontId="29" fillId="34" borderId="0" xfId="0" applyFont="1" applyFill="1"/>
    <xf numFmtId="0" fontId="22" fillId="34" borderId="0" xfId="0" applyFont="1" applyFill="1" applyAlignment="1">
      <alignment vertical="center" wrapText="1"/>
    </xf>
    <xf numFmtId="0" fontId="21" fillId="34" borderId="0" xfId="0" applyFont="1" applyFill="1" applyAlignment="1">
      <alignment vertical="center"/>
    </xf>
    <xf numFmtId="0" fontId="25" fillId="0" borderId="0" xfId="0" applyFont="1" applyAlignment="1">
      <alignment wrapText="1"/>
    </xf>
    <xf numFmtId="0" fontId="31" fillId="0" borderId="0" xfId="0" applyFont="1"/>
    <xf numFmtId="0" fontId="31" fillId="0" borderId="0" xfId="0" applyFont="1" applyAlignment="1">
      <alignment wrapText="1"/>
    </xf>
    <xf numFmtId="0" fontId="31" fillId="33" borderId="0" xfId="0" applyFont="1" applyFill="1"/>
    <xf numFmtId="4" fontId="31" fillId="0" borderId="0" xfId="0" applyNumberFormat="1" applyFont="1"/>
    <xf numFmtId="0" fontId="31" fillId="38" borderId="0" xfId="0" applyFont="1" applyFill="1"/>
    <xf numFmtId="0" fontId="19" fillId="40" borderId="0" xfId="0" applyFont="1" applyFill="1"/>
    <xf numFmtId="0" fontId="31" fillId="40" borderId="0" xfId="0" applyFont="1" applyFill="1"/>
    <xf numFmtId="4" fontId="31" fillId="35" borderId="12" xfId="0" applyNumberFormat="1" applyFont="1" applyFill="1" applyBorder="1"/>
    <xf numFmtId="3" fontId="23" fillId="34" borderId="0" xfId="0" applyNumberFormat="1" applyFont="1" applyFill="1" applyAlignment="1">
      <alignment horizontal="right"/>
    </xf>
    <xf numFmtId="3" fontId="22" fillId="34" borderId="0" xfId="0" applyNumberFormat="1" applyFont="1" applyFill="1"/>
    <xf numFmtId="0" fontId="19" fillId="41" borderId="0" xfId="0" applyFont="1" applyFill="1"/>
    <xf numFmtId="0" fontId="31" fillId="41" borderId="0" xfId="0" applyFont="1" applyFill="1"/>
    <xf numFmtId="0" fontId="19" fillId="0" borderId="0" xfId="0" applyFont="1" applyAlignment="1">
      <alignment wrapText="1"/>
    </xf>
    <xf numFmtId="0" fontId="19" fillId="38" borderId="0" xfId="0" applyFont="1" applyFill="1"/>
    <xf numFmtId="9" fontId="19" fillId="0" borderId="0" xfId="0" applyNumberFormat="1" applyFont="1"/>
    <xf numFmtId="10" fontId="19" fillId="0" borderId="0" xfId="0" applyNumberFormat="1" applyFont="1"/>
    <xf numFmtId="0" fontId="19" fillId="43" borderId="0" xfId="0" applyFont="1" applyFill="1"/>
    <xf numFmtId="2" fontId="36" fillId="44" borderId="10" xfId="0" applyNumberFormat="1" applyFont="1" applyFill="1" applyBorder="1" applyAlignment="1">
      <alignment horizontal="left" vertical="center" wrapText="1"/>
    </xf>
    <xf numFmtId="2" fontId="36" fillId="44" borderId="10" xfId="0" applyNumberFormat="1" applyFont="1" applyFill="1" applyBorder="1" applyAlignment="1">
      <alignment horizontal="center" vertical="center" wrapText="1"/>
    </xf>
    <xf numFmtId="2" fontId="36" fillId="39" borderId="10" xfId="0" applyNumberFormat="1" applyFont="1" applyFill="1" applyBorder="1" applyAlignment="1">
      <alignment horizontal="center" vertical="center" wrapText="1"/>
    </xf>
    <xf numFmtId="4" fontId="36" fillId="39" borderId="10" xfId="0" applyNumberFormat="1" applyFont="1" applyFill="1" applyBorder="1" applyAlignment="1">
      <alignment horizontal="center" vertical="center" wrapText="1"/>
    </xf>
    <xf numFmtId="0" fontId="37" fillId="45" borderId="10" xfId="0" applyFont="1" applyFill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4" fontId="38" fillId="0" borderId="0" xfId="0" applyNumberFormat="1" applyFont="1" applyAlignment="1">
      <alignment vertical="center"/>
    </xf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vertical="center"/>
    </xf>
    <xf numFmtId="0" fontId="38" fillId="46" borderId="0" xfId="0" applyFont="1" applyFill="1" applyAlignment="1">
      <alignment horizontal="left" vertical="center"/>
    </xf>
    <xf numFmtId="0" fontId="38" fillId="46" borderId="0" xfId="0" applyFont="1" applyFill="1" applyAlignment="1">
      <alignment horizontal="center" vertical="center"/>
    </xf>
    <xf numFmtId="0" fontId="38" fillId="46" borderId="0" xfId="0" applyFont="1" applyFill="1" applyAlignment="1">
      <alignment vertical="center"/>
    </xf>
    <xf numFmtId="4" fontId="38" fillId="46" borderId="0" xfId="0" applyNumberFormat="1" applyFont="1" applyFill="1" applyAlignment="1">
      <alignment vertical="center"/>
    </xf>
    <xf numFmtId="0" fontId="39" fillId="46" borderId="0" xfId="0" applyFont="1" applyFill="1" applyAlignment="1">
      <alignment horizontal="center" vertical="center"/>
    </xf>
    <xf numFmtId="0" fontId="39" fillId="46" borderId="0" xfId="0" applyFont="1" applyFill="1" applyAlignment="1">
      <alignment vertical="center"/>
    </xf>
    <xf numFmtId="4" fontId="19" fillId="36" borderId="0" xfId="0" applyNumberFormat="1" applyFont="1" applyFill="1"/>
    <xf numFmtId="4" fontId="19" fillId="35" borderId="0" xfId="0" applyNumberFormat="1" applyFont="1" applyFill="1"/>
    <xf numFmtId="164" fontId="19" fillId="0" borderId="0" xfId="0" applyNumberFormat="1" applyFont="1"/>
    <xf numFmtId="164" fontId="31" fillId="0" borderId="0" xfId="0" applyNumberFormat="1" applyFont="1"/>
    <xf numFmtId="164" fontId="28" fillId="0" borderId="0" xfId="0" applyNumberFormat="1" applyFont="1"/>
    <xf numFmtId="164" fontId="19" fillId="41" borderId="0" xfId="0" applyNumberFormat="1" applyFont="1" applyFill="1"/>
    <xf numFmtId="164" fontId="31" fillId="41" borderId="0" xfId="0" applyNumberFormat="1" applyFont="1" applyFill="1"/>
    <xf numFmtId="164" fontId="19" fillId="33" borderId="0" xfId="0" applyNumberFormat="1" applyFont="1" applyFill="1"/>
    <xf numFmtId="49" fontId="19" fillId="0" borderId="0" xfId="0" applyNumberFormat="1" applyFont="1"/>
    <xf numFmtId="164" fontId="19" fillId="36" borderId="0" xfId="0" applyNumberFormat="1" applyFont="1" applyFill="1"/>
    <xf numFmtId="3" fontId="29" fillId="34" borderId="0" xfId="0" applyNumberFormat="1" applyFont="1" applyFill="1" applyAlignment="1">
      <alignment horizontal="right" vertical="center" wrapText="1"/>
    </xf>
    <xf numFmtId="164" fontId="27" fillId="34" borderId="0" xfId="0" applyNumberFormat="1" applyFont="1" applyFill="1" applyAlignment="1">
      <alignment horizontal="right" wrapText="1"/>
    </xf>
    <xf numFmtId="164" fontId="19" fillId="42" borderId="0" xfId="0" applyNumberFormat="1" applyFont="1" applyFill="1"/>
    <xf numFmtId="0" fontId="41" fillId="0" borderId="0" xfId="0" applyFont="1"/>
    <xf numFmtId="0" fontId="41" fillId="0" borderId="0" xfId="0" applyFont="1" applyAlignment="1">
      <alignment horizontal="center"/>
    </xf>
    <xf numFmtId="4" fontId="41" fillId="0" borderId="0" xfId="0" applyNumberFormat="1" applyFont="1" applyAlignment="1">
      <alignment horizontal="right"/>
    </xf>
    <xf numFmtId="165" fontId="41" fillId="0" borderId="0" xfId="0" applyNumberFormat="1" applyFont="1" applyAlignment="1">
      <alignment horizontal="left"/>
    </xf>
    <xf numFmtId="165" fontId="41" fillId="0" borderId="0" xfId="0" applyNumberFormat="1" applyFont="1" applyAlignment="1">
      <alignment horizontal="center"/>
    </xf>
    <xf numFmtId="165" fontId="41" fillId="0" borderId="0" xfId="0" applyNumberFormat="1" applyFont="1" applyAlignment="1">
      <alignment horizontal="centerContinuous"/>
    </xf>
    <xf numFmtId="0" fontId="42" fillId="0" borderId="0" xfId="0" applyFont="1" applyAlignment="1">
      <alignment horizontal="left"/>
    </xf>
    <xf numFmtId="0" fontId="43" fillId="0" borderId="14" xfId="0" applyFont="1" applyBorder="1"/>
    <xf numFmtId="0" fontId="43" fillId="0" borderId="14" xfId="0" applyFont="1" applyBorder="1" applyAlignment="1">
      <alignment horizontal="center"/>
    </xf>
    <xf numFmtId="49" fontId="43" fillId="0" borderId="14" xfId="0" applyNumberFormat="1" applyFont="1" applyBorder="1" applyAlignment="1">
      <alignment horizontal="center"/>
    </xf>
    <xf numFmtId="4" fontId="43" fillId="0" borderId="14" xfId="0" applyNumberFormat="1" applyFont="1" applyBorder="1" applyAlignment="1">
      <alignment horizontal="center" vertical="center" wrapText="1"/>
    </xf>
    <xf numFmtId="0" fontId="41" fillId="0" borderId="14" xfId="0" applyFont="1" applyBorder="1"/>
    <xf numFmtId="0" fontId="41" fillId="0" borderId="14" xfId="0" applyFont="1" applyBorder="1" applyAlignment="1">
      <alignment horizontal="center"/>
    </xf>
    <xf numFmtId="4" fontId="41" fillId="0" borderId="14" xfId="0" applyNumberFormat="1" applyFont="1" applyBorder="1" applyAlignment="1">
      <alignment horizontal="right"/>
    </xf>
    <xf numFmtId="0" fontId="44" fillId="50" borderId="14" xfId="0" applyFont="1" applyFill="1" applyBorder="1"/>
    <xf numFmtId="0" fontId="44" fillId="51" borderId="14" xfId="0" applyFont="1" applyFill="1" applyBorder="1" applyAlignment="1">
      <alignment horizontal="center"/>
    </xf>
    <xf numFmtId="4" fontId="44" fillId="50" borderId="14" xfId="0" applyNumberFormat="1" applyFont="1" applyFill="1" applyBorder="1" applyAlignment="1">
      <alignment horizontal="right"/>
    </xf>
    <xf numFmtId="0" fontId="41" fillId="0" borderId="14" xfId="0" applyFont="1" applyBorder="1" applyAlignment="1" applyProtection="1">
      <alignment horizontal="right" vertical="top" wrapText="1"/>
      <protection locked="0"/>
    </xf>
    <xf numFmtId="0" fontId="41" fillId="0" borderId="14" xfId="0" applyFont="1" applyBorder="1" applyAlignment="1" applyProtection="1">
      <alignment horizontal="center" vertical="top" wrapText="1"/>
      <protection locked="0"/>
    </xf>
    <xf numFmtId="0" fontId="41" fillId="49" borderId="0" xfId="0" applyFont="1" applyFill="1"/>
    <xf numFmtId="0" fontId="41" fillId="49" borderId="14" xfId="0" applyFont="1" applyFill="1" applyBorder="1" applyAlignment="1" applyProtection="1">
      <alignment horizontal="right" vertical="top" wrapText="1"/>
      <protection locked="0"/>
    </xf>
    <xf numFmtId="0" fontId="41" fillId="49" borderId="14" xfId="0" applyFont="1" applyFill="1" applyBorder="1" applyAlignment="1" applyProtection="1">
      <alignment horizontal="center" vertical="top" wrapText="1"/>
      <protection locked="0"/>
    </xf>
    <xf numFmtId="0" fontId="41" fillId="49" borderId="14" xfId="0" applyFont="1" applyFill="1" applyBorder="1"/>
    <xf numFmtId="4" fontId="41" fillId="49" borderId="14" xfId="0" applyNumberFormat="1" applyFont="1" applyFill="1" applyBorder="1" applyAlignment="1">
      <alignment horizontal="right"/>
    </xf>
    <xf numFmtId="4" fontId="44" fillId="50" borderId="14" xfId="0" applyNumberFormat="1" applyFont="1" applyFill="1" applyBorder="1" applyAlignment="1" applyProtection="1">
      <alignment horizontal="right"/>
      <protection locked="0"/>
    </xf>
    <xf numFmtId="0" fontId="41" fillId="0" borderId="14" xfId="0" applyFont="1" applyBorder="1" applyAlignment="1">
      <alignment horizontal="right"/>
    </xf>
    <xf numFmtId="0" fontId="41" fillId="49" borderId="14" xfId="0" applyFont="1" applyFill="1" applyBorder="1" applyAlignment="1">
      <alignment horizontal="right"/>
    </xf>
    <xf numFmtId="4" fontId="41" fillId="0" borderId="14" xfId="0" applyNumberFormat="1" applyFont="1" applyBorder="1" applyAlignment="1" applyProtection="1">
      <alignment horizontal="right"/>
      <protection locked="0"/>
    </xf>
    <xf numFmtId="0" fontId="44" fillId="48" borderId="14" xfId="0" applyFont="1" applyFill="1" applyBorder="1"/>
    <xf numFmtId="0" fontId="44" fillId="52" borderId="14" xfId="0" applyFont="1" applyFill="1" applyBorder="1" applyAlignment="1">
      <alignment horizontal="center"/>
    </xf>
    <xf numFmtId="4" fontId="44" fillId="48" borderId="14" xfId="0" applyNumberFormat="1" applyFont="1" applyFill="1" applyBorder="1" applyAlignment="1" applyProtection="1">
      <alignment horizontal="right"/>
      <protection locked="0"/>
    </xf>
    <xf numFmtId="0" fontId="43" fillId="0" borderId="14" xfId="0" applyFont="1" applyBorder="1" applyAlignment="1">
      <alignment horizontal="left"/>
    </xf>
    <xf numFmtId="0" fontId="43" fillId="0" borderId="14" xfId="0" applyFont="1" applyBorder="1" applyAlignment="1" applyProtection="1">
      <alignment horizontal="center"/>
      <protection locked="0"/>
    </xf>
    <xf numFmtId="4" fontId="43" fillId="0" borderId="14" xfId="0" applyNumberFormat="1" applyFont="1" applyBorder="1" applyAlignment="1" applyProtection="1">
      <alignment horizontal="right"/>
      <protection locked="0"/>
    </xf>
    <xf numFmtId="0" fontId="44" fillId="0" borderId="14" xfId="0" applyFont="1" applyBorder="1" applyAlignment="1">
      <alignment horizontal="center"/>
    </xf>
    <xf numFmtId="4" fontId="44" fillId="0" borderId="14" xfId="0" applyNumberFormat="1" applyFont="1" applyBorder="1" applyAlignment="1" applyProtection="1">
      <alignment horizontal="right"/>
      <protection locked="0"/>
    </xf>
    <xf numFmtId="0" fontId="43" fillId="50" borderId="14" xfId="0" applyFont="1" applyFill="1" applyBorder="1"/>
    <xf numFmtId="0" fontId="43" fillId="51" borderId="14" xfId="0" applyFont="1" applyFill="1" applyBorder="1" applyAlignment="1">
      <alignment horizontal="center"/>
    </xf>
    <xf numFmtId="4" fontId="43" fillId="50" borderId="14" xfId="0" applyNumberFormat="1" applyFont="1" applyFill="1" applyBorder="1" applyAlignment="1" applyProtection="1">
      <alignment horizontal="right"/>
      <protection locked="0"/>
    </xf>
    <xf numFmtId="4" fontId="44" fillId="48" borderId="14" xfId="0" applyNumberFormat="1" applyFont="1" applyFill="1" applyBorder="1" applyAlignment="1">
      <alignment horizontal="right"/>
    </xf>
    <xf numFmtId="0" fontId="43" fillId="48" borderId="14" xfId="0" applyFont="1" applyFill="1" applyBorder="1"/>
    <xf numFmtId="0" fontId="43" fillId="52" borderId="14" xfId="0" applyFont="1" applyFill="1" applyBorder="1" applyAlignment="1">
      <alignment horizontal="center"/>
    </xf>
    <xf numFmtId="4" fontId="43" fillId="48" borderId="14" xfId="0" applyNumberFormat="1" applyFont="1" applyFill="1" applyBorder="1" applyAlignment="1" applyProtection="1">
      <alignment horizontal="right"/>
      <protection locked="0"/>
    </xf>
    <xf numFmtId="0" fontId="41" fillId="0" borderId="14" xfId="0" applyFont="1" applyBorder="1" applyAlignment="1">
      <alignment horizontal="left"/>
    </xf>
    <xf numFmtId="0" fontId="44" fillId="48" borderId="14" xfId="0" applyFont="1" applyFill="1" applyBorder="1" applyAlignment="1">
      <alignment horizontal="left"/>
    </xf>
    <xf numFmtId="4" fontId="0" fillId="0" borderId="0" xfId="0" applyNumberFormat="1"/>
    <xf numFmtId="0" fontId="44" fillId="51" borderId="14" xfId="0" applyFont="1" applyFill="1" applyBorder="1"/>
    <xf numFmtId="0" fontId="44" fillId="53" borderId="14" xfId="0" applyFont="1" applyFill="1" applyBorder="1"/>
    <xf numFmtId="0" fontId="44" fillId="53" borderId="14" xfId="0" applyFont="1" applyFill="1" applyBorder="1" applyAlignment="1">
      <alignment horizontal="center"/>
    </xf>
    <xf numFmtId="0" fontId="43" fillId="53" borderId="14" xfId="0" applyFont="1" applyFill="1" applyBorder="1" applyAlignment="1">
      <alignment horizontal="center"/>
    </xf>
    <xf numFmtId="4" fontId="41" fillId="0" borderId="0" xfId="0" applyNumberFormat="1" applyFont="1"/>
    <xf numFmtId="0" fontId="41" fillId="33" borderId="14" xfId="0" applyFont="1" applyFill="1" applyBorder="1" applyAlignment="1" applyProtection="1">
      <alignment horizontal="right" vertical="top" wrapText="1"/>
      <protection locked="0"/>
    </xf>
    <xf numFmtId="0" fontId="41" fillId="33" borderId="14" xfId="0" applyFont="1" applyFill="1" applyBorder="1" applyAlignment="1" applyProtection="1">
      <alignment horizontal="center" vertical="top" wrapText="1"/>
      <protection locked="0"/>
    </xf>
    <xf numFmtId="0" fontId="41" fillId="33" borderId="14" xfId="0" applyFont="1" applyFill="1" applyBorder="1"/>
    <xf numFmtId="4" fontId="41" fillId="33" borderId="14" xfId="0" applyNumberFormat="1" applyFont="1" applyFill="1" applyBorder="1" applyAlignment="1">
      <alignment horizontal="right"/>
    </xf>
    <xf numFmtId="4" fontId="15" fillId="33" borderId="14" xfId="0" applyNumberFormat="1" applyFont="1" applyFill="1" applyBorder="1" applyAlignment="1">
      <alignment horizontal="right"/>
    </xf>
    <xf numFmtId="0" fontId="31" fillId="49" borderId="0" xfId="0" applyFont="1" applyFill="1"/>
    <xf numFmtId="4" fontId="41" fillId="0" borderId="0" xfId="0" applyNumberFormat="1" applyFont="1" applyAlignment="1">
      <alignment horizontal="center"/>
    </xf>
    <xf numFmtId="0" fontId="19" fillId="54" borderId="0" xfId="0" applyFont="1" applyFill="1"/>
    <xf numFmtId="0" fontId="19" fillId="34" borderId="0" xfId="0" applyFont="1" applyFill="1"/>
    <xf numFmtId="0" fontId="47" fillId="34" borderId="0" xfId="0" applyFont="1" applyFill="1" applyAlignment="1">
      <alignment vertical="center"/>
    </xf>
    <xf numFmtId="0" fontId="23" fillId="34" borderId="0" xfId="0" applyFont="1" applyFill="1" applyAlignment="1">
      <alignment horizontal="right" vertical="center"/>
    </xf>
    <xf numFmtId="0" fontId="23" fillId="34" borderId="0" xfId="0" applyFont="1" applyFill="1" applyAlignment="1">
      <alignment vertical="center"/>
    </xf>
    <xf numFmtId="3" fontId="47" fillId="34" borderId="0" xfId="0" applyNumberFormat="1" applyFont="1" applyFill="1"/>
    <xf numFmtId="0" fontId="20" fillId="34" borderId="13" xfId="0" applyFont="1" applyFill="1" applyBorder="1" applyAlignment="1">
      <alignment horizontal="right" vertical="center"/>
    </xf>
    <xf numFmtId="0" fontId="20" fillId="34" borderId="0" xfId="0" applyFont="1" applyFill="1" applyAlignment="1">
      <alignment horizontal="right" vertical="center"/>
    </xf>
    <xf numFmtId="0" fontId="25" fillId="34" borderId="0" xfId="0" applyFont="1" applyFill="1" applyAlignment="1">
      <alignment horizontal="right" vertical="center" wrapText="1"/>
    </xf>
    <xf numFmtId="0" fontId="26" fillId="34" borderId="0" xfId="0" applyFont="1" applyFill="1" applyAlignment="1">
      <alignment vertical="center"/>
    </xf>
    <xf numFmtId="0" fontId="27" fillId="34" borderId="0" xfId="0" applyFont="1" applyFill="1" applyAlignment="1">
      <alignment vertical="center"/>
    </xf>
    <xf numFmtId="0" fontId="26" fillId="34" borderId="0" xfId="0" applyFont="1" applyFill="1" applyAlignment="1">
      <alignment horizontal="right" vertical="center" wrapText="1"/>
    </xf>
    <xf numFmtId="0" fontId="46" fillId="34" borderId="0" xfId="0" applyFont="1" applyFill="1" applyAlignment="1">
      <alignment vertical="center"/>
    </xf>
    <xf numFmtId="0" fontId="46" fillId="34" borderId="0" xfId="0" applyFont="1" applyFill="1" applyAlignment="1">
      <alignment horizontal="right" vertical="center"/>
    </xf>
    <xf numFmtId="0" fontId="46" fillId="34" borderId="13" xfId="0" applyFont="1" applyFill="1" applyBorder="1" applyAlignment="1">
      <alignment horizontal="right" vertical="center"/>
    </xf>
    <xf numFmtId="0" fontId="19" fillId="47" borderId="0" xfId="0" applyFont="1" applyFill="1"/>
    <xf numFmtId="164" fontId="19" fillId="47" borderId="0" xfId="0" applyNumberFormat="1" applyFont="1" applyFill="1"/>
    <xf numFmtId="164" fontId="31" fillId="47" borderId="0" xfId="0" applyNumberFormat="1" applyFont="1" applyFill="1"/>
    <xf numFmtId="164" fontId="31" fillId="37" borderId="0" xfId="0" applyNumberFormat="1" applyFont="1" applyFill="1"/>
    <xf numFmtId="0" fontId="21" fillId="34" borderId="0" xfId="0" applyFont="1" applyFill="1" applyAlignment="1">
      <alignment horizontal="right" vertical="center" wrapText="1"/>
    </xf>
    <xf numFmtId="0" fontId="22" fillId="34" borderId="0" xfId="0" applyFont="1" applyFill="1" applyAlignment="1">
      <alignment horizontal="right" vertical="center" wrapText="1"/>
    </xf>
    <xf numFmtId="0" fontId="21" fillId="34" borderId="0" xfId="0" applyFont="1" applyFill="1" applyAlignment="1">
      <alignment vertical="center" wrapText="1"/>
    </xf>
    <xf numFmtId="0" fontId="22" fillId="34" borderId="0" xfId="0" applyFont="1" applyFill="1" applyAlignment="1">
      <alignment horizontal="right" vertical="center"/>
    </xf>
    <xf numFmtId="0" fontId="22" fillId="34" borderId="0" xfId="0" applyFont="1" applyFill="1" applyAlignment="1">
      <alignment vertical="center"/>
    </xf>
    <xf numFmtId="0" fontId="21" fillId="34" borderId="0" xfId="0" applyFont="1" applyFill="1" applyAlignment="1">
      <alignment horizontal="right" vertical="center"/>
    </xf>
    <xf numFmtId="3" fontId="21" fillId="34" borderId="11" xfId="0" applyNumberFormat="1" applyFont="1" applyFill="1" applyBorder="1" applyAlignment="1">
      <alignment horizontal="right" vertical="center" wrapText="1"/>
    </xf>
    <xf numFmtId="3" fontId="47" fillId="34" borderId="11" xfId="0" applyNumberFormat="1" applyFont="1" applyFill="1" applyBorder="1"/>
    <xf numFmtId="3" fontId="21" fillId="34" borderId="0" xfId="0" applyNumberFormat="1" applyFont="1" applyFill="1" applyAlignment="1">
      <alignment vertical="center"/>
    </xf>
    <xf numFmtId="164" fontId="22" fillId="34" borderId="13" xfId="0" applyNumberFormat="1" applyFont="1" applyFill="1" applyBorder="1" applyAlignment="1">
      <alignment horizontal="right" wrapText="1"/>
    </xf>
    <xf numFmtId="3" fontId="21" fillId="34" borderId="13" xfId="0" applyNumberFormat="1" applyFont="1" applyFill="1" applyBorder="1" applyAlignment="1">
      <alignment vertical="center"/>
    </xf>
    <xf numFmtId="3" fontId="21" fillId="34" borderId="13" xfId="0" applyNumberFormat="1" applyFont="1" applyFill="1" applyBorder="1" applyAlignment="1">
      <alignment horizontal="right" vertical="center"/>
    </xf>
    <xf numFmtId="0" fontId="48" fillId="34" borderId="0" xfId="0" applyFont="1" applyFill="1" applyAlignment="1">
      <alignment vertical="center" wrapText="1"/>
    </xf>
    <xf numFmtId="3" fontId="30" fillId="34" borderId="0" xfId="0" applyNumberFormat="1" applyFont="1" applyFill="1" applyAlignment="1">
      <alignment vertical="center" wrapText="1"/>
    </xf>
    <xf numFmtId="0" fontId="29" fillId="34" borderId="0" xfId="0" applyFont="1" applyFill="1" applyAlignment="1">
      <alignment vertical="center" wrapText="1"/>
    </xf>
    <xf numFmtId="3" fontId="29" fillId="34" borderId="13" xfId="0" applyNumberFormat="1" applyFont="1" applyFill="1" applyBorder="1"/>
    <xf numFmtId="3" fontId="30" fillId="34" borderId="13" xfId="0" applyNumberFormat="1" applyFont="1" applyFill="1" applyBorder="1" applyAlignment="1">
      <alignment vertical="center" wrapText="1"/>
    </xf>
    <xf numFmtId="0" fontId="30" fillId="34" borderId="0" xfId="0" applyFont="1" applyFill="1" applyAlignment="1">
      <alignment vertical="center"/>
    </xf>
    <xf numFmtId="3" fontId="30" fillId="34" borderId="13" xfId="0" applyNumberFormat="1" applyFont="1" applyFill="1" applyBorder="1" applyAlignment="1">
      <alignment vertical="center"/>
    </xf>
    <xf numFmtId="3" fontId="21" fillId="34" borderId="13" xfId="0" applyNumberFormat="1" applyFont="1" applyFill="1" applyBorder="1"/>
    <xf numFmtId="3" fontId="21" fillId="34" borderId="0" xfId="0" applyNumberFormat="1" applyFont="1" applyFill="1" applyAlignment="1">
      <alignment horizontal="right"/>
    </xf>
    <xf numFmtId="0" fontId="21" fillId="34" borderId="0" xfId="0" applyFont="1" applyFill="1"/>
    <xf numFmtId="0" fontId="49" fillId="34" borderId="0" xfId="0" applyFont="1" applyFill="1" applyAlignment="1">
      <alignment vertical="center"/>
    </xf>
    <xf numFmtId="0" fontId="23" fillId="34" borderId="0" xfId="0" applyFont="1" applyFill="1" applyAlignment="1">
      <alignment vertical="center" wrapText="1"/>
    </xf>
    <xf numFmtId="3" fontId="22" fillId="34" borderId="0" xfId="0" applyNumberFormat="1" applyFont="1" applyFill="1" applyAlignment="1">
      <alignment horizontal="right"/>
    </xf>
    <xf numFmtId="3" fontId="21" fillId="34" borderId="0" xfId="0" applyNumberFormat="1" applyFont="1" applyFill="1" applyAlignment="1">
      <alignment vertical="center" wrapText="1"/>
    </xf>
    <xf numFmtId="0" fontId="20" fillId="34" borderId="0" xfId="0" applyFont="1" applyFill="1" applyAlignment="1">
      <alignment horizontal="right" vertical="center" wrapText="1"/>
    </xf>
    <xf numFmtId="0" fontId="29" fillId="34" borderId="0" xfId="0" applyFont="1" applyFill="1" applyAlignment="1">
      <alignment horizontal="right" vertical="center" wrapText="1"/>
    </xf>
    <xf numFmtId="3" fontId="47" fillId="34" borderId="0" xfId="0" applyNumberFormat="1" applyFont="1" applyFill="1" applyAlignment="1">
      <alignment horizontal="right"/>
    </xf>
    <xf numFmtId="0" fontId="40" fillId="34" borderId="0" xfId="0" applyFont="1" applyFill="1"/>
    <xf numFmtId="164" fontId="22" fillId="34" borderId="0" xfId="0" applyNumberFormat="1" applyFont="1" applyFill="1"/>
    <xf numFmtId="3" fontId="29" fillId="34" borderId="13" xfId="0" applyNumberFormat="1" applyFont="1" applyFill="1" applyBorder="1" applyAlignment="1">
      <alignment vertical="center" wrapText="1"/>
    </xf>
    <xf numFmtId="0" fontId="27" fillId="34" borderId="0" xfId="0" applyFont="1" applyFill="1"/>
    <xf numFmtId="0" fontId="45" fillId="34" borderId="0" xfId="0" applyFont="1" applyFill="1"/>
    <xf numFmtId="3" fontId="19" fillId="34" borderId="0" xfId="0" applyNumberFormat="1" applyFont="1" applyFill="1"/>
    <xf numFmtId="3" fontId="0" fillId="34" borderId="0" xfId="0" applyNumberFormat="1" applyFill="1"/>
    <xf numFmtId="164" fontId="22" fillId="34" borderId="0" xfId="0" applyNumberFormat="1" applyFont="1" applyFill="1" applyAlignment="1">
      <alignment horizontal="right"/>
    </xf>
    <xf numFmtId="164" fontId="22" fillId="34" borderId="13" xfId="0" applyNumberFormat="1" applyFont="1" applyFill="1" applyBorder="1" applyAlignment="1">
      <alignment horizontal="right"/>
    </xf>
    <xf numFmtId="164" fontId="21" fillId="34" borderId="13" xfId="0" applyNumberFormat="1" applyFont="1" applyFill="1" applyBorder="1" applyAlignment="1">
      <alignment horizontal="right"/>
    </xf>
    <xf numFmtId="164" fontId="21" fillId="34" borderId="0" xfId="0" applyNumberFormat="1" applyFont="1" applyFill="1" applyAlignment="1">
      <alignment horizontal="right"/>
    </xf>
    <xf numFmtId="3" fontId="50" fillId="34" borderId="0" xfId="0" applyNumberFormat="1" applyFont="1" applyFill="1" applyAlignment="1">
      <alignment horizontal="right"/>
    </xf>
    <xf numFmtId="0" fontId="29" fillId="34" borderId="0" xfId="0" applyFont="1" applyFill="1" applyAlignment="1">
      <alignment horizontal="left" vertical="center" wrapText="1" indent="2"/>
    </xf>
    <xf numFmtId="0" fontId="30" fillId="34" borderId="0" xfId="0" applyFont="1" applyFill="1" applyAlignment="1">
      <alignment horizontal="right" vertical="center" wrapText="1"/>
    </xf>
    <xf numFmtId="0" fontId="29" fillId="34" borderId="0" xfId="0" applyFont="1" applyFill="1" applyAlignment="1">
      <alignment horizontal="right" vertical="center" wrapText="1"/>
    </xf>
    <xf numFmtId="0" fontId="29" fillId="34" borderId="0" xfId="0" applyFont="1" applyFill="1" applyAlignment="1">
      <alignment vertical="center" wrapText="1"/>
    </xf>
    <xf numFmtId="0" fontId="22" fillId="34" borderId="0" xfId="0" applyFont="1" applyFill="1" applyAlignment="1">
      <alignment horizontal="right" vertical="center" wrapText="1"/>
    </xf>
    <xf numFmtId="0" fontId="21" fillId="34" borderId="0" xfId="0" applyFont="1" applyFill="1" applyAlignment="1">
      <alignment vertical="center" wrapText="1"/>
    </xf>
    <xf numFmtId="0" fontId="22" fillId="34" borderId="0" xfId="0" applyFont="1" applyFill="1" applyAlignment="1">
      <alignment horizontal="right" vertical="center"/>
    </xf>
    <xf numFmtId="0" fontId="22" fillId="34" borderId="0" xfId="0" applyFont="1" applyFill="1" applyAlignment="1">
      <alignment vertical="center"/>
    </xf>
    <xf numFmtId="0" fontId="21" fillId="34" borderId="0" xfId="0" applyFont="1" applyFill="1" applyAlignment="1">
      <alignment horizontal="right" vertical="center" wrapText="1"/>
    </xf>
    <xf numFmtId="3" fontId="47" fillId="34" borderId="0" xfId="0" applyNumberFormat="1" applyFont="1" applyFill="1" applyAlignment="1">
      <alignment horizontal="right"/>
    </xf>
    <xf numFmtId="0" fontId="24" fillId="0" borderId="0" xfId="0" applyFont="1" applyAlignment="1">
      <alignment horizontal="left" vertical="center"/>
    </xf>
  </cellXfs>
  <cellStyles count="49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8" xr:uid="{00000000-0005-0000-0000-00001B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1" xfId="47" xr:uid="{00000000-0005-0000-0000-000026000000}"/>
    <cellStyle name="Normal 2" xfId="43" xr:uid="{00000000-0005-0000-0000-000027000000}"/>
    <cellStyle name="Normal 3" xfId="42" xr:uid="{00000000-0005-0000-0000-000028000000}"/>
    <cellStyle name="Normal 4" xfId="44" xr:uid="{00000000-0005-0000-0000-000029000000}"/>
    <cellStyle name="Normal 5" xfId="46" xr:uid="{00000000-0005-0000-0000-00002A000000}"/>
    <cellStyle name="Normal 7" xfId="45" xr:uid="{00000000-0005-0000-0000-00002B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5050"/>
      <color rgb="FFFFFFCC"/>
      <color rgb="FFCC00FF"/>
      <color rgb="FFFF33CC"/>
      <color rgb="FF0099FF"/>
      <color rgb="FF00FFFF"/>
      <color rgb="FF99FF66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ijana.pjevic/AppData/Local/Microsoft/Windows/Temporary%20Internet%20Files/Content.Outlook/SW21UXW2/ZL%2031%2012%2016%20%20od%2012%2001%2017%20ANA%205X!!!%20-%20KONA&#268;NO!!!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eva/AppData/Local/Microsoft/Windows/INetCache/Content.Outlook/D7IO0AL3/Mapiranje%2031.12.2017_v070218%20DJS%20i%20AP_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ACICzaklist"/>
      <sheetName val="DEPOZITI"/>
      <sheetName val="BAZE"/>
      <sheetName val="bazadepozita"/>
    </sheetNames>
    <sheetDataSet>
      <sheetData sheetId="0"/>
      <sheetData sheetId="1"/>
      <sheetData sheetId="2"/>
      <sheetData sheetId="3">
        <row r="1">
          <cell r="A1" t="str">
            <v>Konto</v>
          </cell>
          <cell r="B1" t="str">
            <v>Trc</v>
          </cell>
          <cell r="C1" t="str">
            <v>Roc</v>
          </cell>
          <cell r="D1" t="str">
            <v>Sek</v>
          </cell>
          <cell r="E1" t="str">
            <v>Naziv konta</v>
          </cell>
          <cell r="F1" t="str">
            <v>DV/DK/DD 6</v>
          </cell>
          <cell r="G1" t="str">
            <v>KM/VAL 7</v>
          </cell>
          <cell r="H1" t="str">
            <v>kamat/nekamt 8</v>
          </cell>
          <cell r="I1" t="str">
            <v>Opis ročnosti 9</v>
          </cell>
          <cell r="J1" t="str">
            <v>Sektor 10</v>
          </cell>
          <cell r="K1" t="str">
            <v>Valuta 11</v>
          </cell>
        </row>
        <row r="2">
          <cell r="A2">
            <v>40000</v>
          </cell>
          <cell r="B2" t="str">
            <v>400</v>
          </cell>
          <cell r="C2" t="str">
            <v>0</v>
          </cell>
          <cell r="D2" t="str">
            <v>0</v>
          </cell>
          <cell r="E2" t="str">
            <v>TRANSAKCIONI RAÈUNI BANAKA I BANKARSKIH ORGANIZACIJA</v>
          </cell>
          <cell r="F2" t="str">
            <v>DV</v>
          </cell>
          <cell r="G2" t="str">
            <v>KM</v>
          </cell>
          <cell r="H2" t="str">
            <v>Kamatonosni</v>
          </cell>
          <cell r="I2" t="str">
            <v>avista</v>
          </cell>
          <cell r="J2" t="str">
            <v>banke</v>
          </cell>
          <cell r="K2" t="str">
            <v>Domaći KM</v>
          </cell>
        </row>
        <row r="3">
          <cell r="A3">
            <v>4000104</v>
          </cell>
          <cell r="B3" t="str">
            <v>400</v>
          </cell>
          <cell r="C3" t="str">
            <v>0</v>
          </cell>
          <cell r="D3" t="str">
            <v>1</v>
          </cell>
          <cell r="E3" t="str">
            <v>TRANSAKCIONI RAÈUNI INSTITUCIJA JAVNOG SEKTORA - PENZIONI FONDOVI</v>
          </cell>
          <cell r="F3" t="str">
            <v>DV</v>
          </cell>
          <cell r="G3" t="str">
            <v>KM</v>
          </cell>
          <cell r="H3" t="str">
            <v>Kamatonosni</v>
          </cell>
          <cell r="I3" t="str">
            <v>avista</v>
          </cell>
          <cell r="J3" t="str">
            <v>javni sektor</v>
          </cell>
          <cell r="K3" t="str">
            <v>Domaći KM</v>
          </cell>
        </row>
        <row r="4">
          <cell r="A4">
            <v>4000110</v>
          </cell>
          <cell r="B4" t="str">
            <v>400</v>
          </cell>
          <cell r="C4" t="str">
            <v>0</v>
          </cell>
          <cell r="D4" t="str">
            <v>1</v>
          </cell>
          <cell r="E4" t="str">
            <v>TRANSAKCIONI RAÈUNI INSTITUCIJA JAVNOG SEKTORA</v>
          </cell>
          <cell r="F4" t="str">
            <v>DV</v>
          </cell>
          <cell r="G4" t="str">
            <v>KM</v>
          </cell>
          <cell r="H4" t="str">
            <v>Kamatonosni</v>
          </cell>
          <cell r="I4" t="str">
            <v>avista</v>
          </cell>
          <cell r="J4" t="str">
            <v>javni sektor</v>
          </cell>
          <cell r="K4" t="str">
            <v>Domaći KM</v>
          </cell>
        </row>
        <row r="5">
          <cell r="A5">
            <v>4000111</v>
          </cell>
          <cell r="B5" t="str">
            <v>400</v>
          </cell>
          <cell r="C5" t="str">
            <v>0</v>
          </cell>
          <cell r="D5" t="str">
            <v>1</v>
          </cell>
          <cell r="E5" t="str">
            <v>TRANSAKCIONI DEPOZITI INSTITUCIJE JAVNOG SEKTORA</v>
          </cell>
          <cell r="F5" t="str">
            <v>DV</v>
          </cell>
          <cell r="G5" t="str">
            <v>KM</v>
          </cell>
          <cell r="H5" t="str">
            <v>Kamatonosni</v>
          </cell>
          <cell r="I5" t="str">
            <v>avista</v>
          </cell>
          <cell r="J5" t="str">
            <v>javni sektor</v>
          </cell>
          <cell r="K5" t="str">
            <v>Domaći KM</v>
          </cell>
        </row>
        <row r="6">
          <cell r="A6">
            <v>4000112</v>
          </cell>
          <cell r="B6" t="str">
            <v>400</v>
          </cell>
          <cell r="C6" t="str">
            <v>0</v>
          </cell>
          <cell r="D6" t="str">
            <v>1</v>
          </cell>
          <cell r="E6" t="str">
            <v>TRANSAKCIONI RAÈUNI INSTITUCIJA JAVNOG SEKTORA - TREZOR</v>
          </cell>
          <cell r="F6" t="str">
            <v>DV</v>
          </cell>
          <cell r="G6" t="str">
            <v>KM</v>
          </cell>
          <cell r="H6" t="str">
            <v>Kamatonosni</v>
          </cell>
          <cell r="I6" t="str">
            <v>avista</v>
          </cell>
          <cell r="J6" t="str">
            <v>javni sektor</v>
          </cell>
          <cell r="K6" t="str">
            <v>Domaći KM</v>
          </cell>
        </row>
        <row r="7">
          <cell r="A7">
            <v>4000113</v>
          </cell>
          <cell r="B7" t="str">
            <v>400</v>
          </cell>
          <cell r="C7" t="str">
            <v>0</v>
          </cell>
          <cell r="D7" t="str">
            <v>1</v>
          </cell>
          <cell r="E7" t="str">
            <v>TRANSAKCIONI RAÈUNI INSTITUCIJA JAVNOG SEKTORA - ZA NAPLATU PO CARINSKOJ EVIDENCIJI</v>
          </cell>
          <cell r="F7" t="str">
            <v>DV</v>
          </cell>
          <cell r="G7" t="str">
            <v>KM</v>
          </cell>
          <cell r="H7" t="str">
            <v>Kamatonosni</v>
          </cell>
          <cell r="I7" t="str">
            <v>avista</v>
          </cell>
          <cell r="J7" t="str">
            <v>javni sektor</v>
          </cell>
          <cell r="K7" t="str">
            <v>Domaći KM</v>
          </cell>
        </row>
        <row r="8">
          <cell r="A8">
            <v>4000114</v>
          </cell>
          <cell r="B8" t="str">
            <v>400</v>
          </cell>
          <cell r="C8" t="str">
            <v>0</v>
          </cell>
          <cell r="D8" t="str">
            <v>1</v>
          </cell>
          <cell r="E8" t="str">
            <v>TRANSAKCIONI RAÈUNI INSTITUCIJA JAVNOG SEKTORA - ZA NAPLATU KOJI NISU PO CARINSKOJ EVIDENCIJI</v>
          </cell>
          <cell r="F8" t="str">
            <v>DV</v>
          </cell>
          <cell r="G8" t="str">
            <v>KM</v>
          </cell>
          <cell r="H8" t="str">
            <v>Kamatonosni</v>
          </cell>
          <cell r="I8" t="str">
            <v>avista</v>
          </cell>
          <cell r="J8" t="str">
            <v>javni sektor</v>
          </cell>
          <cell r="K8" t="str">
            <v>Domaći KM</v>
          </cell>
        </row>
        <row r="9">
          <cell r="A9">
            <v>4000115</v>
          </cell>
          <cell r="B9" t="str">
            <v>400</v>
          </cell>
          <cell r="C9" t="str">
            <v>0</v>
          </cell>
          <cell r="D9" t="str">
            <v>1</v>
          </cell>
          <cell r="E9" t="str">
            <v>TRANSAKCIONI RAÈUNI INSTITUCIJA JAVNOG SEKTORA - ZA POVRATE IZ SREDSTAVA REZERVI</v>
          </cell>
          <cell r="F9" t="str">
            <v>DV</v>
          </cell>
          <cell r="G9" t="str">
            <v>KM</v>
          </cell>
          <cell r="H9" t="str">
            <v>Kamatonosni</v>
          </cell>
          <cell r="I9" t="str">
            <v>avista</v>
          </cell>
          <cell r="J9" t="str">
            <v>javni sektor</v>
          </cell>
          <cell r="K9" t="str">
            <v>Domaći KM</v>
          </cell>
        </row>
        <row r="10">
          <cell r="A10">
            <v>4000116</v>
          </cell>
          <cell r="B10" t="str">
            <v>400</v>
          </cell>
          <cell r="C10" t="str">
            <v>0</v>
          </cell>
          <cell r="D10" t="str">
            <v>1</v>
          </cell>
          <cell r="E10" t="str">
            <v>TRANSAKCIONI RAÈUNI INSTITUCIJA JAVNOG SEKTORA - OPŠTINE</v>
          </cell>
          <cell r="F10" t="str">
            <v>DV</v>
          </cell>
          <cell r="G10" t="str">
            <v>KM</v>
          </cell>
          <cell r="H10" t="str">
            <v>Kamatonosni</v>
          </cell>
          <cell r="I10" t="str">
            <v>avista</v>
          </cell>
          <cell r="J10" t="str">
            <v>javni sektor</v>
          </cell>
          <cell r="K10" t="str">
            <v>Domaći KM</v>
          </cell>
        </row>
        <row r="11">
          <cell r="A11">
            <v>4000117</v>
          </cell>
          <cell r="B11" t="str">
            <v>400</v>
          </cell>
          <cell r="C11" t="str">
            <v>0</v>
          </cell>
          <cell r="D11" t="str">
            <v>1</v>
          </cell>
          <cell r="E11" t="str">
            <v>TRANSAKCIONI RAÈUNI INSTITUCIJA JAVNOG SEKTORA - IZ OBLASTI OBRAZOVANJA</v>
          </cell>
          <cell r="F11" t="str">
            <v>DV</v>
          </cell>
          <cell r="G11" t="str">
            <v>KM</v>
          </cell>
          <cell r="H11" t="str">
            <v>Kamatonosni</v>
          </cell>
          <cell r="I11" t="str">
            <v>avista</v>
          </cell>
          <cell r="J11" t="str">
            <v>javni sektor</v>
          </cell>
          <cell r="K11" t="str">
            <v>Domaći KM</v>
          </cell>
        </row>
        <row r="12">
          <cell r="A12">
            <v>4000118</v>
          </cell>
          <cell r="B12" t="str">
            <v>400</v>
          </cell>
          <cell r="C12" t="str">
            <v>0</v>
          </cell>
          <cell r="D12" t="str">
            <v>1</v>
          </cell>
          <cell r="E12" t="str">
            <v>TRANSAKCIONI RAÈUNI INSTITUCIJA JAVNOG SEKTORA - IZ OBLASTI ZDRAVSTVA</v>
          </cell>
          <cell r="F12" t="str">
            <v>DV</v>
          </cell>
          <cell r="G12" t="str">
            <v>KM</v>
          </cell>
          <cell r="H12" t="str">
            <v>Kamatonosni</v>
          </cell>
          <cell r="I12" t="str">
            <v>avista</v>
          </cell>
          <cell r="J12" t="str">
            <v>javni sektor</v>
          </cell>
          <cell r="K12" t="str">
            <v>Domaći KM</v>
          </cell>
        </row>
        <row r="13">
          <cell r="A13">
            <v>4000134</v>
          </cell>
          <cell r="B13" t="str">
            <v>400</v>
          </cell>
          <cell r="C13" t="str">
            <v>0</v>
          </cell>
          <cell r="D13" t="str">
            <v>1</v>
          </cell>
          <cell r="E13" t="str">
            <v xml:space="preserve"> TRANSAKCIONI DEPOZITI PO VIÐENJU INSTI.JAVNOG SEKTORA U DOM.VAL.-  VLADA ENTITETA, BUDŽET- NEKAMATONOSNI</v>
          </cell>
          <cell r="F13" t="str">
            <v>DV</v>
          </cell>
          <cell r="G13" t="str">
            <v>KM</v>
          </cell>
          <cell r="H13" t="str">
            <v>Nekamat</v>
          </cell>
          <cell r="I13" t="str">
            <v>avista</v>
          </cell>
          <cell r="J13" t="str">
            <v>javni sektor</v>
          </cell>
          <cell r="K13" t="str">
            <v>Domaći KM</v>
          </cell>
        </row>
        <row r="14">
          <cell r="A14">
            <v>4000135</v>
          </cell>
          <cell r="B14" t="str">
            <v>400</v>
          </cell>
          <cell r="C14" t="str">
            <v>0</v>
          </cell>
          <cell r="D14" t="str">
            <v>1</v>
          </cell>
          <cell r="E14" t="str">
            <v xml:space="preserve"> TRANSAKCIONI DEPOZITI PO VIÐENJU INSTI.JAVNOG SEKTORA U DOM.VAL.-  VLADA ENTITETA, OSTALI VANBUDŽETSKI FONDOVI- NEKAMATONOSNI</v>
          </cell>
          <cell r="F14" t="str">
            <v>DV</v>
          </cell>
          <cell r="G14" t="str">
            <v>KM</v>
          </cell>
          <cell r="H14" t="str">
            <v>Nekamat</v>
          </cell>
          <cell r="I14" t="str">
            <v>avista</v>
          </cell>
          <cell r="J14" t="str">
            <v>javni sektor</v>
          </cell>
          <cell r="K14" t="str">
            <v>Domaći KM</v>
          </cell>
        </row>
        <row r="15">
          <cell r="A15">
            <v>4000142</v>
          </cell>
          <cell r="B15" t="str">
            <v>400</v>
          </cell>
          <cell r="C15" t="str">
            <v>0</v>
          </cell>
          <cell r="D15" t="str">
            <v>1</v>
          </cell>
          <cell r="E15" t="str">
            <v xml:space="preserve"> TRANSAKCIONI DEPOZITI PO VIÐENJU INSTI.JAVNOG SEKTORA U DOM.VAL.-  VLADA KANTONA, ZDRAVSTVENI ZAVOD- NEKAMATONOSNI</v>
          </cell>
          <cell r="F15" t="str">
            <v>DV</v>
          </cell>
          <cell r="G15" t="str">
            <v>KM</v>
          </cell>
          <cell r="H15" t="str">
            <v>Nekamat</v>
          </cell>
          <cell r="I15" t="str">
            <v>avista</v>
          </cell>
          <cell r="J15" t="str">
            <v>javni sektor</v>
          </cell>
          <cell r="K15" t="str">
            <v>Domaći KM</v>
          </cell>
        </row>
        <row r="16">
          <cell r="A16">
            <v>4000143</v>
          </cell>
          <cell r="B16" t="str">
            <v>400</v>
          </cell>
          <cell r="C16" t="str">
            <v>0</v>
          </cell>
          <cell r="D16" t="str">
            <v>1</v>
          </cell>
          <cell r="E16" t="str">
            <v xml:space="preserve"> TRANSAKCIONI DEPOZITI PO VIÐENJU INSTI.JAVNOG SEKTORA U DOM.VAL.-  VLADA KANTONA, SLUŽBA ZA UPOŠLJAVANJE- NEKAMATONOSNI</v>
          </cell>
          <cell r="F16" t="str">
            <v>DV</v>
          </cell>
          <cell r="G16" t="str">
            <v>KM</v>
          </cell>
          <cell r="H16" t="str">
            <v>Nekamat</v>
          </cell>
          <cell r="I16" t="str">
            <v>avista</v>
          </cell>
          <cell r="J16" t="str">
            <v>javni sektor</v>
          </cell>
          <cell r="K16" t="str">
            <v>Domaći KM</v>
          </cell>
        </row>
        <row r="17">
          <cell r="A17">
            <v>4000145</v>
          </cell>
          <cell r="B17" t="str">
            <v>400</v>
          </cell>
          <cell r="C17" t="str">
            <v>0</v>
          </cell>
          <cell r="D17" t="str">
            <v>1</v>
          </cell>
          <cell r="E17" t="str">
            <v xml:space="preserve"> TRANSAKCIONI DEPOZITI PO VIÐENJU INSTI.JAVNOG SEKTORA U DOM.VAL.-  VLADA OPŠTINA, BUDŽET- NEKAMATONOSNI</v>
          </cell>
          <cell r="F17" t="str">
            <v>DV</v>
          </cell>
          <cell r="G17" t="str">
            <v>KM</v>
          </cell>
          <cell r="H17" t="str">
            <v>Nekamat</v>
          </cell>
          <cell r="I17" t="str">
            <v>avista</v>
          </cell>
          <cell r="J17" t="str">
            <v>javni sektor</v>
          </cell>
          <cell r="K17" t="str">
            <v>Domaći KM</v>
          </cell>
        </row>
        <row r="18">
          <cell r="A18">
            <v>4000154</v>
          </cell>
          <cell r="B18" t="str">
            <v>400</v>
          </cell>
          <cell r="C18" t="str">
            <v>0</v>
          </cell>
          <cell r="D18" t="str">
            <v>1</v>
          </cell>
          <cell r="E18" t="str">
            <v xml:space="preserve"> TRANSAKCIONI DEPOZITI PO VIÐENJU INSTI.JAVNOG SEKTORA U DOM.VAL.-  VLADA ENTITETA, BUDŽET- KAMATONOSNI</v>
          </cell>
          <cell r="F18" t="str">
            <v>DV</v>
          </cell>
          <cell r="G18" t="str">
            <v>KM</v>
          </cell>
          <cell r="H18" t="str">
            <v>Kamatonosni</v>
          </cell>
          <cell r="I18" t="str">
            <v>avista</v>
          </cell>
          <cell r="J18" t="str">
            <v>javni sektor</v>
          </cell>
          <cell r="K18" t="str">
            <v>Domaći KM</v>
          </cell>
        </row>
        <row r="19">
          <cell r="A19">
            <v>4000155</v>
          </cell>
          <cell r="B19" t="str">
            <v>400</v>
          </cell>
          <cell r="C19" t="str">
            <v>0</v>
          </cell>
          <cell r="D19" t="str">
            <v>1</v>
          </cell>
          <cell r="E19" t="str">
            <v xml:space="preserve"> TRANSAKCIONI DEPOZITI PO VIÐENJU INSTI.JAVNOG SEKTORA U DOM.VAL.-  VLADA ENTITETA, OSTALI VANBUDŽETSKI FONDOVI- KAMATONOSNI</v>
          </cell>
          <cell r="F19" t="str">
            <v>DV</v>
          </cell>
          <cell r="G19" t="str">
            <v>KM</v>
          </cell>
          <cell r="H19" t="str">
            <v>Kamatonosni</v>
          </cell>
          <cell r="I19" t="str">
            <v>avista</v>
          </cell>
          <cell r="J19" t="str">
            <v>javni sektor</v>
          </cell>
          <cell r="K19" t="str">
            <v>Domaći KM</v>
          </cell>
        </row>
        <row r="20">
          <cell r="A20">
            <v>4000165</v>
          </cell>
          <cell r="B20" t="str">
            <v>400</v>
          </cell>
          <cell r="C20" t="str">
            <v>0</v>
          </cell>
          <cell r="D20" t="str">
            <v>1</v>
          </cell>
          <cell r="E20" t="str">
            <v xml:space="preserve"> TRANSAKCIONI DEPOZITI PO VIÐENJU INSTI.JAVNOG SEKTORA U DOM.VAL.-  VLADA OPŠTINA, BUDŽET- KAMATONOSNI</v>
          </cell>
          <cell r="F20" t="str">
            <v>DV</v>
          </cell>
          <cell r="G20" t="str">
            <v>KM</v>
          </cell>
          <cell r="H20" t="str">
            <v>Kamatonosni</v>
          </cell>
          <cell r="I20" t="str">
            <v>avista</v>
          </cell>
          <cell r="J20" t="str">
            <v>javni sektor</v>
          </cell>
          <cell r="K20" t="str">
            <v>Domaći KM</v>
          </cell>
        </row>
        <row r="21">
          <cell r="A21">
            <v>40002</v>
          </cell>
          <cell r="B21" t="str">
            <v>400</v>
          </cell>
          <cell r="C21" t="str">
            <v>0</v>
          </cell>
          <cell r="D21" t="str">
            <v>2</v>
          </cell>
          <cell r="E21" t="str">
            <v>TRANSAKCIONI RAÈUNI JAVNIH PREDUZEÆA</v>
          </cell>
          <cell r="F21" t="str">
            <v>DV</v>
          </cell>
          <cell r="G21" t="str">
            <v>KM</v>
          </cell>
          <cell r="H21" t="str">
            <v>Kamatonosni</v>
          </cell>
          <cell r="I21" t="str">
            <v>avista</v>
          </cell>
          <cell r="J21" t="str">
            <v>državna pred</v>
          </cell>
          <cell r="K21" t="str">
            <v>Domaći KM</v>
          </cell>
        </row>
        <row r="22">
          <cell r="A22">
            <v>40003</v>
          </cell>
          <cell r="B22" t="str">
            <v>400</v>
          </cell>
          <cell r="C22" t="str">
            <v>0</v>
          </cell>
          <cell r="D22" t="str">
            <v>3</v>
          </cell>
          <cell r="E22" t="str">
            <v>TRANSAKCIONI RAÈUNI DRUGIH PREDUZEÆA</v>
          </cell>
          <cell r="F22" t="str">
            <v>DV</v>
          </cell>
          <cell r="G22" t="str">
            <v>KM</v>
          </cell>
          <cell r="H22" t="str">
            <v>Kamatonosni</v>
          </cell>
          <cell r="I22" t="str">
            <v>avista</v>
          </cell>
          <cell r="J22" t="str">
            <v>preduzeća</v>
          </cell>
          <cell r="K22" t="str">
            <v>Domaći KM</v>
          </cell>
        </row>
        <row r="23">
          <cell r="A23">
            <v>4000306</v>
          </cell>
          <cell r="B23" t="str">
            <v>400</v>
          </cell>
          <cell r="C23" t="str">
            <v>0</v>
          </cell>
          <cell r="D23" t="str">
            <v>3</v>
          </cell>
          <cell r="E23" t="str">
            <v>TRANSAKCIONI RAÈUNI DRUGIH PREDUZEÆA - IZ OBLASTI OBRAZOVANJA</v>
          </cell>
          <cell r="F23" t="str">
            <v>DV</v>
          </cell>
          <cell r="G23" t="str">
            <v>KM</v>
          </cell>
          <cell r="H23" t="str">
            <v>Kamatonosni</v>
          </cell>
          <cell r="I23" t="str">
            <v>avista</v>
          </cell>
          <cell r="J23" t="str">
            <v>preduzeća</v>
          </cell>
          <cell r="K23" t="str">
            <v>Domaći KM</v>
          </cell>
        </row>
        <row r="24">
          <cell r="A24">
            <v>4000329</v>
          </cell>
          <cell r="B24" t="str">
            <v>400</v>
          </cell>
          <cell r="C24" t="str">
            <v>0</v>
          </cell>
          <cell r="D24" t="str">
            <v>3</v>
          </cell>
          <cell r="E24" t="str">
            <v>TRANSAKCIONI RAÈUNI DRUGIH PREDUZEÆA - BLOKIRANI RAÈUNI OD STRANE MIN.FINANSIJA</v>
          </cell>
          <cell r="F24" t="str">
            <v>DV</v>
          </cell>
          <cell r="G24" t="str">
            <v>KM</v>
          </cell>
          <cell r="H24" t="str">
            <v>Kamatonosni</v>
          </cell>
          <cell r="I24" t="str">
            <v>avista</v>
          </cell>
          <cell r="J24" t="str">
            <v>preduzeća</v>
          </cell>
          <cell r="K24" t="str">
            <v>Domaći KM</v>
          </cell>
        </row>
        <row r="25">
          <cell r="A25">
            <v>4000399</v>
          </cell>
          <cell r="B25" t="str">
            <v>400</v>
          </cell>
          <cell r="C25" t="str">
            <v>0</v>
          </cell>
          <cell r="D25" t="str">
            <v>3</v>
          </cell>
          <cell r="E25" t="str">
            <v>TRANSAKCIONI RAÈUNI DRUGIH PREDUZEÆA (ZBIRNI) - NEAKTIVNI RAÈUNI</v>
          </cell>
          <cell r="F25" t="str">
            <v>DV</v>
          </cell>
          <cell r="G25" t="str">
            <v>KM</v>
          </cell>
          <cell r="H25" t="str">
            <v>Kamatonosni</v>
          </cell>
          <cell r="I25" t="str">
            <v>avista</v>
          </cell>
          <cell r="J25" t="str">
            <v>preduzeća</v>
          </cell>
          <cell r="K25" t="str">
            <v>Domaći KM</v>
          </cell>
        </row>
        <row r="26">
          <cell r="A26">
            <v>400043</v>
          </cell>
          <cell r="B26" t="str">
            <v>400</v>
          </cell>
          <cell r="C26" t="str">
            <v>0</v>
          </cell>
          <cell r="D26" t="str">
            <v>4</v>
          </cell>
          <cell r="E26" t="str">
            <v>TRANSAKCIONI RAÈUNI PREDUZETNIKA - ŽIRO RAÈUN</v>
          </cell>
          <cell r="F26" t="str">
            <v>DV</v>
          </cell>
          <cell r="G26" t="str">
            <v>KM</v>
          </cell>
          <cell r="H26" t="str">
            <v>Nekamat</v>
          </cell>
          <cell r="I26" t="str">
            <v>avista</v>
          </cell>
          <cell r="J26" t="str">
            <v>stanovništvo</v>
          </cell>
          <cell r="K26" t="str">
            <v>Domaći KM</v>
          </cell>
        </row>
        <row r="27">
          <cell r="A27">
            <v>400044</v>
          </cell>
          <cell r="B27" t="str">
            <v>400</v>
          </cell>
          <cell r="C27" t="str">
            <v>0</v>
          </cell>
          <cell r="D27" t="str">
            <v>4</v>
          </cell>
          <cell r="E27" t="str">
            <v>TRANSAKCIONI RAÈUNI PREDUZETNIKA - OSTALI</v>
          </cell>
          <cell r="F27" t="str">
            <v>DV</v>
          </cell>
          <cell r="G27" t="str">
            <v>KM</v>
          </cell>
          <cell r="H27" t="str">
            <v>Nekamat</v>
          </cell>
          <cell r="I27" t="str">
            <v>avista</v>
          </cell>
          <cell r="J27" t="str">
            <v>stanovništvo</v>
          </cell>
          <cell r="K27" t="str">
            <v>Domaći KM</v>
          </cell>
        </row>
        <row r="28">
          <cell r="A28">
            <v>40005</v>
          </cell>
          <cell r="B28" t="str">
            <v>400</v>
          </cell>
          <cell r="C28" t="str">
            <v>0</v>
          </cell>
          <cell r="D28" t="str">
            <v>5</v>
          </cell>
          <cell r="E28" t="str">
            <v>TRANSAKCIONI RAÈUNI FIZIÈKIH LICA</v>
          </cell>
          <cell r="F28" t="str">
            <v>DV</v>
          </cell>
          <cell r="G28" t="str">
            <v>KM</v>
          </cell>
          <cell r="H28" t="str">
            <v>Nekamat</v>
          </cell>
          <cell r="I28" t="str">
            <v>avista</v>
          </cell>
          <cell r="J28" t="str">
            <v>stanovništvo</v>
          </cell>
          <cell r="K28" t="str">
            <v>Domaći KM</v>
          </cell>
        </row>
        <row r="29">
          <cell r="A29">
            <v>40005025</v>
          </cell>
          <cell r="B29" t="str">
            <v>400</v>
          </cell>
          <cell r="C29" t="str">
            <v>0</v>
          </cell>
          <cell r="D29" t="str">
            <v>5</v>
          </cell>
          <cell r="E29" t="str">
            <v>TRANSAKCIONI RAÈUNI STANOVNIŠTVA - ZA VIZA KARTICU</v>
          </cell>
          <cell r="F29" t="str">
            <v>DV</v>
          </cell>
          <cell r="G29" t="str">
            <v>KM</v>
          </cell>
          <cell r="H29" t="str">
            <v>Nekamat</v>
          </cell>
          <cell r="I29" t="str">
            <v>avista</v>
          </cell>
          <cell r="J29" t="str">
            <v>stanovništvo</v>
          </cell>
          <cell r="K29" t="str">
            <v>Domaći KM</v>
          </cell>
        </row>
        <row r="30">
          <cell r="A30">
            <v>40005029</v>
          </cell>
          <cell r="B30" t="str">
            <v>400</v>
          </cell>
          <cell r="C30" t="str">
            <v>0</v>
          </cell>
          <cell r="D30" t="str">
            <v>5</v>
          </cell>
          <cell r="E30" t="str">
            <v>TRANSAKCIONI RAÈUN STAN-UPLATA   PO  VIZA KART  (KONTROL PRILIV)</v>
          </cell>
          <cell r="F30" t="str">
            <v>DV</v>
          </cell>
          <cell r="G30" t="str">
            <v>KM</v>
          </cell>
          <cell r="H30" t="str">
            <v>Nekamat</v>
          </cell>
          <cell r="I30" t="str">
            <v>avista</v>
          </cell>
          <cell r="J30" t="str">
            <v>stanovništvo</v>
          </cell>
          <cell r="K30" t="str">
            <v>Domaći KM</v>
          </cell>
        </row>
        <row r="31">
          <cell r="A31">
            <v>400059</v>
          </cell>
          <cell r="B31" t="str">
            <v>400</v>
          </cell>
          <cell r="C31" t="str">
            <v>0</v>
          </cell>
          <cell r="D31" t="str">
            <v>5</v>
          </cell>
          <cell r="E31" t="str">
            <v>TRANSAKCIONI RAÈUNI FIZIÈKIH LICA - RAÈUN BILANSIRANJA POZAJMICA PO TEKUÆIM RN</v>
          </cell>
          <cell r="F31" t="str">
            <v>DV</v>
          </cell>
          <cell r="G31" t="str">
            <v>KM</v>
          </cell>
          <cell r="H31" t="str">
            <v>Nekamat</v>
          </cell>
          <cell r="I31" t="str">
            <v>avista</v>
          </cell>
          <cell r="J31" t="str">
            <v>stanovništvo</v>
          </cell>
          <cell r="K31" t="str">
            <v>Domaći KM</v>
          </cell>
        </row>
        <row r="32">
          <cell r="A32">
            <v>4000600</v>
          </cell>
          <cell r="B32" t="str">
            <v>400</v>
          </cell>
          <cell r="C32" t="str">
            <v>0</v>
          </cell>
          <cell r="D32" t="str">
            <v>6</v>
          </cell>
          <cell r="E32" t="str">
            <v>TRANSAKCIONI RAÈUNI NEBANKARSKIH FINANSIJSKIH ORGANIZACIJA - (PIF, ZIF, DUIF, OSTALO)</v>
          </cell>
          <cell r="F32" t="str">
            <v>DV</v>
          </cell>
          <cell r="G32" t="str">
            <v>KM</v>
          </cell>
          <cell r="H32" t="str">
            <v>Kamatonosni</v>
          </cell>
          <cell r="I32" t="str">
            <v>avista</v>
          </cell>
          <cell r="J32" t="str">
            <v>nebank org</v>
          </cell>
          <cell r="K32" t="str">
            <v>Domaći KM</v>
          </cell>
        </row>
        <row r="33">
          <cell r="A33">
            <v>4000601</v>
          </cell>
          <cell r="B33" t="str">
            <v>400</v>
          </cell>
          <cell r="C33" t="str">
            <v>0</v>
          </cell>
          <cell r="D33" t="str">
            <v>6</v>
          </cell>
          <cell r="E33" t="str">
            <v>TRANSAKCIONI RAÈUNI NEBANKARSKIH FINANSIJSKIH ORGANIZACIJA - OSIGURAV.ORGAN.</v>
          </cell>
          <cell r="F33" t="str">
            <v>DV</v>
          </cell>
          <cell r="G33" t="str">
            <v>KM</v>
          </cell>
          <cell r="H33" t="str">
            <v>Kamatonosni</v>
          </cell>
          <cell r="I33" t="str">
            <v>avista</v>
          </cell>
          <cell r="J33" t="str">
            <v>nebank org</v>
          </cell>
          <cell r="K33" t="str">
            <v>Domaći KM</v>
          </cell>
        </row>
        <row r="34">
          <cell r="A34">
            <v>4000610</v>
          </cell>
          <cell r="B34" t="str">
            <v>400</v>
          </cell>
          <cell r="C34" t="str">
            <v>0</v>
          </cell>
          <cell r="D34" t="str">
            <v>6</v>
          </cell>
          <cell r="E34" t="str">
            <v>TRANSAKCIONI RAÈUNI - REDOVAN RAÈUN - BROKER NOVA</v>
          </cell>
          <cell r="F34" t="str">
            <v>DV</v>
          </cell>
          <cell r="G34" t="str">
            <v>KM</v>
          </cell>
          <cell r="H34" t="str">
            <v>Kamatonosni</v>
          </cell>
          <cell r="I34" t="str">
            <v>avista</v>
          </cell>
          <cell r="J34" t="str">
            <v>nebank org</v>
          </cell>
          <cell r="K34" t="str">
            <v>Domaći KM</v>
          </cell>
        </row>
        <row r="35">
          <cell r="A35">
            <v>4000611</v>
          </cell>
          <cell r="B35" t="str">
            <v>400</v>
          </cell>
          <cell r="C35" t="str">
            <v>0</v>
          </cell>
          <cell r="D35" t="str">
            <v>6</v>
          </cell>
          <cell r="E35" t="str">
            <v>TRANSAKCIONI RAÈUNI - KLIJENT RAÈUN - BROKER NOVA</v>
          </cell>
          <cell r="F35" t="str">
            <v>DV</v>
          </cell>
          <cell r="G35" t="str">
            <v>KM</v>
          </cell>
          <cell r="H35" t="str">
            <v>Kamatonosni</v>
          </cell>
          <cell r="I35" t="str">
            <v>avista</v>
          </cell>
          <cell r="J35" t="str">
            <v>nebank org</v>
          </cell>
          <cell r="K35" t="str">
            <v>Domaći KM</v>
          </cell>
        </row>
        <row r="36">
          <cell r="A36">
            <v>4000612</v>
          </cell>
          <cell r="B36" t="str">
            <v>400</v>
          </cell>
          <cell r="C36" t="str">
            <v>0</v>
          </cell>
          <cell r="D36" t="str">
            <v>6</v>
          </cell>
          <cell r="E36" t="str">
            <v>TRANSAKCIONI RAÈUNI - REDOVAN RAÈUN - KASTODI</v>
          </cell>
          <cell r="F36" t="str">
            <v>DV</v>
          </cell>
          <cell r="G36" t="str">
            <v>KM</v>
          </cell>
          <cell r="H36" t="str">
            <v>Kamatonosni</v>
          </cell>
          <cell r="I36" t="str">
            <v>avista</v>
          </cell>
          <cell r="J36" t="str">
            <v>nebank org</v>
          </cell>
          <cell r="K36" t="str">
            <v>Domaći KM</v>
          </cell>
        </row>
        <row r="37">
          <cell r="A37">
            <v>4000613</v>
          </cell>
          <cell r="B37" t="str">
            <v>400</v>
          </cell>
          <cell r="C37" t="str">
            <v>0</v>
          </cell>
          <cell r="D37" t="str">
            <v>6</v>
          </cell>
          <cell r="E37" t="str">
            <v>TRANSAKCIONI RAÈUNI - KLIRING RAÈUN - KASTODI</v>
          </cell>
          <cell r="F37" t="str">
            <v>DV</v>
          </cell>
          <cell r="G37" t="str">
            <v>KM</v>
          </cell>
          <cell r="H37" t="str">
            <v>Kamatonosni</v>
          </cell>
          <cell r="I37" t="str">
            <v>avista</v>
          </cell>
          <cell r="J37" t="str">
            <v>nebank org</v>
          </cell>
          <cell r="K37" t="str">
            <v>Domaći KM</v>
          </cell>
        </row>
        <row r="38">
          <cell r="A38">
            <v>4000614</v>
          </cell>
          <cell r="B38" t="str">
            <v>400</v>
          </cell>
          <cell r="C38" t="str">
            <v>0</v>
          </cell>
          <cell r="D38" t="str">
            <v>6</v>
          </cell>
          <cell r="E38" t="str">
            <v>TRANSAKCIONI RAÈUNI - KLIJENT RAÈUN - KASTODI</v>
          </cell>
          <cell r="F38" t="str">
            <v>DV</v>
          </cell>
          <cell r="G38" t="str">
            <v>KM</v>
          </cell>
          <cell r="H38" t="str">
            <v>Kamatonosni</v>
          </cell>
          <cell r="I38" t="str">
            <v>avista</v>
          </cell>
          <cell r="J38" t="str">
            <v>nebank org</v>
          </cell>
          <cell r="K38" t="str">
            <v>Domaći KM</v>
          </cell>
        </row>
        <row r="39">
          <cell r="A39">
            <v>40007</v>
          </cell>
          <cell r="B39" t="str">
            <v>400</v>
          </cell>
          <cell r="C39" t="str">
            <v>0</v>
          </cell>
          <cell r="D39" t="str">
            <v>7</v>
          </cell>
          <cell r="E39" t="str">
            <v>TRANSAKCIONI RAÈUNI NEPROFITNIH ORGANIZACIJA</v>
          </cell>
          <cell r="F39" t="str">
            <v>DV</v>
          </cell>
          <cell r="G39" t="str">
            <v>KM</v>
          </cell>
          <cell r="H39" t="str">
            <v>Kamatonosni</v>
          </cell>
          <cell r="I39" t="str">
            <v>avista</v>
          </cell>
          <cell r="J39" t="str">
            <v>neprof.org</v>
          </cell>
          <cell r="K39" t="str">
            <v>Domaći KM</v>
          </cell>
        </row>
        <row r="40">
          <cell r="A40">
            <v>400083</v>
          </cell>
          <cell r="B40" t="str">
            <v>400</v>
          </cell>
          <cell r="C40" t="str">
            <v>0</v>
          </cell>
          <cell r="D40" t="str">
            <v>8</v>
          </cell>
          <cell r="E40" t="str">
            <v>TRANSAKCIONI RAÈUNI STRANIH LICA - DRUGA PREDUZEÆA</v>
          </cell>
          <cell r="F40" t="str">
            <v>DV</v>
          </cell>
          <cell r="G40" t="str">
            <v>KM</v>
          </cell>
          <cell r="H40" t="str">
            <v>Kamatonosni</v>
          </cell>
          <cell r="I40" t="str">
            <v>avista</v>
          </cell>
          <cell r="J40" t="str">
            <v>preduzeća</v>
          </cell>
          <cell r="K40" t="str">
            <v>Strani KM</v>
          </cell>
        </row>
        <row r="41">
          <cell r="A41">
            <v>400084</v>
          </cell>
          <cell r="B41" t="str">
            <v>400</v>
          </cell>
          <cell r="C41" t="str">
            <v>0</v>
          </cell>
          <cell r="D41" t="str">
            <v>8</v>
          </cell>
          <cell r="E41" t="str">
            <v>TRANSAKCIONI RAÈUNI STRANA LICA - PREDUZETNICI</v>
          </cell>
          <cell r="F41" t="str">
            <v>DV</v>
          </cell>
          <cell r="G41" t="str">
            <v>KM</v>
          </cell>
          <cell r="H41" t="str">
            <v>Nekamat</v>
          </cell>
          <cell r="I41" t="str">
            <v>avista</v>
          </cell>
          <cell r="J41" t="str">
            <v>stanovništvo</v>
          </cell>
          <cell r="K41" t="str">
            <v>Strani KM</v>
          </cell>
        </row>
        <row r="42">
          <cell r="A42">
            <v>400085</v>
          </cell>
          <cell r="B42" t="str">
            <v>400</v>
          </cell>
          <cell r="C42" t="str">
            <v>0</v>
          </cell>
          <cell r="D42" t="str">
            <v>8</v>
          </cell>
          <cell r="E42" t="str">
            <v>TRANSAKCIONI RAÈUNI STRANA LICA - STANOVNIŠTVO</v>
          </cell>
          <cell r="F42" t="str">
            <v>DV</v>
          </cell>
          <cell r="G42" t="str">
            <v>KM</v>
          </cell>
          <cell r="H42" t="str">
            <v>Nekamat</v>
          </cell>
          <cell r="I42" t="str">
            <v>avista</v>
          </cell>
          <cell r="J42" t="str">
            <v>stanovništvo</v>
          </cell>
          <cell r="K42" t="str">
            <v>Strani KM</v>
          </cell>
        </row>
        <row r="43">
          <cell r="A43">
            <v>40009</v>
          </cell>
          <cell r="B43" t="str">
            <v>400</v>
          </cell>
          <cell r="C43" t="str">
            <v>0</v>
          </cell>
          <cell r="D43" t="str">
            <v>9</v>
          </cell>
          <cell r="E43" t="str">
            <v>TRANSAKCIONI RAÈUNI OSTALIH KOMITENATA - NEPROFITNIH ORGANIZACIJA</v>
          </cell>
          <cell r="F43" t="str">
            <v>DV</v>
          </cell>
          <cell r="G43" t="str">
            <v>KM</v>
          </cell>
          <cell r="H43" t="str">
            <v>Kamatonosni</v>
          </cell>
          <cell r="I43" t="str">
            <v>avista</v>
          </cell>
          <cell r="J43" t="str">
            <v>neprof.org</v>
          </cell>
          <cell r="K43" t="str">
            <v>Domaći KM</v>
          </cell>
        </row>
        <row r="44">
          <cell r="A44">
            <v>401439</v>
          </cell>
          <cell r="B44" t="str">
            <v>401</v>
          </cell>
          <cell r="C44" t="str">
            <v>4</v>
          </cell>
          <cell r="D44" t="str">
            <v>3</v>
          </cell>
          <cell r="E44" t="str">
            <v>NAMJENSKI KRATKOROÈNI DEPOZITI DRUGIH PREDUZEÆA DO 365 DANA (KAMATONOSNI)</v>
          </cell>
          <cell r="F44" t="str">
            <v>DK</v>
          </cell>
          <cell r="G44" t="str">
            <v>KM</v>
          </cell>
          <cell r="H44" t="str">
            <v>Kamatonosni</v>
          </cell>
          <cell r="I44" t="str">
            <v>do 1 god</v>
          </cell>
          <cell r="J44" t="str">
            <v>preduzeća</v>
          </cell>
          <cell r="K44" t="str">
            <v>Domaći KM</v>
          </cell>
        </row>
        <row r="45">
          <cell r="A45">
            <v>401450</v>
          </cell>
          <cell r="B45" t="str">
            <v>401</v>
          </cell>
          <cell r="C45" t="str">
            <v>4</v>
          </cell>
          <cell r="D45" t="str">
            <v>5</v>
          </cell>
          <cell r="E45" t="str">
            <v>NAMJENSKI KRATKOROÈNI DEPOZITI STANOVNIŠTVA DO 365 DANA - PLASMANI PRAVNIM LICIMA  (NEKAMATONOSNI)</v>
          </cell>
          <cell r="F45" t="str">
            <v>DK</v>
          </cell>
          <cell r="G45" t="str">
            <v>KM</v>
          </cell>
          <cell r="H45" t="str">
            <v>Nekamat</v>
          </cell>
          <cell r="I45" t="str">
            <v>do 1 god</v>
          </cell>
          <cell r="J45" t="str">
            <v>stanovništvo</v>
          </cell>
          <cell r="K45" t="str">
            <v>Domaći KM</v>
          </cell>
        </row>
        <row r="46">
          <cell r="A46">
            <v>40151</v>
          </cell>
          <cell r="B46" t="str">
            <v>401</v>
          </cell>
          <cell r="C46" t="str">
            <v>5</v>
          </cell>
          <cell r="D46" t="str">
            <v>1</v>
          </cell>
          <cell r="E46" t="str">
            <v>NAMJENSKI DUGOROÈNI DEPOZITI INSTITUCIJA JAVNOG SEKTORA PREKO GODINU DANA  (NEKAMATONOSNI)</v>
          </cell>
          <cell r="F46" t="str">
            <v>DD</v>
          </cell>
          <cell r="G46" t="str">
            <v>KM</v>
          </cell>
          <cell r="H46" t="str">
            <v>Nekamat</v>
          </cell>
          <cell r="I46" t="str">
            <v>do 3 god</v>
          </cell>
          <cell r="J46" t="str">
            <v>javni sektor</v>
          </cell>
          <cell r="K46" t="str">
            <v>Domaći KM</v>
          </cell>
        </row>
        <row r="47">
          <cell r="A47">
            <v>401510</v>
          </cell>
          <cell r="B47" t="str">
            <v>401</v>
          </cell>
          <cell r="C47" t="str">
            <v>5</v>
          </cell>
          <cell r="D47" t="str">
            <v>1</v>
          </cell>
          <cell r="E47" t="str">
            <v>NAMJENSKI  DUGOROÈNI DEPOZITI INSTITUCIJA JAVNOG SEKTORA (NEKAMATONOSNI)</v>
          </cell>
          <cell r="F47" t="str">
            <v>DD</v>
          </cell>
          <cell r="G47" t="str">
            <v>KM</v>
          </cell>
          <cell r="H47" t="str">
            <v>Nekamat</v>
          </cell>
          <cell r="I47" t="str">
            <v>preko 3 god</v>
          </cell>
          <cell r="J47" t="str">
            <v>javni sektor</v>
          </cell>
          <cell r="K47" t="str">
            <v>Domaći KM</v>
          </cell>
        </row>
        <row r="48">
          <cell r="A48">
            <v>4015501</v>
          </cell>
          <cell r="B48" t="str">
            <v>401</v>
          </cell>
          <cell r="C48" t="str">
            <v>5</v>
          </cell>
          <cell r="D48" t="str">
            <v>5</v>
          </cell>
          <cell r="E48" t="str">
            <v>NAMJENSKI DUGOROÈNI DEPOZITI STANOVNIŠTVA PREKO GODINU DANA - PLASMANI PRAVNIM LICIMA (KAMATONOSNI)</v>
          </cell>
          <cell r="F48" t="str">
            <v>DD</v>
          </cell>
          <cell r="G48" t="str">
            <v>KM</v>
          </cell>
          <cell r="H48" t="str">
            <v>Kamatonosni</v>
          </cell>
          <cell r="I48" t="str">
            <v>do 3 god</v>
          </cell>
          <cell r="J48" t="str">
            <v>stanovništvo</v>
          </cell>
          <cell r="K48" t="str">
            <v>Domaći KM</v>
          </cell>
        </row>
        <row r="49">
          <cell r="A49">
            <v>401551</v>
          </cell>
          <cell r="B49" t="str">
            <v>401</v>
          </cell>
          <cell r="C49" t="str">
            <v>5</v>
          </cell>
          <cell r="D49" t="str">
            <v>5</v>
          </cell>
          <cell r="E49" t="str">
            <v>NAMJENSKI DUGOROÈNI DEPOZITI STANOVNIŠTVA PREKO GODINU DANA - PLASMANI FIZIÈKIM LICIMA  (NEKAMATONOSNI)</v>
          </cell>
          <cell r="F49" t="str">
            <v>DD</v>
          </cell>
          <cell r="G49" t="str">
            <v>KM</v>
          </cell>
          <cell r="H49" t="str">
            <v>Nekamat</v>
          </cell>
          <cell r="I49" t="str">
            <v>do 3 god</v>
          </cell>
          <cell r="J49" t="str">
            <v>stanovništvo</v>
          </cell>
          <cell r="K49" t="str">
            <v>Domaći KM</v>
          </cell>
        </row>
        <row r="50">
          <cell r="A50">
            <v>4015511</v>
          </cell>
          <cell r="B50" t="str">
            <v>401</v>
          </cell>
          <cell r="C50" t="str">
            <v>5</v>
          </cell>
          <cell r="D50" t="str">
            <v>5</v>
          </cell>
          <cell r="E50" t="str">
            <v>NAMJENSKI DUGOROÈNI DEPOZITI STANOVNIŠTVA PREKO GODINU DANA - PLASMANI FIZIÈKIM LICIMA (KAMATONOSNI)</v>
          </cell>
          <cell r="F50" t="str">
            <v>DD</v>
          </cell>
          <cell r="G50" t="str">
            <v>KM</v>
          </cell>
          <cell r="H50" t="str">
            <v>Kamatonosni</v>
          </cell>
          <cell r="I50" t="str">
            <v>do 3 god</v>
          </cell>
          <cell r="J50" t="str">
            <v>stanovništvo</v>
          </cell>
          <cell r="K50" t="str">
            <v>Domaći KM</v>
          </cell>
        </row>
        <row r="51">
          <cell r="A51">
            <v>401911</v>
          </cell>
          <cell r="B51" t="str">
            <v>401</v>
          </cell>
          <cell r="C51" t="str">
            <v>9</v>
          </cell>
          <cell r="D51" t="str">
            <v>1</v>
          </cell>
          <cell r="E51" t="str">
            <v>NAMJENSKI DUGOROÈNI DEPOZITI INSTITUCIJA JAVNOG SEKTORA BEZ VALUTNE KLAUZULE</v>
          </cell>
          <cell r="F51" t="str">
            <v>DD</v>
          </cell>
          <cell r="G51" t="str">
            <v>KM</v>
          </cell>
          <cell r="H51" t="str">
            <v>Kamatonosni</v>
          </cell>
          <cell r="I51" t="str">
            <v>preko 3 god</v>
          </cell>
          <cell r="J51" t="str">
            <v>javni sektor</v>
          </cell>
          <cell r="K51" t="str">
            <v>Domaći KM</v>
          </cell>
        </row>
        <row r="52">
          <cell r="A52">
            <v>40305</v>
          </cell>
          <cell r="B52" t="str">
            <v>403</v>
          </cell>
          <cell r="C52" t="str">
            <v>0</v>
          </cell>
          <cell r="D52" t="str">
            <v>5</v>
          </cell>
          <cell r="E52" t="str">
            <v>ŠTEDNI DEPOZITI STANOVNIŠTVA</v>
          </cell>
          <cell r="F52" t="str">
            <v>DV</v>
          </cell>
          <cell r="G52" t="str">
            <v>KM</v>
          </cell>
          <cell r="H52" t="str">
            <v>Kamatonosni</v>
          </cell>
          <cell r="I52" t="str">
            <v>avista</v>
          </cell>
          <cell r="J52" t="str">
            <v>stanovništvo</v>
          </cell>
          <cell r="K52" t="str">
            <v>Domaći KM</v>
          </cell>
        </row>
        <row r="53">
          <cell r="A53">
            <v>4030500</v>
          </cell>
          <cell r="B53" t="str">
            <v>403</v>
          </cell>
          <cell r="C53" t="str">
            <v>0</v>
          </cell>
          <cell r="D53" t="str">
            <v>5</v>
          </cell>
          <cell r="E53" t="str">
            <v>ŠTEDNI DEPOZITI STANOVNIŠTVA PO VIÐENJU U DOM.VALUTI BEZ VAL.KLAUZ.</v>
          </cell>
          <cell r="F53" t="str">
            <v>DV</v>
          </cell>
          <cell r="G53" t="str">
            <v>KM</v>
          </cell>
          <cell r="H53" t="str">
            <v>Kamatonosni</v>
          </cell>
          <cell r="I53" t="str">
            <v>avista</v>
          </cell>
          <cell r="J53" t="str">
            <v>stanovništvo</v>
          </cell>
          <cell r="K53" t="str">
            <v>Domaći KM</v>
          </cell>
        </row>
        <row r="54">
          <cell r="A54">
            <v>4030501</v>
          </cell>
          <cell r="B54" t="str">
            <v>403</v>
          </cell>
          <cell r="C54" t="str">
            <v>0</v>
          </cell>
          <cell r="D54" t="str">
            <v>5</v>
          </cell>
          <cell r="E54" t="str">
            <v>ŠTEDNI DEPOZITI STANOVNIŠTVA PO VIÐENJU U DOM.VALUTI BEZ.VAL.KLAUZ.- OTVORENA ŠTEDNJA</v>
          </cell>
          <cell r="F54" t="str">
            <v>DV</v>
          </cell>
          <cell r="G54" t="str">
            <v>KM</v>
          </cell>
          <cell r="H54" t="str">
            <v>Kamatonosni</v>
          </cell>
          <cell r="I54" t="str">
            <v>avista</v>
          </cell>
          <cell r="J54" t="str">
            <v>stanovništvo</v>
          </cell>
          <cell r="K54" t="str">
            <v>Domaći KM</v>
          </cell>
        </row>
        <row r="55">
          <cell r="A55">
            <v>4030502</v>
          </cell>
          <cell r="B55" t="str">
            <v>403</v>
          </cell>
          <cell r="C55" t="str">
            <v>0</v>
          </cell>
          <cell r="D55" t="str">
            <v>5</v>
          </cell>
          <cell r="E55" t="str">
            <v>ŠTEDNI DEPOZITI STANOVNIŠTVA PO VIÐENJU U DOM.VALUTI BEZ.VAL.KLAUZ.- DJEÈIJA OTVORENA ŠTEDNJA</v>
          </cell>
          <cell r="F55" t="str">
            <v>DV</v>
          </cell>
          <cell r="G55" t="str">
            <v>KM</v>
          </cell>
          <cell r="H55" t="str">
            <v>Kamatonosni</v>
          </cell>
          <cell r="I55" t="str">
            <v>avista</v>
          </cell>
          <cell r="J55" t="str">
            <v>stanovništvo</v>
          </cell>
          <cell r="K55" t="str">
            <v>Domaći KM</v>
          </cell>
        </row>
        <row r="56">
          <cell r="A56">
            <v>40308</v>
          </cell>
          <cell r="B56" t="str">
            <v>403</v>
          </cell>
          <cell r="C56" t="str">
            <v>0</v>
          </cell>
          <cell r="D56" t="str">
            <v>8</v>
          </cell>
          <cell r="E56" t="str">
            <v>ŠTEDNI DEPOZITI (AVISTA) - STRANA LICA</v>
          </cell>
          <cell r="F56" t="str">
            <v>DV</v>
          </cell>
          <cell r="G56" t="str">
            <v>KM</v>
          </cell>
          <cell r="H56" t="str">
            <v>Kamatonosni</v>
          </cell>
          <cell r="I56" t="str">
            <v>avista</v>
          </cell>
          <cell r="J56" t="str">
            <v>stanovništvo</v>
          </cell>
          <cell r="K56" t="str">
            <v>Strani KM</v>
          </cell>
        </row>
        <row r="57">
          <cell r="A57">
            <v>40375</v>
          </cell>
          <cell r="B57" t="str">
            <v>403</v>
          </cell>
          <cell r="C57" t="str">
            <v>7</v>
          </cell>
          <cell r="D57" t="str">
            <v>5</v>
          </cell>
          <cell r="E57" t="str">
            <v>DUGOROÈNI ŠTEDNI DEPOZITI STANOVNIŠTVA NA 36 MJ - NOVA ŠTEDNJA</v>
          </cell>
          <cell r="F57" t="str">
            <v>DD</v>
          </cell>
          <cell r="G57" t="str">
            <v>KM</v>
          </cell>
          <cell r="H57" t="str">
            <v>Kamatonosni</v>
          </cell>
          <cell r="I57" t="str">
            <v>do 3 god</v>
          </cell>
          <cell r="J57" t="str">
            <v>stanovništvo</v>
          </cell>
          <cell r="K57" t="str">
            <v>Domaći KM</v>
          </cell>
        </row>
        <row r="58">
          <cell r="A58">
            <v>40385</v>
          </cell>
          <cell r="B58" t="str">
            <v>403</v>
          </cell>
          <cell r="C58" t="str">
            <v>8</v>
          </cell>
          <cell r="D58" t="str">
            <v>5</v>
          </cell>
          <cell r="E58" t="str">
            <v>DUGOROÈNI ŠTEDNI DEPOZITI STANOVNIŠTVA OD 60 DO 120 MJ - NOVA ŠTEDNJA</v>
          </cell>
          <cell r="F58" t="str">
            <v>DD</v>
          </cell>
          <cell r="G58" t="str">
            <v>KM</v>
          </cell>
          <cell r="H58" t="str">
            <v>Kamatonosni</v>
          </cell>
          <cell r="I58" t="str">
            <v>preko 3 god</v>
          </cell>
          <cell r="J58" t="str">
            <v>stanovništvo</v>
          </cell>
          <cell r="K58" t="str">
            <v>Domaći KM</v>
          </cell>
        </row>
        <row r="59">
          <cell r="A59">
            <v>40395</v>
          </cell>
          <cell r="B59" t="str">
            <v>403</v>
          </cell>
          <cell r="C59" t="str">
            <v>9</v>
          </cell>
          <cell r="D59" t="str">
            <v>5</v>
          </cell>
          <cell r="E59" t="str">
            <v>DUGOROÈNI ŠTEDNI DEPOZITI STANOVNIŠTVA PREKO 120 MJ - NOVA ŠTEDNJA</v>
          </cell>
          <cell r="F59" t="str">
            <v>DD</v>
          </cell>
          <cell r="G59" t="str">
            <v>KM</v>
          </cell>
          <cell r="H59" t="str">
            <v>Kamatonosni</v>
          </cell>
          <cell r="I59" t="str">
            <v>preko 3 god</v>
          </cell>
          <cell r="J59" t="str">
            <v>stanovništvo</v>
          </cell>
          <cell r="K59" t="str">
            <v>Domaći KM</v>
          </cell>
        </row>
        <row r="60">
          <cell r="A60">
            <v>405018</v>
          </cell>
          <cell r="B60" t="str">
            <v>405</v>
          </cell>
          <cell r="C60" t="str">
            <v>0</v>
          </cell>
          <cell r="D60" t="str">
            <v>1</v>
          </cell>
          <cell r="E60" t="str">
            <v>OSTALI DEPOZITI INSTITUCIJA JAVNOG SEKTORA - ESCROW RAÈUN</v>
          </cell>
          <cell r="F60" t="str">
            <v>DV</v>
          </cell>
          <cell r="G60" t="str">
            <v>KM</v>
          </cell>
          <cell r="H60" t="str">
            <v>Nekamat</v>
          </cell>
          <cell r="I60" t="str">
            <v>avista</v>
          </cell>
          <cell r="J60" t="str">
            <v>javni sektor</v>
          </cell>
          <cell r="K60" t="str">
            <v>Domaći KM</v>
          </cell>
        </row>
        <row r="61">
          <cell r="A61">
            <v>405028</v>
          </cell>
          <cell r="B61" t="str">
            <v>405</v>
          </cell>
          <cell r="C61" t="str">
            <v>0</v>
          </cell>
          <cell r="D61" t="str">
            <v>2</v>
          </cell>
          <cell r="E61" t="str">
            <v>OSTALI DEPOZITI JAVNA PREDUZEÆA - ESCROW RAÈUN</v>
          </cell>
          <cell r="F61" t="str">
            <v>DV</v>
          </cell>
          <cell r="G61" t="str">
            <v>KM</v>
          </cell>
          <cell r="H61" t="str">
            <v>Nekamat</v>
          </cell>
          <cell r="I61" t="str">
            <v>avista</v>
          </cell>
          <cell r="J61" t="str">
            <v>državna pred</v>
          </cell>
          <cell r="K61" t="str">
            <v>Domaći KM</v>
          </cell>
        </row>
        <row r="62">
          <cell r="A62">
            <v>405038</v>
          </cell>
          <cell r="B62" t="str">
            <v>405</v>
          </cell>
          <cell r="C62" t="str">
            <v>0</v>
          </cell>
          <cell r="D62" t="str">
            <v>3</v>
          </cell>
          <cell r="E62" t="str">
            <v>OSTALI DEPOZITI DRUGIH PREDUZEÆA - ESCROW RAÈUN</v>
          </cell>
          <cell r="F62" t="str">
            <v>DV</v>
          </cell>
          <cell r="G62" t="str">
            <v>KM</v>
          </cell>
          <cell r="H62" t="str">
            <v>Kamatonosni</v>
          </cell>
          <cell r="I62" t="str">
            <v>avista</v>
          </cell>
          <cell r="J62" t="str">
            <v>preduzeća</v>
          </cell>
          <cell r="K62" t="str">
            <v>Domaći KM</v>
          </cell>
        </row>
        <row r="63">
          <cell r="A63">
            <v>4050520</v>
          </cell>
          <cell r="B63" t="str">
            <v>405</v>
          </cell>
          <cell r="C63" t="str">
            <v>0</v>
          </cell>
          <cell r="D63" t="str">
            <v>5</v>
          </cell>
          <cell r="E63" t="str">
            <v>OSTALI DEPOZITI PO VIÐENJU STANOVNIŠTVA</v>
          </cell>
          <cell r="F63" t="str">
            <v>DV</v>
          </cell>
          <cell r="G63" t="str">
            <v>KM</v>
          </cell>
          <cell r="H63" t="str">
            <v>Nekamat</v>
          </cell>
          <cell r="I63" t="str">
            <v>avista</v>
          </cell>
          <cell r="J63" t="str">
            <v>stanovništvo</v>
          </cell>
          <cell r="K63" t="str">
            <v>Domaći KM</v>
          </cell>
        </row>
        <row r="64">
          <cell r="A64">
            <v>40515</v>
          </cell>
          <cell r="B64" t="str">
            <v>405</v>
          </cell>
          <cell r="C64" t="str">
            <v>1</v>
          </cell>
          <cell r="D64" t="str">
            <v>5</v>
          </cell>
          <cell r="E64" t="str">
            <v>KRATKOROÈNI DEPOZITI STANOVNIŠTVA DO 30 DANA</v>
          </cell>
          <cell r="F64" t="str">
            <v>DK</v>
          </cell>
          <cell r="G64" t="str">
            <v>KM</v>
          </cell>
          <cell r="H64" t="str">
            <v>Kamatonosni</v>
          </cell>
          <cell r="I64" t="str">
            <v>do 3 mj</v>
          </cell>
          <cell r="J64" t="str">
            <v>stanovništvo</v>
          </cell>
          <cell r="K64" t="str">
            <v>Domaći KM</v>
          </cell>
        </row>
        <row r="65">
          <cell r="A65">
            <v>40521</v>
          </cell>
          <cell r="B65" t="str">
            <v>405</v>
          </cell>
          <cell r="C65" t="str">
            <v>2</v>
          </cell>
          <cell r="D65" t="str">
            <v>1</v>
          </cell>
          <cell r="E65" t="str">
            <v>KRATKOROÈNI DEPOZITI INSTITUCIJA JAVNOG SEKTORA DO 90 DANA</v>
          </cell>
          <cell r="F65" t="str">
            <v>DK</v>
          </cell>
          <cell r="G65" t="str">
            <v>KM</v>
          </cell>
          <cell r="H65" t="str">
            <v>Kamatonosni</v>
          </cell>
          <cell r="I65" t="str">
            <v>do 3 mj</v>
          </cell>
          <cell r="J65" t="str">
            <v>javni sektor</v>
          </cell>
          <cell r="K65" t="str">
            <v>Domaći KM</v>
          </cell>
        </row>
        <row r="66">
          <cell r="A66">
            <v>40525</v>
          </cell>
          <cell r="B66" t="str">
            <v>405</v>
          </cell>
          <cell r="C66" t="str">
            <v>2</v>
          </cell>
          <cell r="D66" t="str">
            <v>5</v>
          </cell>
          <cell r="E66" t="str">
            <v>KRATKOROÈNI DEPOZITI STANOVNIŠTVU DO 90 DANA</v>
          </cell>
          <cell r="F66" t="str">
            <v>DK</v>
          </cell>
          <cell r="G66" t="str">
            <v>KM</v>
          </cell>
          <cell r="H66" t="str">
            <v>Kamatonosni</v>
          </cell>
          <cell r="I66" t="str">
            <v>do 3 mj</v>
          </cell>
          <cell r="J66" t="str">
            <v>stanovništvo</v>
          </cell>
          <cell r="K66" t="str">
            <v>Domaći KM</v>
          </cell>
        </row>
        <row r="67">
          <cell r="A67">
            <v>4052520</v>
          </cell>
          <cell r="B67" t="str">
            <v>405</v>
          </cell>
          <cell r="C67" t="str">
            <v>2</v>
          </cell>
          <cell r="D67" t="str">
            <v>5</v>
          </cell>
          <cell r="E67" t="str">
            <v>KRATKOROÈNI DEPOZITI STANOVNIŠTVA DO 60 DANA</v>
          </cell>
          <cell r="F67" t="str">
            <v>DK</v>
          </cell>
          <cell r="G67" t="str">
            <v>KM</v>
          </cell>
          <cell r="H67" t="str">
            <v>Kamatonosni</v>
          </cell>
          <cell r="I67" t="str">
            <v>do 3 mj</v>
          </cell>
          <cell r="J67" t="str">
            <v>stanovništvo</v>
          </cell>
          <cell r="K67" t="str">
            <v>Domaći KM</v>
          </cell>
        </row>
        <row r="68">
          <cell r="A68">
            <v>40531</v>
          </cell>
          <cell r="B68" t="str">
            <v>405</v>
          </cell>
          <cell r="C68" t="str">
            <v>3</v>
          </cell>
          <cell r="D68" t="str">
            <v>1</v>
          </cell>
          <cell r="E68" t="str">
            <v>KRATKOROÈNI DEPOZITI INSTITUCIJA JAVNOG SEKTORA DO 180 DANA</v>
          </cell>
          <cell r="F68" t="str">
            <v>DK</v>
          </cell>
          <cell r="G68" t="str">
            <v>KM</v>
          </cell>
          <cell r="H68" t="str">
            <v>Kamatonosni</v>
          </cell>
          <cell r="I68" t="str">
            <v>do 1 god</v>
          </cell>
          <cell r="J68" t="str">
            <v>javni sektor</v>
          </cell>
          <cell r="K68" t="str">
            <v>Domaći KM</v>
          </cell>
        </row>
        <row r="69">
          <cell r="A69">
            <v>40535</v>
          </cell>
          <cell r="B69" t="str">
            <v>405</v>
          </cell>
          <cell r="C69" t="str">
            <v>3</v>
          </cell>
          <cell r="D69" t="str">
            <v>5</v>
          </cell>
          <cell r="E69" t="str">
            <v>KRATKOROÈNI DEPOZITI STANOVNIŠTVA DO 180 DANA</v>
          </cell>
          <cell r="F69" t="str">
            <v>DK</v>
          </cell>
          <cell r="G69" t="str">
            <v>KM</v>
          </cell>
          <cell r="H69" t="str">
            <v>Kamatonosni</v>
          </cell>
          <cell r="I69" t="str">
            <v>do 1 god</v>
          </cell>
          <cell r="J69" t="str">
            <v>stanovništvo</v>
          </cell>
          <cell r="K69" t="str">
            <v>Domaći KM</v>
          </cell>
        </row>
        <row r="70">
          <cell r="A70">
            <v>405352</v>
          </cell>
          <cell r="B70" t="str">
            <v>405</v>
          </cell>
          <cell r="C70" t="str">
            <v>3</v>
          </cell>
          <cell r="D70" t="str">
            <v>5</v>
          </cell>
          <cell r="E70" t="str">
            <v>KRATKOROÈNI DEPOZITI STANOVNIŠTVA DO 180 DANA - SLOBODNA ŠTEDNJA</v>
          </cell>
          <cell r="F70" t="str">
            <v>DK</v>
          </cell>
          <cell r="G70" t="str">
            <v>KM</v>
          </cell>
          <cell r="H70" t="str">
            <v>Kamatonosni</v>
          </cell>
          <cell r="I70" t="str">
            <v>do 1 god</v>
          </cell>
          <cell r="J70" t="str">
            <v>stanovništvo</v>
          </cell>
          <cell r="K70" t="str">
            <v>Domaći KM</v>
          </cell>
        </row>
        <row r="71">
          <cell r="A71">
            <v>40545</v>
          </cell>
          <cell r="B71" t="str">
            <v>405</v>
          </cell>
          <cell r="C71" t="str">
            <v>4</v>
          </cell>
          <cell r="D71" t="str">
            <v>5</v>
          </cell>
          <cell r="E71" t="str">
            <v>KRATKOROÈNI DEPOZITI STANOVNIŠTVA DO 365 DANA</v>
          </cell>
          <cell r="F71" t="str">
            <v>DK</v>
          </cell>
          <cell r="G71" t="str">
            <v>KM</v>
          </cell>
          <cell r="H71" t="str">
            <v>Kamatonosni</v>
          </cell>
          <cell r="I71" t="str">
            <v>do 1 god</v>
          </cell>
          <cell r="J71" t="str">
            <v>stanovništvo</v>
          </cell>
          <cell r="K71" t="str">
            <v>Domaći KM</v>
          </cell>
        </row>
        <row r="72">
          <cell r="A72">
            <v>405452</v>
          </cell>
          <cell r="B72" t="str">
            <v>405</v>
          </cell>
          <cell r="C72" t="str">
            <v>4</v>
          </cell>
          <cell r="D72" t="str">
            <v>5</v>
          </cell>
          <cell r="E72" t="str">
            <v>KRATKOROÈNI DEPOZITI STANOVNIŠTVA DO 365 DANA - SLOBODNA STEDNJA</v>
          </cell>
          <cell r="F72" t="str">
            <v>DK</v>
          </cell>
          <cell r="G72" t="str">
            <v>KM</v>
          </cell>
          <cell r="H72" t="str">
            <v>Kamatonosni</v>
          </cell>
          <cell r="I72" t="str">
            <v>do 1 god</v>
          </cell>
          <cell r="J72" t="str">
            <v>stanovništvo</v>
          </cell>
          <cell r="K72" t="str">
            <v>Domaći KM</v>
          </cell>
        </row>
        <row r="73">
          <cell r="A73">
            <v>40547</v>
          </cell>
          <cell r="B73" t="str">
            <v>405</v>
          </cell>
          <cell r="C73" t="str">
            <v>4</v>
          </cell>
          <cell r="D73" t="str">
            <v>7</v>
          </cell>
          <cell r="E73" t="str">
            <v>OSTALI DEPOZITI DO 365 DANA- NEPROFITNE ORGANIZACIJE</v>
          </cell>
          <cell r="F73" t="str">
            <v>DK</v>
          </cell>
          <cell r="G73" t="str">
            <v>KM</v>
          </cell>
          <cell r="H73" t="str">
            <v>Kamatonosni</v>
          </cell>
          <cell r="I73" t="str">
            <v>do 1 god</v>
          </cell>
          <cell r="J73" t="str">
            <v>neprof.org</v>
          </cell>
          <cell r="K73" t="str">
            <v>Domaći KM</v>
          </cell>
        </row>
        <row r="74">
          <cell r="A74">
            <v>40555</v>
          </cell>
          <cell r="B74" t="str">
            <v>405</v>
          </cell>
          <cell r="C74" t="str">
            <v>5</v>
          </cell>
          <cell r="D74" t="str">
            <v>5</v>
          </cell>
          <cell r="E74" t="str">
            <v>DUGOROÈNI DEPOZITI STANOVNIŠTVA DO 24 MJ</v>
          </cell>
          <cell r="F74" t="str">
            <v>DD</v>
          </cell>
          <cell r="G74" t="str">
            <v>KM</v>
          </cell>
          <cell r="H74" t="str">
            <v>Kamatonosni</v>
          </cell>
          <cell r="I74" t="str">
            <v>do 3 god</v>
          </cell>
          <cell r="J74" t="str">
            <v>stanovništvo</v>
          </cell>
          <cell r="K74" t="str">
            <v>Domaći KM</v>
          </cell>
        </row>
        <row r="75">
          <cell r="A75">
            <v>4055509</v>
          </cell>
          <cell r="B75" t="str">
            <v>405</v>
          </cell>
          <cell r="C75" t="str">
            <v>5</v>
          </cell>
          <cell r="D75" t="str">
            <v>5</v>
          </cell>
          <cell r="E75" t="str">
            <v>DUGOROÈNI NAMJENSKI DEPOZITI STANOVNIŠTVA - KREDITNA KARTICA</v>
          </cell>
          <cell r="F75" t="str">
            <v>DD</v>
          </cell>
          <cell r="G75" t="str">
            <v>KM</v>
          </cell>
          <cell r="H75" t="str">
            <v>Nekamat</v>
          </cell>
          <cell r="I75" t="str">
            <v>preko 3 god</v>
          </cell>
          <cell r="J75" t="str">
            <v>stanovništvo</v>
          </cell>
          <cell r="K75" t="str">
            <v>Domaći KM</v>
          </cell>
        </row>
        <row r="76">
          <cell r="A76">
            <v>405552</v>
          </cell>
          <cell r="B76" t="str">
            <v>405</v>
          </cell>
          <cell r="C76" t="str">
            <v>5</v>
          </cell>
          <cell r="D76" t="str">
            <v>5</v>
          </cell>
          <cell r="E76" t="str">
            <v>DUGOROÈNI DEPOZITI STANOVNIŠTVA NA 13 I 24 MJ - SLOBODNA ŠTEDNJA</v>
          </cell>
          <cell r="F76" t="str">
            <v>DD</v>
          </cell>
          <cell r="G76" t="str">
            <v>KM</v>
          </cell>
          <cell r="H76" t="str">
            <v>Kamatonosni</v>
          </cell>
          <cell r="I76" t="str">
            <v>do 3 god</v>
          </cell>
          <cell r="J76" t="str">
            <v>stanovništvo</v>
          </cell>
          <cell r="K76" t="str">
            <v>Domaći KM</v>
          </cell>
        </row>
        <row r="77">
          <cell r="A77">
            <v>4055601</v>
          </cell>
          <cell r="B77" t="str">
            <v>405</v>
          </cell>
          <cell r="C77" t="str">
            <v>5</v>
          </cell>
          <cell r="D77" t="str">
            <v>6</v>
          </cell>
          <cell r="E77" t="str">
            <v>DUGOROÈNI DEPOZITI NEBANKARSKIH FINANSIJSKIH ORGANIZACIJA DO 2 GODINE - OSIG.ORGANIZ.</v>
          </cell>
          <cell r="F77" t="str">
            <v>DD</v>
          </cell>
          <cell r="G77" t="str">
            <v>KM</v>
          </cell>
          <cell r="H77" t="str">
            <v>Kamatonosni</v>
          </cell>
          <cell r="I77" t="str">
            <v>do 3 god</v>
          </cell>
          <cell r="J77" t="str">
            <v>nebank org</v>
          </cell>
          <cell r="K77" t="str">
            <v>Domaći KM</v>
          </cell>
        </row>
        <row r="78">
          <cell r="A78">
            <v>405652</v>
          </cell>
          <cell r="B78" t="str">
            <v>405</v>
          </cell>
          <cell r="C78" t="str">
            <v>6</v>
          </cell>
          <cell r="D78" t="str">
            <v>5</v>
          </cell>
          <cell r="E78" t="str">
            <v>DUGOROÈNI DEPOZITI STANOVNIŠTVA NA 36 MJ - SLOBODNA ŠTEDNJA</v>
          </cell>
          <cell r="F78" t="str">
            <v>DD</v>
          </cell>
          <cell r="G78" t="str">
            <v>KM</v>
          </cell>
          <cell r="H78" t="str">
            <v>Kamatonosni</v>
          </cell>
          <cell r="I78" t="str">
            <v>do 3 god</v>
          </cell>
          <cell r="J78" t="str">
            <v>stanovništvo</v>
          </cell>
          <cell r="K78" t="str">
            <v>Domaći KM</v>
          </cell>
        </row>
        <row r="79">
          <cell r="A79">
            <v>40567</v>
          </cell>
          <cell r="B79" t="str">
            <v>405</v>
          </cell>
          <cell r="C79" t="str">
            <v>6</v>
          </cell>
          <cell r="D79" t="str">
            <v>7</v>
          </cell>
          <cell r="E79" t="str">
            <v>DUGOROÈNI DEPOZITI NEPROFITNIH ORGANIZACIJA DO 3 GODINE</v>
          </cell>
          <cell r="F79" t="str">
            <v>DD</v>
          </cell>
          <cell r="G79" t="str">
            <v>KM</v>
          </cell>
          <cell r="H79" t="str">
            <v>Kamatonosni</v>
          </cell>
          <cell r="I79" t="str">
            <v>do 3 god</v>
          </cell>
          <cell r="J79" t="str">
            <v>neprof.org</v>
          </cell>
          <cell r="K79" t="str">
            <v>Domaći KM</v>
          </cell>
        </row>
        <row r="80">
          <cell r="A80">
            <v>40571</v>
          </cell>
          <cell r="B80" t="str">
            <v>405</v>
          </cell>
          <cell r="C80" t="str">
            <v>7</v>
          </cell>
          <cell r="D80" t="str">
            <v>1</v>
          </cell>
          <cell r="E80" t="str">
            <v>OSTALI DUGOROÈNI  DEPOZITI INSTITUCIJA JAVNOG SEKTORA  DO 5 GODINA</v>
          </cell>
          <cell r="F80" t="str">
            <v>DD</v>
          </cell>
          <cell r="G80" t="str">
            <v>KM</v>
          </cell>
          <cell r="H80" t="str">
            <v>Kamatonosni</v>
          </cell>
          <cell r="I80" t="str">
            <v>preko 3 god</v>
          </cell>
          <cell r="J80" t="str">
            <v>javni sektor</v>
          </cell>
          <cell r="K80" t="str">
            <v>Domaći KM</v>
          </cell>
        </row>
        <row r="81">
          <cell r="A81">
            <v>40575</v>
          </cell>
          <cell r="B81" t="str">
            <v>405</v>
          </cell>
          <cell r="C81" t="str">
            <v>7</v>
          </cell>
          <cell r="D81" t="str">
            <v>5</v>
          </cell>
          <cell r="E81" t="str">
            <v>DUGOROÈNI DEPOZITI STANOVNIŠTVA OD 36 DO 48 MJ</v>
          </cell>
          <cell r="F81" t="str">
            <v>DD</v>
          </cell>
          <cell r="G81" t="str">
            <v>KM</v>
          </cell>
          <cell r="H81" t="str">
            <v>Kamatonosni</v>
          </cell>
          <cell r="I81" t="str">
            <v>preko 3 god</v>
          </cell>
          <cell r="J81" t="str">
            <v>stanovništvo</v>
          </cell>
          <cell r="K81" t="str">
            <v>Domaći KM</v>
          </cell>
        </row>
        <row r="82">
          <cell r="A82">
            <v>405752</v>
          </cell>
          <cell r="B82" t="str">
            <v>405</v>
          </cell>
          <cell r="C82" t="str">
            <v>7</v>
          </cell>
          <cell r="D82" t="str">
            <v>5</v>
          </cell>
          <cell r="E82" t="str">
            <v>DUGOROÈNI DEPOZITI STANOVNIŠTVA NA 48 MJ - SLOBODNA ŠTEDNJA</v>
          </cell>
          <cell r="F82" t="str">
            <v>DD</v>
          </cell>
          <cell r="G82" t="str">
            <v>KM</v>
          </cell>
          <cell r="H82" t="str">
            <v>Kamatonosni</v>
          </cell>
          <cell r="I82" t="str">
            <v>preko 3 god</v>
          </cell>
          <cell r="J82" t="str">
            <v>stanovništvo</v>
          </cell>
          <cell r="K82" t="str">
            <v>Domaći KM</v>
          </cell>
        </row>
        <row r="83">
          <cell r="A83">
            <v>40581</v>
          </cell>
          <cell r="B83" t="str">
            <v>405</v>
          </cell>
          <cell r="C83" t="str">
            <v>8</v>
          </cell>
          <cell r="D83" t="str">
            <v>1</v>
          </cell>
          <cell r="E83" t="str">
            <v>DUGOROÈNI DEPOZITI INSTITUCIJA JAVNOG SEKTORA DO 120 MJ</v>
          </cell>
          <cell r="F83" t="str">
            <v>DD</v>
          </cell>
          <cell r="G83" t="str">
            <v>KM</v>
          </cell>
          <cell r="H83" t="str">
            <v>Kamatonosni</v>
          </cell>
          <cell r="I83" t="str">
            <v>preko 3 god</v>
          </cell>
          <cell r="J83" t="str">
            <v>javni sektor</v>
          </cell>
          <cell r="K83" t="str">
            <v>Domaći KM</v>
          </cell>
        </row>
        <row r="84">
          <cell r="A84">
            <v>4112580</v>
          </cell>
          <cell r="B84" t="str">
            <v>411</v>
          </cell>
          <cell r="C84" t="str">
            <v>2</v>
          </cell>
          <cell r="D84" t="str">
            <v>5</v>
          </cell>
          <cell r="E84" t="str">
            <v>KRATKOROÈNI ŠTEDNI DEPOZITI STANOVNIŠTVA OD 1 MJ - 3 MJ SA VAL.KLAUZ. - NAMJENSKI (NEKAMAT.)</v>
          </cell>
          <cell r="F84" t="str">
            <v>DK</v>
          </cell>
          <cell r="G84" t="str">
            <v>KM</v>
          </cell>
          <cell r="H84" t="str">
            <v>Nekamat</v>
          </cell>
          <cell r="I84" t="str">
            <v>do 3 mj</v>
          </cell>
          <cell r="J84" t="str">
            <v>stanovništvo</v>
          </cell>
          <cell r="K84" t="str">
            <v>Domaći KM</v>
          </cell>
        </row>
        <row r="85">
          <cell r="A85">
            <v>4112581</v>
          </cell>
          <cell r="B85" t="str">
            <v>411</v>
          </cell>
          <cell r="C85" t="str">
            <v>2</v>
          </cell>
          <cell r="D85" t="str">
            <v>5</v>
          </cell>
          <cell r="E85" t="str">
            <v>KRATKOROÈNI ŠTEDNI DEPOZITI STANOVNIŠTVA 1 MJ - 3 MJ SA VAL.KLAUZ. - NAMJENSKI KAMAT.</v>
          </cell>
          <cell r="F85" t="str">
            <v>DK</v>
          </cell>
          <cell r="G85" t="str">
            <v>KM</v>
          </cell>
          <cell r="H85" t="str">
            <v>Kamatonosni</v>
          </cell>
          <cell r="I85" t="str">
            <v>do 3 mj</v>
          </cell>
          <cell r="J85" t="str">
            <v>stanovništvo</v>
          </cell>
          <cell r="K85" t="str">
            <v>Domaći KM</v>
          </cell>
        </row>
        <row r="86">
          <cell r="A86">
            <v>4114110</v>
          </cell>
          <cell r="B86" t="str">
            <v>411</v>
          </cell>
          <cell r="C86" t="str">
            <v>4</v>
          </cell>
          <cell r="D86" t="str">
            <v>1</v>
          </cell>
          <cell r="E86" t="str">
            <v>NAMJENSKI KRATKOROÈNI DEPOZITI INSTITUCIJA JAVNOG SEKTORA DO 365 DANA SA VALUTNOM KLAUZULOM</v>
          </cell>
          <cell r="F86" t="str">
            <v>DK</v>
          </cell>
          <cell r="G86" t="str">
            <v>KM</v>
          </cell>
          <cell r="H86" t="str">
            <v>Nekamat</v>
          </cell>
          <cell r="I86" t="str">
            <v>do 1 god</v>
          </cell>
          <cell r="J86" t="str">
            <v>javni sektor</v>
          </cell>
          <cell r="K86" t="str">
            <v>Domaći KM</v>
          </cell>
        </row>
        <row r="87">
          <cell r="A87">
            <v>4114300</v>
          </cell>
          <cell r="B87" t="str">
            <v>411</v>
          </cell>
          <cell r="C87" t="str">
            <v>4</v>
          </cell>
          <cell r="D87" t="str">
            <v>3</v>
          </cell>
          <cell r="E87" t="str">
            <v>NAMJENSKI KRATKOROÈNI DEPOZITI DRUGIH PREDUZEÆA DO 365 DANA PO KREDITIMA SA VAL.KLAUZ.-NEKAMATONOSNI</v>
          </cell>
          <cell r="F87" t="str">
            <v>DK</v>
          </cell>
          <cell r="G87" t="str">
            <v>KM</v>
          </cell>
          <cell r="H87" t="str">
            <v>Nekamat</v>
          </cell>
          <cell r="I87" t="str">
            <v>do 1 god</v>
          </cell>
          <cell r="J87" t="str">
            <v>preduzeća</v>
          </cell>
          <cell r="K87" t="str">
            <v>Domaći KM</v>
          </cell>
        </row>
        <row r="88">
          <cell r="A88">
            <v>4114301</v>
          </cell>
          <cell r="B88" t="str">
            <v>411</v>
          </cell>
          <cell r="C88" t="str">
            <v>4</v>
          </cell>
          <cell r="D88" t="str">
            <v>3</v>
          </cell>
          <cell r="E88" t="str">
            <v>NAMJENSKI KRATKOROÈNI DEPOZITI DRUGIH PREDUZEÆA DO 365 DANA- PLASM. FIZ. LICIMA SA VALUTNOM KLAUZULOM -NEKAMATONOSNI</v>
          </cell>
          <cell r="F88" t="str">
            <v>DK</v>
          </cell>
          <cell r="G88" t="str">
            <v>KM</v>
          </cell>
          <cell r="H88" t="str">
            <v>Nekamat</v>
          </cell>
          <cell r="I88" t="str">
            <v>do 1 god</v>
          </cell>
          <cell r="J88" t="str">
            <v>preduzeća</v>
          </cell>
          <cell r="K88" t="str">
            <v>Domaći KM</v>
          </cell>
        </row>
        <row r="89">
          <cell r="A89">
            <v>4114302</v>
          </cell>
          <cell r="B89" t="str">
            <v>411</v>
          </cell>
          <cell r="C89" t="str">
            <v>4</v>
          </cell>
          <cell r="D89" t="str">
            <v>3</v>
          </cell>
          <cell r="E89" t="str">
            <v>NAMJENSKI KRATKOROÈNI DEPOZITI  DRUGIH PREDUZEÆA DO 365 DANA PO AKREDITIVIMA I GARANCIJAMA SA VAL.KLAUZ. -NEKAMATONOSNI</v>
          </cell>
          <cell r="F89" t="str">
            <v>DK</v>
          </cell>
          <cell r="G89" t="str">
            <v>KM</v>
          </cell>
          <cell r="H89" t="str">
            <v>Nekamat</v>
          </cell>
          <cell r="I89" t="str">
            <v>do 1 god</v>
          </cell>
          <cell r="J89" t="str">
            <v>preduzeća</v>
          </cell>
          <cell r="K89" t="str">
            <v>Domaći KM</v>
          </cell>
        </row>
        <row r="90">
          <cell r="A90">
            <v>4114310</v>
          </cell>
          <cell r="B90" t="str">
            <v>411</v>
          </cell>
          <cell r="C90" t="str">
            <v>4</v>
          </cell>
          <cell r="D90" t="str">
            <v>3</v>
          </cell>
          <cell r="E90" t="str">
            <v>NAMJENSKI KRATKOROÈNI DEPOZITI DRUGIH PREDUZEÆA DO 365 DANA PO KREDITIMA SA VALUTNOM KLAUZULOM-KAMATONOSNI</v>
          </cell>
          <cell r="F90" t="str">
            <v>DK</v>
          </cell>
          <cell r="G90" t="str">
            <v>KM</v>
          </cell>
          <cell r="H90" t="str">
            <v>Kamatonosni</v>
          </cell>
          <cell r="I90" t="str">
            <v>do 1 god</v>
          </cell>
          <cell r="J90" t="str">
            <v>preduzeća</v>
          </cell>
          <cell r="K90" t="str">
            <v>Domaći KM</v>
          </cell>
        </row>
        <row r="91">
          <cell r="A91">
            <v>4114312</v>
          </cell>
          <cell r="B91" t="str">
            <v>411</v>
          </cell>
          <cell r="C91" t="str">
            <v>4</v>
          </cell>
          <cell r="D91" t="str">
            <v>3</v>
          </cell>
          <cell r="E91" t="str">
            <v>NAMJENSKI KRATKOROÈNI DEPOZITI  DRUGIH PREDUZEÆA DO 365 DANA PO AKREDITIVIMA I GARANCIJAMA SA VALUTNOM KLAUULOM -KAMATONOSNI</v>
          </cell>
          <cell r="F91" t="str">
            <v>DK</v>
          </cell>
          <cell r="G91" t="str">
            <v>KM</v>
          </cell>
          <cell r="H91" t="str">
            <v>Kamatonosni</v>
          </cell>
          <cell r="I91" t="str">
            <v>do 1 god</v>
          </cell>
          <cell r="J91" t="str">
            <v>preduzeća</v>
          </cell>
          <cell r="K91" t="str">
            <v>Domaći KM</v>
          </cell>
        </row>
        <row r="92">
          <cell r="A92">
            <v>4114400</v>
          </cell>
          <cell r="B92" t="str">
            <v>411</v>
          </cell>
          <cell r="C92" t="str">
            <v>4</v>
          </cell>
          <cell r="D92" t="str">
            <v>4</v>
          </cell>
          <cell r="E92" t="str">
            <v>NAMJENSKI KRATKOROÈNI DEPOZITI PREDUZETNIKA DO 365 DANA PO KREDITIMA SA VALUTNOM KLAUZULOM -NEKAMATONOSNI</v>
          </cell>
          <cell r="F92" t="str">
            <v>DK</v>
          </cell>
          <cell r="G92" t="str">
            <v>KM</v>
          </cell>
          <cell r="H92" t="str">
            <v>Nekamat</v>
          </cell>
          <cell r="I92" t="str">
            <v>do 1 god</v>
          </cell>
          <cell r="J92" t="str">
            <v>stanovništvo</v>
          </cell>
          <cell r="K92" t="str">
            <v>Domaći KM</v>
          </cell>
        </row>
        <row r="93">
          <cell r="A93">
            <v>4114510</v>
          </cell>
          <cell r="B93" t="str">
            <v>411</v>
          </cell>
          <cell r="C93" t="str">
            <v>4</v>
          </cell>
          <cell r="D93" t="str">
            <v>5</v>
          </cell>
          <cell r="E93" t="str">
            <v>NAMJENSKI KRATKOROÈNI DEPOZITI STANOVNIŠTVA DO 365 DANA SA VAL.KLAUZULOM - PLASMANI FIZIÈKIM LICIMA (NEKAM.)</v>
          </cell>
          <cell r="F93" t="str">
            <v>DK</v>
          </cell>
          <cell r="G93" t="str">
            <v>KM</v>
          </cell>
          <cell r="H93" t="str">
            <v>Nekamat</v>
          </cell>
          <cell r="I93" t="str">
            <v>do 1 god</v>
          </cell>
          <cell r="J93" t="str">
            <v>stanovništvo</v>
          </cell>
          <cell r="K93" t="str">
            <v>Domaći KM</v>
          </cell>
        </row>
        <row r="94">
          <cell r="A94">
            <v>4114580</v>
          </cell>
          <cell r="B94" t="str">
            <v>411</v>
          </cell>
          <cell r="C94" t="str">
            <v>4</v>
          </cell>
          <cell r="D94" t="str">
            <v>5</v>
          </cell>
          <cell r="E94" t="str">
            <v>KRATKOROÈNI ŠTEDNI DEPOZITI STANOVNIŠTVA 4 MJ - 12 MJ SA VAL.KLAUZ. - NAMJENSKI NEKAMAT.</v>
          </cell>
          <cell r="F94" t="str">
            <v>DK</v>
          </cell>
          <cell r="G94" t="str">
            <v>KM</v>
          </cell>
          <cell r="H94" t="str">
            <v>Nekamat</v>
          </cell>
          <cell r="I94" t="str">
            <v>do 1 god</v>
          </cell>
          <cell r="J94" t="str">
            <v>stanovništvo</v>
          </cell>
          <cell r="K94" t="str">
            <v>Domaći KM</v>
          </cell>
        </row>
        <row r="95">
          <cell r="A95">
            <v>4114581</v>
          </cell>
          <cell r="B95" t="str">
            <v>411</v>
          </cell>
          <cell r="C95" t="str">
            <v>4</v>
          </cell>
          <cell r="D95" t="str">
            <v>5</v>
          </cell>
          <cell r="E95" t="str">
            <v>KRATKOROÈNI ŠTEDNI DEPOZITI STANOVNIŠTVA 4 MJ - 12 MJ. SA VAL.KLAUZ. - NAMJENSKI KAMAT.</v>
          </cell>
          <cell r="F95" t="str">
            <v>DK</v>
          </cell>
          <cell r="G95" t="str">
            <v>KM</v>
          </cell>
          <cell r="H95" t="str">
            <v>Kamatonosni</v>
          </cell>
          <cell r="I95" t="str">
            <v>do 1 god</v>
          </cell>
          <cell r="J95" t="str">
            <v>stanovništvo</v>
          </cell>
          <cell r="K95" t="str">
            <v>Domaći KM</v>
          </cell>
        </row>
        <row r="96">
          <cell r="A96">
            <v>4114591</v>
          </cell>
          <cell r="B96" t="str">
            <v>411</v>
          </cell>
          <cell r="C96" t="str">
            <v>4</v>
          </cell>
          <cell r="D96" t="str">
            <v>5</v>
          </cell>
          <cell r="E96" t="str">
            <v>KRATKOROÈNI ŠTEDNI DEPOZITI STANOVNIŠTVA NA 12 MJ. SA VAL.KLAUZ. - RENTNI KAMAT.</v>
          </cell>
          <cell r="F96" t="str">
            <v>DK</v>
          </cell>
          <cell r="G96" t="str">
            <v>KM</v>
          </cell>
          <cell r="H96" t="str">
            <v>Kamatonosni</v>
          </cell>
          <cell r="I96" t="str">
            <v>do 1 god</v>
          </cell>
          <cell r="J96" t="str">
            <v>stanovništvo</v>
          </cell>
          <cell r="K96" t="str">
            <v>Domaći KM</v>
          </cell>
        </row>
        <row r="97">
          <cell r="A97">
            <v>4114600</v>
          </cell>
          <cell r="B97" t="str">
            <v>411</v>
          </cell>
          <cell r="C97" t="str">
            <v>4</v>
          </cell>
          <cell r="D97" t="str">
            <v>6</v>
          </cell>
          <cell r="E97" t="str">
            <v>NAMJENSKI KRATKOROÈNI DEPOZITI NEBANKARKE FINANSIJSKE ORG.DO 12 MJ.SA VALUTNOM KLAUZULOM - PLASMAN PRAVNIM LICIMA(NEKAMATONOSNI)</v>
          </cell>
          <cell r="F97" t="str">
            <v>DK</v>
          </cell>
          <cell r="G97" t="str">
            <v>KM</v>
          </cell>
          <cell r="H97" t="str">
            <v>Nekamat</v>
          </cell>
          <cell r="I97" t="str">
            <v>do 1 god</v>
          </cell>
          <cell r="J97" t="str">
            <v>nebank org</v>
          </cell>
          <cell r="K97" t="str">
            <v>Domaći KM</v>
          </cell>
        </row>
        <row r="98">
          <cell r="A98">
            <v>4114702</v>
          </cell>
          <cell r="B98" t="str">
            <v>411</v>
          </cell>
          <cell r="C98" t="str">
            <v>4</v>
          </cell>
          <cell r="D98" t="str">
            <v>7</v>
          </cell>
          <cell r="E98" t="str">
            <v>NAMJ.KRAT.DEP.SA UGOV.ZAŠTIT.OD RIZIKA NEPROF.ORGANIZ. DO 365 DANA PO GARANCIJAMA I AKREDITIVIMA -NEKAMATONOSNI</v>
          </cell>
          <cell r="F98" t="str">
            <v>DK</v>
          </cell>
          <cell r="G98" t="str">
            <v>KM</v>
          </cell>
          <cell r="H98" t="str">
            <v>Nekamat</v>
          </cell>
          <cell r="I98" t="str">
            <v>do 1 god</v>
          </cell>
          <cell r="J98" t="str">
            <v>neprof.org</v>
          </cell>
          <cell r="K98" t="str">
            <v>Domaći KM</v>
          </cell>
        </row>
        <row r="99">
          <cell r="A99">
            <v>4115300</v>
          </cell>
          <cell r="B99" t="str">
            <v>411</v>
          </cell>
          <cell r="C99" t="str">
            <v>5</v>
          </cell>
          <cell r="D99" t="str">
            <v>3</v>
          </cell>
          <cell r="E99" t="str">
            <v>NAMJENSKI DUGOROÈNI DEPOZITI  DRUGIH PREDUZEÆA PREKO 365 DANA PO KREDITIMA SA VAL. KLAUZ. -NEKAMATONOSNI</v>
          </cell>
          <cell r="F99" t="str">
            <v>DD</v>
          </cell>
          <cell r="G99" t="str">
            <v>KM</v>
          </cell>
          <cell r="H99" t="str">
            <v>Nekamat</v>
          </cell>
          <cell r="I99" t="str">
            <v>do 3 god</v>
          </cell>
          <cell r="J99" t="str">
            <v>preduzeća</v>
          </cell>
          <cell r="K99" t="str">
            <v>Domaći KM</v>
          </cell>
        </row>
        <row r="100">
          <cell r="A100">
            <v>4115302</v>
          </cell>
          <cell r="B100" t="str">
            <v>411</v>
          </cell>
          <cell r="C100" t="str">
            <v>5</v>
          </cell>
          <cell r="D100" t="str">
            <v>3</v>
          </cell>
          <cell r="E100" t="str">
            <v>NAMJENSKI DUGOROÈNI DEPOZITI DRUGIH PREDUZEÆA PREKO 365 DANA PO AKREDITIVIMA I GARANCIJAMA SA VALUTNOM KLAUZULOM -NEKAMATONOSNI</v>
          </cell>
          <cell r="F100" t="str">
            <v>DD</v>
          </cell>
          <cell r="G100" t="str">
            <v>KM</v>
          </cell>
          <cell r="H100" t="str">
            <v>Nekamat</v>
          </cell>
          <cell r="I100" t="str">
            <v>do 3 god</v>
          </cell>
          <cell r="J100" t="str">
            <v>preduzeća</v>
          </cell>
          <cell r="K100" t="str">
            <v>Domaći KM</v>
          </cell>
        </row>
        <row r="101">
          <cell r="A101">
            <v>4115310</v>
          </cell>
          <cell r="B101" t="str">
            <v>411</v>
          </cell>
          <cell r="C101" t="str">
            <v>5</v>
          </cell>
          <cell r="D101" t="str">
            <v>3</v>
          </cell>
          <cell r="E101" t="str">
            <v>NAMJENSKI DUGOROÈNI DEPOZITI DRUGIH PREDUZEÆA PREKO 365 DANA SA VALUTNOM KLAUZULOM KAMATONOSNI</v>
          </cell>
          <cell r="F101" t="str">
            <v>DD</v>
          </cell>
          <cell r="G101" t="str">
            <v>KM</v>
          </cell>
          <cell r="H101" t="str">
            <v>Kamatonosni</v>
          </cell>
          <cell r="I101" t="str">
            <v>do 3 god</v>
          </cell>
          <cell r="J101" t="str">
            <v>preduzeća</v>
          </cell>
          <cell r="K101" t="str">
            <v>Domaći KM</v>
          </cell>
        </row>
        <row r="102">
          <cell r="A102">
            <v>4115311</v>
          </cell>
          <cell r="B102" t="str">
            <v>411</v>
          </cell>
          <cell r="C102" t="str">
            <v>5</v>
          </cell>
          <cell r="D102" t="str">
            <v>3</v>
          </cell>
          <cell r="E102" t="str">
            <v>NAMJENSKI DUGOROÈNI DEPOZITI DRUGIH PREDUZEÆA - PLASMANI FIZ.LICIMA SA VALUTNOM KLAUZULOM  -KAMATONOSNI</v>
          </cell>
          <cell r="F102" t="str">
            <v>DD</v>
          </cell>
          <cell r="G102" t="str">
            <v>KM</v>
          </cell>
          <cell r="H102" t="str">
            <v>Kamatonosni</v>
          </cell>
          <cell r="I102" t="str">
            <v>do 3 god</v>
          </cell>
          <cell r="J102" t="str">
            <v>preduzeća</v>
          </cell>
          <cell r="K102" t="str">
            <v>Domaći KM</v>
          </cell>
        </row>
        <row r="103">
          <cell r="A103">
            <v>4115312</v>
          </cell>
          <cell r="B103" t="str">
            <v>411</v>
          </cell>
          <cell r="C103" t="str">
            <v>5</v>
          </cell>
          <cell r="D103" t="str">
            <v>3</v>
          </cell>
          <cell r="E103" t="str">
            <v>NAMJENSKI DUGOROÈNI DEPOZITI DRUGIH PREDUZEÆA PREKO 365 DANA ZA AKREDITIVE I GARANCIJE SA VALUTNOM KLAUZULOM  -KAMATONOSNI</v>
          </cell>
          <cell r="F103" t="str">
            <v>DD</v>
          </cell>
          <cell r="G103" t="str">
            <v>KM</v>
          </cell>
          <cell r="H103" t="str">
            <v>Kamatonosni</v>
          </cell>
          <cell r="I103" t="str">
            <v>do 3 god</v>
          </cell>
          <cell r="J103" t="str">
            <v>preduzeća</v>
          </cell>
          <cell r="K103" t="str">
            <v>Domaći KM</v>
          </cell>
        </row>
        <row r="104">
          <cell r="A104">
            <v>41155</v>
          </cell>
          <cell r="B104" t="str">
            <v>411</v>
          </cell>
          <cell r="C104" t="str">
            <v>5</v>
          </cell>
          <cell r="D104" t="str">
            <v>5</v>
          </cell>
          <cell r="E104" t="str">
            <v>DUGOROÈNI NAMJENSKI DEPOZITI STANOVNIŠTVA SA VAL.KLAUZULOM (KAMATONOSNI) 53201 NA 24 MJ</v>
          </cell>
          <cell r="F104" t="str">
            <v>DD</v>
          </cell>
          <cell r="G104" t="str">
            <v>KM</v>
          </cell>
          <cell r="H104" t="str">
            <v>Kamatonosni</v>
          </cell>
          <cell r="I104" t="str">
            <v>do 3 god</v>
          </cell>
          <cell r="J104" t="str">
            <v>stanovništvo</v>
          </cell>
          <cell r="K104" t="str">
            <v>Domaći KM</v>
          </cell>
        </row>
        <row r="105">
          <cell r="A105">
            <v>4115501</v>
          </cell>
          <cell r="B105" t="str">
            <v>411</v>
          </cell>
          <cell r="C105" t="str">
            <v>5</v>
          </cell>
          <cell r="D105" t="str">
            <v>5</v>
          </cell>
          <cell r="E105" t="str">
            <v>NAMJENSKI DUGOROÈNI DEPOZITI STANOVNIŠTVA PREKO GODINU DANA SA VAL.KLAUZULOM - PLASMANI PRAVNIM LICIMA (KAMATONOSNI)</v>
          </cell>
          <cell r="F105" t="str">
            <v>DD</v>
          </cell>
          <cell r="G105" t="str">
            <v>KM</v>
          </cell>
          <cell r="H105" t="str">
            <v>Kamatonosni</v>
          </cell>
          <cell r="I105" t="str">
            <v>do 3 god</v>
          </cell>
          <cell r="J105" t="str">
            <v>stanovništvo</v>
          </cell>
          <cell r="K105" t="str">
            <v>Domaći KM</v>
          </cell>
        </row>
        <row r="106">
          <cell r="A106">
            <v>4115510</v>
          </cell>
          <cell r="B106" t="str">
            <v>411</v>
          </cell>
          <cell r="C106" t="str">
            <v>5</v>
          </cell>
          <cell r="D106" t="str">
            <v>5</v>
          </cell>
          <cell r="E106" t="str">
            <v>NAMJENSKI DUGOROÈNI DEPOZITI STANOVNISTVA PREKO GODINU DANA SA VAL.KLAUZULOM - PLASMANI FIZIÈKIM LICIMA (NEKMATONOSNI)</v>
          </cell>
          <cell r="F106" t="str">
            <v>DD</v>
          </cell>
          <cell r="G106" t="str">
            <v>KM</v>
          </cell>
          <cell r="H106" t="str">
            <v>Nekamat</v>
          </cell>
          <cell r="I106" t="str">
            <v>do 3 god</v>
          </cell>
          <cell r="J106" t="str">
            <v>stanovništvo</v>
          </cell>
          <cell r="K106" t="str">
            <v>Domaći KM</v>
          </cell>
        </row>
        <row r="107">
          <cell r="A107">
            <v>4115511</v>
          </cell>
          <cell r="B107" t="str">
            <v>411</v>
          </cell>
          <cell r="C107" t="str">
            <v>5</v>
          </cell>
          <cell r="D107" t="str">
            <v>5</v>
          </cell>
          <cell r="E107" t="str">
            <v>NAMJENSKI DUGOROÈNI DEPOZITI STANOVNIŠTVA PREKO GODINU DANA SA VAL.KLAUZULOM - PLASMANI FIZIÈKIM LICIMA (KAMATONOSNI)</v>
          </cell>
          <cell r="F107" t="str">
            <v>DD</v>
          </cell>
          <cell r="G107" t="str">
            <v>KM</v>
          </cell>
          <cell r="H107" t="str">
            <v>Kamatonosni</v>
          </cell>
          <cell r="I107" t="str">
            <v>do 3 god</v>
          </cell>
          <cell r="J107" t="str">
            <v>stanovništvo</v>
          </cell>
          <cell r="K107" t="str">
            <v>Domaći KM</v>
          </cell>
        </row>
        <row r="108">
          <cell r="A108">
            <v>4115610</v>
          </cell>
          <cell r="B108" t="str">
            <v>411</v>
          </cell>
          <cell r="C108" t="str">
            <v>5</v>
          </cell>
          <cell r="D108" t="str">
            <v>6</v>
          </cell>
          <cell r="E108" t="str">
            <v>NAMJENSKI DUGOROÈNI DEPOZIT NEBANKARSKIH FINANSIJSKIH ORGANIZACIJA PREKO 365 DANA SA VALUTNOM KLAUZULOM -KAMATONOSNI</v>
          </cell>
          <cell r="F108" t="str">
            <v>DD</v>
          </cell>
          <cell r="G108" t="str">
            <v>KM</v>
          </cell>
          <cell r="H108" t="str">
            <v>Kamatonosni</v>
          </cell>
          <cell r="I108" t="str">
            <v>do 3 god</v>
          </cell>
          <cell r="J108" t="str">
            <v>nebank org</v>
          </cell>
          <cell r="K108" t="str">
            <v>Domaći KM</v>
          </cell>
        </row>
        <row r="109">
          <cell r="A109">
            <v>411570</v>
          </cell>
          <cell r="B109" t="str">
            <v>411</v>
          </cell>
          <cell r="C109" t="str">
            <v>5</v>
          </cell>
          <cell r="D109" t="str">
            <v>7</v>
          </cell>
          <cell r="E109" t="str">
            <v>NAMJENSKI DUGOROÈNI DEPOZITI NEPROFITNIH ORG. SA UGOV.ZAŠT.OD RIZIKA - NEKAMATONOSNI</v>
          </cell>
          <cell r="F109" t="str">
            <v>DD</v>
          </cell>
          <cell r="G109" t="str">
            <v>KM</v>
          </cell>
          <cell r="H109" t="str">
            <v>Nekamat</v>
          </cell>
          <cell r="I109" t="str">
            <v>do 3 god</v>
          </cell>
          <cell r="J109" t="str">
            <v>neprof.org</v>
          </cell>
          <cell r="K109" t="str">
            <v>Domaći KM</v>
          </cell>
        </row>
        <row r="110">
          <cell r="A110">
            <v>411641</v>
          </cell>
          <cell r="B110" t="str">
            <v>411</v>
          </cell>
          <cell r="C110" t="str">
            <v>6</v>
          </cell>
          <cell r="D110" t="str">
            <v>4</v>
          </cell>
          <cell r="E110" t="str">
            <v>NAMJENSKI DUGOROÈNI DEPOZITI PREDUZETNIKA OD 13 DO 36 MJESECI SA VAL.KLAUZULOM - ZA PLASMANE (KAMATONOSNI)</v>
          </cell>
          <cell r="F110" t="str">
            <v>DD</v>
          </cell>
          <cell r="G110" t="str">
            <v>KM</v>
          </cell>
          <cell r="H110" t="str">
            <v>Kamatonosni</v>
          </cell>
          <cell r="I110" t="str">
            <v>do 3 god</v>
          </cell>
          <cell r="J110" t="str">
            <v>stanovništvo</v>
          </cell>
          <cell r="K110" t="str">
            <v>Domaći KM</v>
          </cell>
        </row>
        <row r="111">
          <cell r="A111">
            <v>4117580</v>
          </cell>
          <cell r="B111" t="str">
            <v>411</v>
          </cell>
          <cell r="C111" t="str">
            <v>7</v>
          </cell>
          <cell r="D111" t="str">
            <v>5</v>
          </cell>
          <cell r="E111" t="str">
            <v>DUGOROÈNI ŠTEDNI DEPOZITI STANOVNIŠTVA 13 MJ - 36 MJ SA VAL.KLAUZ. - NAMJENSKI NEKAMAT.</v>
          </cell>
          <cell r="F111" t="str">
            <v>DD</v>
          </cell>
          <cell r="G111" t="str">
            <v>KM</v>
          </cell>
          <cell r="H111" t="str">
            <v>Nekamat</v>
          </cell>
          <cell r="I111" t="str">
            <v>do 3 god</v>
          </cell>
          <cell r="J111" t="str">
            <v>stanovništvo</v>
          </cell>
          <cell r="K111" t="str">
            <v>Domaći KM</v>
          </cell>
        </row>
        <row r="112">
          <cell r="A112">
            <v>4117581</v>
          </cell>
          <cell r="B112" t="str">
            <v>411</v>
          </cell>
          <cell r="C112" t="str">
            <v>7</v>
          </cell>
          <cell r="D112" t="str">
            <v>5</v>
          </cell>
          <cell r="E112" t="str">
            <v>DUGOROÈNI ŠTEDNI DEPOZITI STANOVNIŠTVA 13 MJ - 36 MJ. SA VAL.KLAUZ. - NAMJENSKI KAMAT.</v>
          </cell>
          <cell r="F112" t="str">
            <v>DD</v>
          </cell>
          <cell r="G112" t="str">
            <v>KM</v>
          </cell>
          <cell r="H112" t="str">
            <v>Kamatonosni</v>
          </cell>
          <cell r="I112" t="str">
            <v>do 3 god</v>
          </cell>
          <cell r="J112" t="str">
            <v>stanovništvo</v>
          </cell>
          <cell r="K112" t="str">
            <v>Domaći KM</v>
          </cell>
        </row>
        <row r="113">
          <cell r="A113">
            <v>4117591</v>
          </cell>
          <cell r="B113" t="str">
            <v>411</v>
          </cell>
          <cell r="C113" t="str">
            <v>7</v>
          </cell>
          <cell r="D113" t="str">
            <v>5</v>
          </cell>
          <cell r="E113" t="str">
            <v>DUGOROÈNI ŠTEDNI DEPOZITI STANOVNIŠTVA NA 24 MJ. SA VAL.KLAUZ. - RENTNI KAMAT.</v>
          </cell>
          <cell r="F113" t="str">
            <v>DD</v>
          </cell>
          <cell r="G113" t="str">
            <v>KM</v>
          </cell>
          <cell r="H113" t="str">
            <v>Kamatonosni</v>
          </cell>
          <cell r="I113" t="str">
            <v>do 3 god</v>
          </cell>
          <cell r="J113" t="str">
            <v>stanovništvo</v>
          </cell>
          <cell r="K113" t="str">
            <v>Domaći KM</v>
          </cell>
        </row>
        <row r="114">
          <cell r="A114">
            <v>4118400</v>
          </cell>
          <cell r="B114" t="str">
            <v>411</v>
          </cell>
          <cell r="C114" t="str">
            <v>8</v>
          </cell>
          <cell r="D114" t="str">
            <v>4</v>
          </cell>
          <cell r="E114" t="str">
            <v>NAMJENSKI DUGOROÈNI DEPOZITI  PREDUZETNIKA DO 10 GODINA PO KREDITIMA SA VAL. KLAUZ. -NEKAMATONOSNI</v>
          </cell>
          <cell r="F114" t="str">
            <v>DD</v>
          </cell>
          <cell r="G114" t="str">
            <v>KM</v>
          </cell>
          <cell r="H114" t="str">
            <v>Nekamat</v>
          </cell>
          <cell r="I114" t="str">
            <v>preko 3 god</v>
          </cell>
          <cell r="J114" t="str">
            <v>stanovništvo</v>
          </cell>
          <cell r="K114" t="str">
            <v>Domaći KM</v>
          </cell>
        </row>
        <row r="115">
          <cell r="A115">
            <v>411871</v>
          </cell>
          <cell r="B115" t="str">
            <v>411</v>
          </cell>
          <cell r="C115" t="str">
            <v>8</v>
          </cell>
          <cell r="D115" t="str">
            <v>7</v>
          </cell>
          <cell r="E115" t="str">
            <v>NAMJENSKI DUGOR.DEPOZIT NEPROF.ORG.  SA VAL.KLAUZ.-PO KREDITIMA(KAMATONOSNI)</v>
          </cell>
          <cell r="F115" t="str">
            <v>DD</v>
          </cell>
          <cell r="G115" t="str">
            <v>KM</v>
          </cell>
          <cell r="H115" t="str">
            <v>Kamatonosni</v>
          </cell>
          <cell r="I115" t="str">
            <v>preko 3 god</v>
          </cell>
          <cell r="J115" t="str">
            <v>neprof.org</v>
          </cell>
          <cell r="K115" t="str">
            <v>Domaći KM</v>
          </cell>
        </row>
        <row r="116">
          <cell r="A116">
            <v>4119580</v>
          </cell>
          <cell r="B116" t="str">
            <v>411</v>
          </cell>
          <cell r="C116" t="str">
            <v>9</v>
          </cell>
          <cell r="D116" t="str">
            <v>5</v>
          </cell>
          <cell r="E116" t="str">
            <v>DUGOROÈNI ŠTEDNI DEPOZITI STANOVNIŠTVA PREKO 36 MJ. SA VAL.KLAUZ. - NAMJENSKI NEKAMAT.</v>
          </cell>
          <cell r="F116" t="str">
            <v>DD</v>
          </cell>
          <cell r="G116" t="str">
            <v>KM</v>
          </cell>
          <cell r="H116" t="str">
            <v>Nekamat</v>
          </cell>
          <cell r="I116" t="str">
            <v>preko 3 god</v>
          </cell>
          <cell r="J116" t="str">
            <v>stanovništvo</v>
          </cell>
          <cell r="K116" t="str">
            <v>Domaći KM</v>
          </cell>
        </row>
        <row r="117">
          <cell r="A117">
            <v>4119581</v>
          </cell>
          <cell r="B117" t="str">
            <v>411</v>
          </cell>
          <cell r="C117" t="str">
            <v>9</v>
          </cell>
          <cell r="D117" t="str">
            <v>5</v>
          </cell>
          <cell r="E117" t="str">
            <v>DUGOROÈNI ŠTEDNI DEPOZITI STANOVNIŠTVA PREKO 36 MJ. SA VAL.KLAUZ. - NAMJENSKI KAMAT.</v>
          </cell>
          <cell r="F117" t="str">
            <v>DD</v>
          </cell>
          <cell r="G117" t="str">
            <v>KM</v>
          </cell>
          <cell r="H117" t="str">
            <v>Kamatonosni</v>
          </cell>
          <cell r="I117" t="str">
            <v>preko 3 god</v>
          </cell>
          <cell r="J117" t="str">
            <v>stanovništvo</v>
          </cell>
          <cell r="K117" t="str">
            <v>Domaći KM</v>
          </cell>
        </row>
        <row r="118">
          <cell r="A118">
            <v>4119591</v>
          </cell>
          <cell r="B118" t="str">
            <v>411</v>
          </cell>
          <cell r="C118" t="str">
            <v>9</v>
          </cell>
          <cell r="D118" t="str">
            <v>5</v>
          </cell>
          <cell r="E118" t="str">
            <v>DUGOROÈNI ŠTEDNI DEPOZITI STANOVNIŠTVA NA 36 MJ. SA VAL.KLAUZ. - RENTNI KAMAT.</v>
          </cell>
          <cell r="F118" t="str">
            <v>DD</v>
          </cell>
          <cell r="G118" t="str">
            <v>KM</v>
          </cell>
          <cell r="H118" t="str">
            <v>Kamatonosni</v>
          </cell>
          <cell r="I118" t="str">
            <v>do 3 god</v>
          </cell>
          <cell r="J118" t="str">
            <v>stanovništvo</v>
          </cell>
          <cell r="K118" t="str">
            <v>Domaći KM</v>
          </cell>
        </row>
        <row r="119">
          <cell r="A119">
            <v>413151</v>
          </cell>
          <cell r="B119" t="str">
            <v>413</v>
          </cell>
          <cell r="C119" t="str">
            <v>1</v>
          </cell>
          <cell r="D119" t="str">
            <v>5</v>
          </cell>
          <cell r="E119" t="str">
            <v>KRATKOROÈNI ŠTEDNI DEPOZITI STANOVNIŠTVA NA 3 MJ. SA VAL.KLAUZ.</v>
          </cell>
          <cell r="F119" t="str">
            <v>DK</v>
          </cell>
          <cell r="G119" t="str">
            <v>KM</v>
          </cell>
          <cell r="H119" t="str">
            <v>Kamatonosni</v>
          </cell>
          <cell r="I119" t="str">
            <v>do 3 mj</v>
          </cell>
          <cell r="J119" t="str">
            <v>stanovništvo</v>
          </cell>
          <cell r="K119" t="str">
            <v>Domaći KM</v>
          </cell>
        </row>
        <row r="120">
          <cell r="A120">
            <v>4131511</v>
          </cell>
          <cell r="B120" t="str">
            <v>413</v>
          </cell>
          <cell r="C120" t="str">
            <v>1</v>
          </cell>
          <cell r="D120" t="str">
            <v>5</v>
          </cell>
          <cell r="E120" t="str">
            <v>KRATKOROÈNI ŠTEDNI DEPOZITI STANOVNIŠTVA NA 1 MJESEC SA VAL.KLAUZ.</v>
          </cell>
          <cell r="F120" t="str">
            <v>DK</v>
          </cell>
          <cell r="G120" t="str">
            <v>KM</v>
          </cell>
          <cell r="H120" t="str">
            <v>Kamatonosni</v>
          </cell>
          <cell r="I120" t="str">
            <v>do 3 mj</v>
          </cell>
          <cell r="J120" t="str">
            <v>stanovništvo</v>
          </cell>
          <cell r="K120" t="str">
            <v>Domaći KM</v>
          </cell>
        </row>
        <row r="121">
          <cell r="A121">
            <v>4131512</v>
          </cell>
          <cell r="B121" t="str">
            <v>413</v>
          </cell>
          <cell r="C121" t="str">
            <v>1</v>
          </cell>
          <cell r="D121" t="str">
            <v>5</v>
          </cell>
          <cell r="E121" t="str">
            <v>KRATKOROÈNI ŠTEDNI DEPOZITI STANOVNIŠTVA NA 2 MJ. SA VAL.KLAUZ.</v>
          </cell>
          <cell r="F121" t="str">
            <v>DK</v>
          </cell>
          <cell r="G121" t="str">
            <v>KM</v>
          </cell>
          <cell r="H121" t="str">
            <v>Kamatonosni</v>
          </cell>
          <cell r="I121" t="str">
            <v>do 3 mj</v>
          </cell>
          <cell r="J121" t="str">
            <v>stanovništvo</v>
          </cell>
          <cell r="K121" t="str">
            <v>Domaći KM</v>
          </cell>
        </row>
        <row r="122">
          <cell r="A122">
            <v>413241</v>
          </cell>
          <cell r="B122" t="str">
            <v>413</v>
          </cell>
          <cell r="C122" t="str">
            <v>2</v>
          </cell>
          <cell r="D122" t="str">
            <v>4</v>
          </cell>
          <cell r="E122" t="str">
            <v>KRATKOROÈNI STEDNI DEPOZITI  PREDUZETNIKA DO 6 MJESECI SA UGOVORENOM ZAŠTITOM OD RIZIKA</v>
          </cell>
          <cell r="F122" t="str">
            <v>DK</v>
          </cell>
          <cell r="G122" t="str">
            <v>KM</v>
          </cell>
          <cell r="H122" t="str">
            <v>Kamatonosni</v>
          </cell>
          <cell r="I122" t="str">
            <v>do 1 god</v>
          </cell>
          <cell r="J122" t="str">
            <v>stanovništvo</v>
          </cell>
          <cell r="K122" t="str">
            <v>Domaći KM</v>
          </cell>
        </row>
        <row r="123">
          <cell r="A123">
            <v>4132413</v>
          </cell>
          <cell r="B123" t="str">
            <v>413</v>
          </cell>
          <cell r="C123" t="str">
            <v>2</v>
          </cell>
          <cell r="D123" t="str">
            <v>4</v>
          </cell>
          <cell r="E123" t="str">
            <v>KRATKOROÈNI STEDNI DEPOZITI  PREDUZETNIKA DO 3 MJESECA SA UGOVORENOM ZAŠTITOM OD RIZIKA</v>
          </cell>
          <cell r="F123" t="str">
            <v>DK</v>
          </cell>
          <cell r="G123" t="str">
            <v>KM</v>
          </cell>
          <cell r="H123" t="str">
            <v>Kamatonosni</v>
          </cell>
          <cell r="I123" t="str">
            <v>do 3 mj</v>
          </cell>
          <cell r="J123" t="str">
            <v>stanovništvo</v>
          </cell>
          <cell r="K123" t="str">
            <v>Domaći KM</v>
          </cell>
        </row>
        <row r="124">
          <cell r="A124">
            <v>413251</v>
          </cell>
          <cell r="B124" t="str">
            <v>413</v>
          </cell>
          <cell r="C124" t="str">
            <v>2</v>
          </cell>
          <cell r="D124" t="str">
            <v>5</v>
          </cell>
          <cell r="E124" t="str">
            <v>KRATKOROÈNI ŠTEDNI DEPOZITI STANOVNIŠTVA NA 6 MJ. SA VAL.KLAUZ.</v>
          </cell>
          <cell r="F124" t="str">
            <v>DK</v>
          </cell>
          <cell r="G124" t="str">
            <v>KM</v>
          </cell>
          <cell r="H124" t="str">
            <v>Kamatonosni</v>
          </cell>
          <cell r="I124" t="str">
            <v>do 1 god</v>
          </cell>
          <cell r="J124" t="str">
            <v>stanovništvo</v>
          </cell>
          <cell r="K124" t="str">
            <v>Domaći KM</v>
          </cell>
        </row>
        <row r="125">
          <cell r="A125">
            <v>413252</v>
          </cell>
          <cell r="B125" t="str">
            <v>413</v>
          </cell>
          <cell r="C125" t="str">
            <v>2</v>
          </cell>
          <cell r="D125" t="str">
            <v>5</v>
          </cell>
          <cell r="E125" t="str">
            <v>KRATKOROÈNI ŠTEDNI DEPOZITI STANOVNIŠTVA NA 6 MJ. SA VAL.KLAUZ. - DJEÈIJA ŠTEDNJA</v>
          </cell>
          <cell r="F125" t="str">
            <v>DK</v>
          </cell>
          <cell r="G125" t="str">
            <v>KM</v>
          </cell>
          <cell r="H125" t="str">
            <v>Kamatonosni</v>
          </cell>
          <cell r="I125" t="str">
            <v>do 1 god</v>
          </cell>
          <cell r="J125" t="str">
            <v>stanovništvo</v>
          </cell>
          <cell r="K125" t="str">
            <v>Domaći KM</v>
          </cell>
        </row>
        <row r="126">
          <cell r="A126">
            <v>413253</v>
          </cell>
          <cell r="B126" t="str">
            <v>413</v>
          </cell>
          <cell r="C126" t="str">
            <v>2</v>
          </cell>
          <cell r="D126" t="str">
            <v>5</v>
          </cell>
          <cell r="E126" t="str">
            <v>KRATKOROÈNI ŠTEDNI DEPOZITI STANOVNIŠTVA NA 6 MJ. SA VAL.KLAUZ. - RENTNA ŠTEDNJA</v>
          </cell>
          <cell r="F126" t="str">
            <v>DK</v>
          </cell>
          <cell r="G126" t="str">
            <v>KM</v>
          </cell>
          <cell r="H126" t="str">
            <v>Kamatonosni</v>
          </cell>
          <cell r="I126" t="str">
            <v>do 1 god</v>
          </cell>
          <cell r="J126" t="str">
            <v>stanovništvo</v>
          </cell>
          <cell r="K126" t="str">
            <v>Domaći KM</v>
          </cell>
        </row>
        <row r="127">
          <cell r="A127">
            <v>413254</v>
          </cell>
          <cell r="B127" t="str">
            <v>413</v>
          </cell>
          <cell r="C127" t="str">
            <v>2</v>
          </cell>
          <cell r="D127" t="str">
            <v>5</v>
          </cell>
          <cell r="E127" t="str">
            <v>KRATKOROÈNI ŠTEDNI DEPOZITI STANOVNIŠTVA NA 6 MJ. SA VAL.KLAUZ. - SLOBODNA ŠTEDNJA</v>
          </cell>
          <cell r="F127" t="str">
            <v>DK</v>
          </cell>
          <cell r="G127" t="str">
            <v>KM</v>
          </cell>
          <cell r="H127" t="str">
            <v>Kamatonosni</v>
          </cell>
          <cell r="I127" t="str">
            <v>do 1 god</v>
          </cell>
          <cell r="J127" t="str">
            <v>stanovništvo</v>
          </cell>
          <cell r="K127" t="str">
            <v>Domaći KM</v>
          </cell>
        </row>
        <row r="128">
          <cell r="A128">
            <v>413441</v>
          </cell>
          <cell r="B128" t="str">
            <v>413</v>
          </cell>
          <cell r="C128" t="str">
            <v>4</v>
          </cell>
          <cell r="D128" t="str">
            <v>4</v>
          </cell>
          <cell r="E128" t="str">
            <v>STEDNI DEPOZITI SA UGOVORENOM ZASTITOM OD RIZIKA DO 12 MJESECI PREDUZETNICI</v>
          </cell>
          <cell r="F128" t="str">
            <v>DK</v>
          </cell>
          <cell r="G128" t="str">
            <v>KM</v>
          </cell>
          <cell r="H128" t="str">
            <v>Kamatonosni</v>
          </cell>
          <cell r="I128" t="str">
            <v>do 1 god</v>
          </cell>
          <cell r="J128" t="str">
            <v>stanovništvo</v>
          </cell>
          <cell r="K128" t="str">
            <v>Domaći KM</v>
          </cell>
        </row>
        <row r="129">
          <cell r="A129">
            <v>41345</v>
          </cell>
          <cell r="B129" t="str">
            <v>413</v>
          </cell>
          <cell r="C129" t="str">
            <v>4</v>
          </cell>
          <cell r="D129" t="str">
            <v>5</v>
          </cell>
          <cell r="E129" t="str">
            <v>KRATKOROÈNI ŠTEDNI DEPOZITI STANOVNIŠTVA SA VAL.KLAUZULOM DO 365 DANA - DJEÈIJA SLOBODNA OROÈENA ŠTEDNJA</v>
          </cell>
          <cell r="F129" t="str">
            <v>DK</v>
          </cell>
          <cell r="G129" t="str">
            <v>KM</v>
          </cell>
          <cell r="H129" t="str">
            <v>Kamatonosni</v>
          </cell>
          <cell r="I129" t="str">
            <v>do 1 god</v>
          </cell>
          <cell r="J129" t="str">
            <v>stanovništvo</v>
          </cell>
          <cell r="K129" t="str">
            <v>Domaći KM</v>
          </cell>
        </row>
        <row r="130">
          <cell r="A130">
            <v>413451</v>
          </cell>
          <cell r="B130" t="str">
            <v>413</v>
          </cell>
          <cell r="C130" t="str">
            <v>4</v>
          </cell>
          <cell r="D130" t="str">
            <v>5</v>
          </cell>
          <cell r="E130" t="str">
            <v>KRATKOROÈNI ŠTEDNI DEPOZITI STANOVNIŠTVA NA 12 MJ. SA VAL.KLAUZ.</v>
          </cell>
          <cell r="F130" t="str">
            <v>DK</v>
          </cell>
          <cell r="G130" t="str">
            <v>KM</v>
          </cell>
          <cell r="H130" t="str">
            <v>Kamatonosni</v>
          </cell>
          <cell r="I130" t="str">
            <v>do 1 god</v>
          </cell>
          <cell r="J130" t="str">
            <v>stanovništvo</v>
          </cell>
          <cell r="K130" t="str">
            <v>Domaći KM</v>
          </cell>
        </row>
        <row r="131">
          <cell r="A131">
            <v>413452</v>
          </cell>
          <cell r="B131" t="str">
            <v>413</v>
          </cell>
          <cell r="C131" t="str">
            <v>4</v>
          </cell>
          <cell r="D131" t="str">
            <v>5</v>
          </cell>
          <cell r="E131" t="str">
            <v>KRATKOROÈNI ŠTEDNI DEPOZITI STANOVNIŠTVA NA 12 MJ. SA VAL.KLAUZ. - DJEÈIJA ŠTEDNJA</v>
          </cell>
          <cell r="F131" t="str">
            <v>DK</v>
          </cell>
          <cell r="G131" t="str">
            <v>KM</v>
          </cell>
          <cell r="H131" t="str">
            <v>Kamatonosni</v>
          </cell>
          <cell r="I131" t="str">
            <v>do 1 god</v>
          </cell>
          <cell r="J131" t="str">
            <v>stanovništvo</v>
          </cell>
          <cell r="K131" t="str">
            <v>Domaći KM</v>
          </cell>
        </row>
        <row r="132">
          <cell r="A132">
            <v>413453</v>
          </cell>
          <cell r="B132" t="str">
            <v>413</v>
          </cell>
          <cell r="C132" t="str">
            <v>4</v>
          </cell>
          <cell r="D132" t="str">
            <v>5</v>
          </cell>
          <cell r="E132" t="str">
            <v>KRATKOROÈNI ŠTEDNI DEPOZITI STANOVNIŠTVA NA 12 MJ. SA VAL.KLAUZ. - RENTNA ŠTEDNJA</v>
          </cell>
          <cell r="F132" t="str">
            <v>DK</v>
          </cell>
          <cell r="G132" t="str">
            <v>KM</v>
          </cell>
          <cell r="H132" t="str">
            <v>Kamatonosni</v>
          </cell>
          <cell r="I132" t="str">
            <v>do 1 god</v>
          </cell>
          <cell r="J132" t="str">
            <v>stanovništvo</v>
          </cell>
          <cell r="K132" t="str">
            <v>Domaći KM</v>
          </cell>
        </row>
        <row r="133">
          <cell r="A133">
            <v>413454</v>
          </cell>
          <cell r="B133" t="str">
            <v>413</v>
          </cell>
          <cell r="C133" t="str">
            <v>4</v>
          </cell>
          <cell r="D133" t="str">
            <v>5</v>
          </cell>
          <cell r="E133" t="str">
            <v>KRATKOROÈNI ŠTEDNI DEPOZITI STANOVNIŠTVA NA 12 MJ. SA VAL.KLAUZ. - SLOBODNA ŠTEDNJA</v>
          </cell>
          <cell r="F133" t="str">
            <v>DK</v>
          </cell>
          <cell r="G133" t="str">
            <v>KM</v>
          </cell>
          <cell r="H133" t="str">
            <v>Kamatonosni</v>
          </cell>
          <cell r="I133" t="str">
            <v>do 1 god</v>
          </cell>
          <cell r="J133" t="str">
            <v>stanovništvo</v>
          </cell>
          <cell r="K133" t="str">
            <v>Domaći KM</v>
          </cell>
        </row>
        <row r="134">
          <cell r="A134">
            <v>413456</v>
          </cell>
          <cell r="B134" t="str">
            <v>413</v>
          </cell>
          <cell r="C134" t="str">
            <v>4</v>
          </cell>
          <cell r="D134" t="str">
            <v>5</v>
          </cell>
          <cell r="E134" t="str">
            <v>KRATKOROÈNI ŠTEDNI DEPOZITI STANOVNIŠTVA NA 12 MJ. SA VAL.KLAUZ. - DJEÈIJA ŠTED. SA BONUSOM</v>
          </cell>
          <cell r="F134" t="str">
            <v>DK</v>
          </cell>
          <cell r="G134" t="str">
            <v>KM</v>
          </cell>
          <cell r="H134" t="str">
            <v>Kamatonosni</v>
          </cell>
          <cell r="I134" t="str">
            <v>do 1 god</v>
          </cell>
          <cell r="J134" t="str">
            <v>stanovništvo</v>
          </cell>
          <cell r="K134" t="str">
            <v>Domaći KM</v>
          </cell>
        </row>
        <row r="135">
          <cell r="A135">
            <v>413481</v>
          </cell>
          <cell r="B135" t="str">
            <v>413</v>
          </cell>
          <cell r="C135" t="str">
            <v>4</v>
          </cell>
          <cell r="D135" t="str">
            <v>8</v>
          </cell>
          <cell r="E135" t="str">
            <v>KRATKOROÈNI ŠTEDNI DEPOZITI SA UGOVORENOM ZAŠTITOM OD RIZIKA  - STRANA LICA</v>
          </cell>
          <cell r="F135" t="str">
            <v>DK</v>
          </cell>
          <cell r="G135" t="str">
            <v>KM</v>
          </cell>
          <cell r="H135" t="str">
            <v>Kamatonosni</v>
          </cell>
          <cell r="I135" t="str">
            <v>do 1 god</v>
          </cell>
          <cell r="J135" t="str">
            <v>stanovništvo</v>
          </cell>
          <cell r="K135" t="str">
            <v>Strani KM</v>
          </cell>
        </row>
        <row r="136">
          <cell r="A136">
            <v>413541</v>
          </cell>
          <cell r="B136" t="str">
            <v>413</v>
          </cell>
          <cell r="C136" t="str">
            <v>5</v>
          </cell>
          <cell r="D136" t="str">
            <v>4</v>
          </cell>
          <cell r="E136" t="str">
            <v>STEDNI DEPOZITI SA UGOVORENOM ZASTITOM OD RIZIKA, DO 2 GODINE,PREDUZETNICI</v>
          </cell>
          <cell r="F136" t="str">
            <v>DD</v>
          </cell>
          <cell r="G136" t="str">
            <v>KM</v>
          </cell>
          <cell r="H136" t="str">
            <v>Kamatonosni</v>
          </cell>
          <cell r="I136" t="str">
            <v>do 3 god</v>
          </cell>
          <cell r="J136" t="str">
            <v>stanovništvo</v>
          </cell>
          <cell r="K136" t="str">
            <v>Domaći KM</v>
          </cell>
        </row>
        <row r="137">
          <cell r="A137">
            <v>41355</v>
          </cell>
          <cell r="B137" t="str">
            <v>413</v>
          </cell>
          <cell r="C137" t="str">
            <v>5</v>
          </cell>
          <cell r="D137" t="str">
            <v>5</v>
          </cell>
          <cell r="E137" t="str">
            <v>DUGOROÈNI ŠTEDNI DEPOZITI STANOVNIŠTVA SA VAL.KLAUZULOM NA 24 MJ. - DJEÈIJA SLOBODNA OROÈENA ŠTEDNJA</v>
          </cell>
          <cell r="F137" t="str">
            <v>DD</v>
          </cell>
          <cell r="G137" t="str">
            <v>KM</v>
          </cell>
          <cell r="H137" t="str">
            <v>Kamatonosni</v>
          </cell>
          <cell r="I137" t="str">
            <v>do 3 god</v>
          </cell>
          <cell r="J137" t="str">
            <v>stanovništvo</v>
          </cell>
          <cell r="K137" t="str">
            <v>Domaći KM</v>
          </cell>
        </row>
        <row r="138">
          <cell r="A138">
            <v>413551</v>
          </cell>
          <cell r="B138" t="str">
            <v>413</v>
          </cell>
          <cell r="C138" t="str">
            <v>5</v>
          </cell>
          <cell r="D138" t="str">
            <v>5</v>
          </cell>
          <cell r="E138" t="str">
            <v>DUGOROÈNI ŠTEDNI DEPOZITI STANOVNIŠTVA NA 13 MJ. SA VAL.KLAUZ.</v>
          </cell>
          <cell r="F138" t="str">
            <v>DD</v>
          </cell>
          <cell r="G138" t="str">
            <v>KM</v>
          </cell>
          <cell r="H138" t="str">
            <v>Kamatonosni</v>
          </cell>
          <cell r="I138" t="str">
            <v>do 3 god</v>
          </cell>
          <cell r="J138" t="str">
            <v>stanovništvo</v>
          </cell>
          <cell r="K138" t="str">
            <v>Domaći KM</v>
          </cell>
        </row>
        <row r="139">
          <cell r="A139">
            <v>413552</v>
          </cell>
          <cell r="B139" t="str">
            <v>413</v>
          </cell>
          <cell r="C139" t="str">
            <v>5</v>
          </cell>
          <cell r="D139" t="str">
            <v>5</v>
          </cell>
          <cell r="E139" t="str">
            <v>DUGOROÈNI ŠTEDNI DEPOZITI STANOVNIŠTVA NA 13 MJ. SA VAL.KLAUZ. - DJEÈIJA ŠTEDNJA</v>
          </cell>
          <cell r="F139" t="str">
            <v>DD</v>
          </cell>
          <cell r="G139" t="str">
            <v>KM</v>
          </cell>
          <cell r="H139" t="str">
            <v>Kamatonosni</v>
          </cell>
          <cell r="I139" t="str">
            <v>do 3 god</v>
          </cell>
          <cell r="J139" t="str">
            <v>stanovništvo</v>
          </cell>
          <cell r="K139" t="str">
            <v>Domaći KM</v>
          </cell>
        </row>
        <row r="140">
          <cell r="A140">
            <v>413553</v>
          </cell>
          <cell r="B140" t="str">
            <v>413</v>
          </cell>
          <cell r="C140" t="str">
            <v>5</v>
          </cell>
          <cell r="D140" t="str">
            <v>5</v>
          </cell>
          <cell r="E140" t="str">
            <v>DUGOROÈNI ŠTEDNI DEPOZITI STANOVNIŠTVA NA 13 MJ. SA VAL.KLAUZ. - RENTNA ŠTEDNJA</v>
          </cell>
          <cell r="F140" t="str">
            <v>DD</v>
          </cell>
          <cell r="G140" t="str">
            <v>KM</v>
          </cell>
          <cell r="H140" t="str">
            <v>Kamatonosni</v>
          </cell>
          <cell r="I140" t="str">
            <v>do 3 god</v>
          </cell>
          <cell r="J140" t="str">
            <v>stanovništvo</v>
          </cell>
          <cell r="K140" t="str">
            <v>Domaći KM</v>
          </cell>
        </row>
        <row r="141">
          <cell r="A141">
            <v>413554</v>
          </cell>
          <cell r="B141" t="str">
            <v>413</v>
          </cell>
          <cell r="C141" t="str">
            <v>5</v>
          </cell>
          <cell r="D141" t="str">
            <v>5</v>
          </cell>
          <cell r="E141" t="str">
            <v>DUGOROÈNI ŠTEDNI DEPOZITI STANOVNIŠTVA NA 13 MJ. SA VAL.KLAUZ. - SLOBODNA ŠTEDNJA</v>
          </cell>
          <cell r="F141" t="str">
            <v>DD</v>
          </cell>
          <cell r="G141" t="str">
            <v>KM</v>
          </cell>
          <cell r="H141" t="str">
            <v>Kamatonosni</v>
          </cell>
          <cell r="I141" t="str">
            <v>do 3 god</v>
          </cell>
          <cell r="J141" t="str">
            <v>stanovništvo</v>
          </cell>
          <cell r="K141" t="str">
            <v>Domaći KM</v>
          </cell>
        </row>
        <row r="142">
          <cell r="A142">
            <v>413581</v>
          </cell>
          <cell r="B142" t="str">
            <v>413</v>
          </cell>
          <cell r="C142" t="str">
            <v>5</v>
          </cell>
          <cell r="D142" t="str">
            <v>8</v>
          </cell>
          <cell r="E142" t="str">
            <v>DUGOROÈNI ŠTEDNI DEPOZITI SA UGOVORENOM ZAŠTITOM OD RIZIKA  - STRANA LICA</v>
          </cell>
          <cell r="F142" t="str">
            <v>DD</v>
          </cell>
          <cell r="G142" t="str">
            <v>KM</v>
          </cell>
          <cell r="H142" t="str">
            <v>Kamatonosni</v>
          </cell>
          <cell r="I142" t="str">
            <v>do 3 god</v>
          </cell>
          <cell r="J142" t="str">
            <v>stanovništvo</v>
          </cell>
          <cell r="K142" t="str">
            <v>Strani KM</v>
          </cell>
        </row>
        <row r="143">
          <cell r="A143">
            <v>41365</v>
          </cell>
          <cell r="B143" t="str">
            <v>413</v>
          </cell>
          <cell r="C143" t="str">
            <v>6</v>
          </cell>
          <cell r="D143" t="str">
            <v>5</v>
          </cell>
          <cell r="E143" t="str">
            <v>DUGOROÈNI ŠTEDNI DEPOZITI STANOVNIŠTVA SA VAL.KLAUZULOM NA 36 MJ. - DJEÈIJA SLOBODNA OROÈENA ŠTEDNJA</v>
          </cell>
          <cell r="F143" t="str">
            <v>DD</v>
          </cell>
          <cell r="G143" t="str">
            <v>KM</v>
          </cell>
          <cell r="H143" t="str">
            <v>Kamatonosni</v>
          </cell>
          <cell r="I143" t="str">
            <v>do 3 god</v>
          </cell>
          <cell r="J143" t="str">
            <v>stanovništvo</v>
          </cell>
          <cell r="K143" t="str">
            <v>Domaći KM</v>
          </cell>
        </row>
        <row r="144">
          <cell r="A144">
            <v>413651</v>
          </cell>
          <cell r="B144" t="str">
            <v>413</v>
          </cell>
          <cell r="C144" t="str">
            <v>6</v>
          </cell>
          <cell r="D144" t="str">
            <v>5</v>
          </cell>
          <cell r="E144" t="str">
            <v>DUGOROÈNI ŠTEDNI DEPOZITI STANOVNIŠTVA NA 18 MJ. SA VAL.KLAUZ.</v>
          </cell>
          <cell r="F144" t="str">
            <v>DD</v>
          </cell>
          <cell r="G144" t="str">
            <v>KM</v>
          </cell>
          <cell r="H144" t="str">
            <v>Kamatonosni</v>
          </cell>
          <cell r="I144" t="str">
            <v>do 3 god</v>
          </cell>
          <cell r="J144" t="str">
            <v>stanovništvo</v>
          </cell>
          <cell r="K144" t="str">
            <v>Domaći KM</v>
          </cell>
        </row>
        <row r="145">
          <cell r="A145">
            <v>413653</v>
          </cell>
          <cell r="B145" t="str">
            <v>413</v>
          </cell>
          <cell r="C145" t="str">
            <v>6</v>
          </cell>
          <cell r="D145" t="str">
            <v>5</v>
          </cell>
          <cell r="E145" t="str">
            <v>DUGOROÈNI ŠTEDNI DEPOZITI STANOVNIŠTVA NA 18 MJ. SA VAL.KLAUZ. - RENTNA ŠTEDNJA</v>
          </cell>
          <cell r="F145" t="str">
            <v>DD</v>
          </cell>
          <cell r="G145" t="str">
            <v>KM</v>
          </cell>
          <cell r="H145" t="str">
            <v>Kamatonosni</v>
          </cell>
          <cell r="I145" t="str">
            <v>do 3 god</v>
          </cell>
          <cell r="J145" t="str">
            <v>stanovništvo</v>
          </cell>
          <cell r="K145" t="str">
            <v>Domaći KM</v>
          </cell>
        </row>
        <row r="146">
          <cell r="A146">
            <v>41375</v>
          </cell>
          <cell r="B146" t="str">
            <v>413</v>
          </cell>
          <cell r="C146" t="str">
            <v>7</v>
          </cell>
          <cell r="D146" t="str">
            <v>5</v>
          </cell>
          <cell r="E146" t="str">
            <v>DUGOROÈNI ŠTEDNI DEPOZITI STANOVNIŠTVA SA VAL.KLAUZULOM NA 60 MJ. - DJEÈIJA SLOBODNA OROÈENA ŠTEDNJA</v>
          </cell>
          <cell r="F146" t="str">
            <v>DD</v>
          </cell>
          <cell r="G146" t="str">
            <v>KM</v>
          </cell>
          <cell r="H146" t="str">
            <v>Kamatonosni</v>
          </cell>
          <cell r="I146" t="str">
            <v>preko 3 god</v>
          </cell>
          <cell r="J146" t="str">
            <v>stanovništvo</v>
          </cell>
          <cell r="K146" t="str">
            <v>Domaći KM</v>
          </cell>
        </row>
        <row r="147">
          <cell r="A147">
            <v>413751</v>
          </cell>
          <cell r="B147" t="str">
            <v>413</v>
          </cell>
          <cell r="C147" t="str">
            <v>7</v>
          </cell>
          <cell r="D147" t="str">
            <v>5</v>
          </cell>
          <cell r="E147" t="str">
            <v>DUGOROÈNI ŠTEDNI DEPOZITI STANOVNIŠTVA NA 24 MJ. SA VAL.KLAUZ.</v>
          </cell>
          <cell r="F147" t="str">
            <v>DD</v>
          </cell>
          <cell r="G147" t="str">
            <v>KM</v>
          </cell>
          <cell r="H147" t="str">
            <v>Kamatonosni</v>
          </cell>
          <cell r="I147" t="str">
            <v>do 3 god</v>
          </cell>
          <cell r="J147" t="str">
            <v>stanovništvo</v>
          </cell>
          <cell r="K147" t="str">
            <v>Domaći KM</v>
          </cell>
        </row>
        <row r="148">
          <cell r="A148">
            <v>413752</v>
          </cell>
          <cell r="B148" t="str">
            <v>413</v>
          </cell>
          <cell r="C148" t="str">
            <v>7</v>
          </cell>
          <cell r="D148" t="str">
            <v>5</v>
          </cell>
          <cell r="E148" t="str">
            <v>DUGOROÈNI ŠTEDNI DEPOZITI STANOVNIŠTVA NA 24 MJ. SA VAL.KLAUZ. - DJEÈIJA ŠTEDNJA</v>
          </cell>
          <cell r="F148" t="str">
            <v>DD</v>
          </cell>
          <cell r="G148" t="str">
            <v>KM</v>
          </cell>
          <cell r="H148" t="str">
            <v>Kamatonosni</v>
          </cell>
          <cell r="I148" t="str">
            <v>do 3 god</v>
          </cell>
          <cell r="J148" t="str">
            <v>stanovništvo</v>
          </cell>
          <cell r="K148" t="str">
            <v>Domaći KM</v>
          </cell>
        </row>
        <row r="149">
          <cell r="A149">
            <v>413753</v>
          </cell>
          <cell r="B149" t="str">
            <v>413</v>
          </cell>
          <cell r="C149" t="str">
            <v>7</v>
          </cell>
          <cell r="D149" t="str">
            <v>5</v>
          </cell>
          <cell r="E149" t="str">
            <v>DUGOROÈNI ŠTEDNI DEPOZITI STANOVNIŠTVA NA 24 MJ. SA VAL.KLAUZ. - RENTNA ŠTEDNJA</v>
          </cell>
          <cell r="F149" t="str">
            <v>DD</v>
          </cell>
          <cell r="G149" t="str">
            <v>KM</v>
          </cell>
          <cell r="H149" t="str">
            <v>Kamatonosni</v>
          </cell>
          <cell r="I149" t="str">
            <v>do 3 god</v>
          </cell>
          <cell r="J149" t="str">
            <v>stanovništvo</v>
          </cell>
          <cell r="K149" t="str">
            <v>Domaći KM</v>
          </cell>
        </row>
        <row r="150">
          <cell r="A150">
            <v>413754</v>
          </cell>
          <cell r="B150" t="str">
            <v>413</v>
          </cell>
          <cell r="C150" t="str">
            <v>7</v>
          </cell>
          <cell r="D150" t="str">
            <v>5</v>
          </cell>
          <cell r="E150" t="str">
            <v>DUGOROÈNI ŠTEDNI DEPOZITI STANOVNIŠTVA NA 24 MJ. SA VAL.KLAUZ. - SLOBODNA ŠTEDNJA</v>
          </cell>
          <cell r="F150" t="str">
            <v>DD</v>
          </cell>
          <cell r="G150" t="str">
            <v>KM</v>
          </cell>
          <cell r="H150" t="str">
            <v>Kamatonosni</v>
          </cell>
          <cell r="I150" t="str">
            <v>do 3 god</v>
          </cell>
          <cell r="J150" t="str">
            <v>stanovništvo</v>
          </cell>
          <cell r="K150" t="str">
            <v>Domaći KM</v>
          </cell>
        </row>
        <row r="151">
          <cell r="A151">
            <v>413756</v>
          </cell>
          <cell r="B151" t="str">
            <v>413</v>
          </cell>
          <cell r="C151" t="str">
            <v>7</v>
          </cell>
          <cell r="D151" t="str">
            <v>5</v>
          </cell>
          <cell r="E151" t="str">
            <v>DUGOROÈNI ŠTEDNI DEPOZITI STANOVNIŠTVA NA 24 MJ. SA VAL.KLAUZ. - DJEÈIJA ŠTED. SA BONUSOM</v>
          </cell>
          <cell r="F151" t="str">
            <v>DD</v>
          </cell>
          <cell r="G151" t="str">
            <v>KM</v>
          </cell>
          <cell r="H151" t="str">
            <v>Kamatonosni</v>
          </cell>
          <cell r="I151" t="str">
            <v>do 3 god</v>
          </cell>
          <cell r="J151" t="str">
            <v>stanovništvo</v>
          </cell>
          <cell r="K151" t="str">
            <v>Domaći KM</v>
          </cell>
        </row>
        <row r="152">
          <cell r="A152">
            <v>41385</v>
          </cell>
          <cell r="B152" t="str">
            <v>413</v>
          </cell>
          <cell r="C152" t="str">
            <v>8</v>
          </cell>
          <cell r="D152" t="str">
            <v>5</v>
          </cell>
          <cell r="E152" t="str">
            <v>DUGOROÈNI ŠTEDNI DEPOZITI STANOVNIŠTVA SA VAL.KLAUZULOM NA 120 MJ. - DJEÈIJA SLOBODNA OROÈENA ŠTEDNJA</v>
          </cell>
          <cell r="F152" t="str">
            <v>DD</v>
          </cell>
          <cell r="G152" t="str">
            <v>KM</v>
          </cell>
          <cell r="H152" t="str">
            <v>Kamatonosni</v>
          </cell>
          <cell r="I152" t="str">
            <v>preko 3 god</v>
          </cell>
          <cell r="J152" t="str">
            <v>stanovništvo</v>
          </cell>
          <cell r="K152" t="str">
            <v>Domaći KM</v>
          </cell>
        </row>
        <row r="153">
          <cell r="A153">
            <v>413851</v>
          </cell>
          <cell r="B153" t="str">
            <v>413</v>
          </cell>
          <cell r="C153" t="str">
            <v>8</v>
          </cell>
          <cell r="D153" t="str">
            <v>5</v>
          </cell>
          <cell r="E153" t="str">
            <v>DUGOROÈNI ŠTEDNI DEPOZITI STANOVNIŠTVA NA 36 MJ. SA VAL.KLAUZ.</v>
          </cell>
          <cell r="F153" t="str">
            <v>DD</v>
          </cell>
          <cell r="G153" t="str">
            <v>KM</v>
          </cell>
          <cell r="H153" t="str">
            <v>Kamatonosni</v>
          </cell>
          <cell r="I153" t="str">
            <v>do 3 god</v>
          </cell>
          <cell r="J153" t="str">
            <v>stanovništvo</v>
          </cell>
          <cell r="K153" t="str">
            <v>Domaći KM</v>
          </cell>
        </row>
        <row r="154">
          <cell r="A154">
            <v>413852</v>
          </cell>
          <cell r="B154" t="str">
            <v>413</v>
          </cell>
          <cell r="C154" t="str">
            <v>8</v>
          </cell>
          <cell r="D154" t="str">
            <v>5</v>
          </cell>
          <cell r="E154" t="str">
            <v>DUGOROÈNI ŠTEDNI DEPOZITI STANOVNIŠTVA NA 36 MJ. SA VAL.KLAUZ. - DJEÈIJA ŠTEDNJA</v>
          </cell>
          <cell r="F154" t="str">
            <v>DD</v>
          </cell>
          <cell r="G154" t="str">
            <v>KM</v>
          </cell>
          <cell r="H154" t="str">
            <v>Kamatonosni</v>
          </cell>
          <cell r="I154" t="str">
            <v>do 3 god</v>
          </cell>
          <cell r="J154" t="str">
            <v>stanovništvo</v>
          </cell>
          <cell r="K154" t="str">
            <v>Domaći KM</v>
          </cell>
        </row>
        <row r="155">
          <cell r="A155">
            <v>413853</v>
          </cell>
          <cell r="B155" t="str">
            <v>413</v>
          </cell>
          <cell r="C155" t="str">
            <v>8</v>
          </cell>
          <cell r="D155" t="str">
            <v>5</v>
          </cell>
          <cell r="E155" t="str">
            <v>DUGOROÈNI ŠTEDNI DEPOZITI STANOVNIŠTVA NA 36 MJ. SA VAL.KLAUZ. - RENTNA ŠTEDNJA</v>
          </cell>
          <cell r="F155" t="str">
            <v>DD</v>
          </cell>
          <cell r="G155" t="str">
            <v>KM</v>
          </cell>
          <cell r="H155" t="str">
            <v>Kamatonosni</v>
          </cell>
          <cell r="I155" t="str">
            <v>do 3 god</v>
          </cell>
          <cell r="J155" t="str">
            <v>stanovništvo</v>
          </cell>
          <cell r="K155" t="str">
            <v>Domaći KM</v>
          </cell>
        </row>
        <row r="156">
          <cell r="A156">
            <v>413854</v>
          </cell>
          <cell r="B156" t="str">
            <v>413</v>
          </cell>
          <cell r="C156" t="str">
            <v>8</v>
          </cell>
          <cell r="D156" t="str">
            <v>5</v>
          </cell>
          <cell r="E156" t="str">
            <v>DUGOROÈNI ŠTEDNI DEPOZITI STANOVNIŠTVA NA 36 MJ. SA VAL.KLAUZ. - SLOBODNA ŠTEDNJA</v>
          </cell>
          <cell r="F156" t="str">
            <v>DD</v>
          </cell>
          <cell r="G156" t="str">
            <v>KM</v>
          </cell>
          <cell r="H156" t="str">
            <v>Kamatonosni</v>
          </cell>
          <cell r="I156" t="str">
            <v>do 3 god</v>
          </cell>
          <cell r="J156" t="str">
            <v>stanovništvo</v>
          </cell>
          <cell r="K156" t="str">
            <v>Domaći KM</v>
          </cell>
        </row>
        <row r="157">
          <cell r="A157">
            <v>413856</v>
          </cell>
          <cell r="B157" t="str">
            <v>413</v>
          </cell>
          <cell r="C157" t="str">
            <v>8</v>
          </cell>
          <cell r="D157" t="str">
            <v>5</v>
          </cell>
          <cell r="E157" t="str">
            <v>DUGOROÈNI ŠTEDNI DEPOZITI STANOVNIŠTVA NA 36 MJ. SA VAL.KLAUZ. - DJEÈIJA ŠTED. SA BONUSOM</v>
          </cell>
          <cell r="F157" t="str">
            <v>DD</v>
          </cell>
          <cell r="G157" t="str">
            <v>KM</v>
          </cell>
          <cell r="H157" t="str">
            <v>Kamatonosni</v>
          </cell>
          <cell r="I157" t="str">
            <v>do 3 god</v>
          </cell>
          <cell r="J157" t="str">
            <v>stanovništvo</v>
          </cell>
          <cell r="K157" t="str">
            <v>Domaći KM</v>
          </cell>
        </row>
        <row r="158">
          <cell r="A158">
            <v>41395</v>
          </cell>
          <cell r="B158" t="str">
            <v>413</v>
          </cell>
          <cell r="C158" t="str">
            <v>9</v>
          </cell>
          <cell r="D158" t="str">
            <v>5</v>
          </cell>
          <cell r="E158" t="str">
            <v>DUGOROÈNI ŠTEDNI DEPOZITI STANOVNIŠTVA SA VAL.KLAUZULOM NA 180 MJ. - DJEÈIJA SLOBODNA OROÈENA ŠTEDNJA</v>
          </cell>
          <cell r="F158" t="str">
            <v>DD</v>
          </cell>
          <cell r="G158" t="str">
            <v>KM</v>
          </cell>
          <cell r="H158" t="str">
            <v>Kamatonosni</v>
          </cell>
          <cell r="I158" t="str">
            <v>preko 3 god</v>
          </cell>
          <cell r="J158" t="str">
            <v>stanovništvo</v>
          </cell>
          <cell r="K158" t="str">
            <v>Domaći KM</v>
          </cell>
        </row>
        <row r="159">
          <cell r="A159">
            <v>413951</v>
          </cell>
          <cell r="B159" t="str">
            <v>413</v>
          </cell>
          <cell r="C159" t="str">
            <v>9</v>
          </cell>
          <cell r="D159" t="str">
            <v>5</v>
          </cell>
          <cell r="E159" t="str">
            <v>DUGOROÈNI ŠTEDNI DEPOZITI STANOVNIŠTVA NA 48 MJ. SA VAL.KLAUZ.</v>
          </cell>
          <cell r="F159" t="str">
            <v>DD</v>
          </cell>
          <cell r="G159" t="str">
            <v>KM</v>
          </cell>
          <cell r="H159" t="str">
            <v>Kamatonosni</v>
          </cell>
          <cell r="I159" t="str">
            <v>preko 3 god</v>
          </cell>
          <cell r="J159" t="str">
            <v>stanovništvo</v>
          </cell>
          <cell r="K159" t="str">
            <v>Domaći KM</v>
          </cell>
        </row>
        <row r="160">
          <cell r="A160">
            <v>413952</v>
          </cell>
          <cell r="B160" t="str">
            <v>413</v>
          </cell>
          <cell r="C160" t="str">
            <v>9</v>
          </cell>
          <cell r="D160" t="str">
            <v>5</v>
          </cell>
          <cell r="E160" t="str">
            <v>DUGOROÈNI ŠTEDNI DEPOZITI STANOVNIŠTVA NA 48 MJ. SA VAL.KLAUZ. - DJEÈIJA ŠTEDNJA</v>
          </cell>
          <cell r="F160" t="str">
            <v>DD</v>
          </cell>
          <cell r="G160" t="str">
            <v>KM</v>
          </cell>
          <cell r="H160" t="str">
            <v>Kamatonosni</v>
          </cell>
          <cell r="I160" t="str">
            <v>preko 3 god</v>
          </cell>
          <cell r="J160" t="str">
            <v>stanovništvo</v>
          </cell>
          <cell r="K160" t="str">
            <v>Domaći KM</v>
          </cell>
        </row>
        <row r="161">
          <cell r="A161">
            <v>413954</v>
          </cell>
          <cell r="B161" t="str">
            <v>413</v>
          </cell>
          <cell r="C161" t="str">
            <v>9</v>
          </cell>
          <cell r="D161" t="str">
            <v>5</v>
          </cell>
          <cell r="E161" t="str">
            <v>DUGOROÈNI ŠTEDNI DEPOZITI STANOVNIŠTVA NA 48 MJ. SA VAL.KLAUZ. - SLOBODNA ŠTEDNJA</v>
          </cell>
          <cell r="F161" t="str">
            <v>DD</v>
          </cell>
          <cell r="G161" t="str">
            <v>KM</v>
          </cell>
          <cell r="H161" t="str">
            <v>Kamatonosni</v>
          </cell>
          <cell r="I161" t="str">
            <v>preko 3 god</v>
          </cell>
          <cell r="J161" t="str">
            <v>stanovništvo</v>
          </cell>
          <cell r="K161" t="str">
            <v>Domaći KM</v>
          </cell>
        </row>
        <row r="162">
          <cell r="A162">
            <v>4139560</v>
          </cell>
          <cell r="B162" t="str">
            <v>413</v>
          </cell>
          <cell r="C162" t="str">
            <v>9</v>
          </cell>
          <cell r="D162" t="str">
            <v>5</v>
          </cell>
          <cell r="E162" t="str">
            <v>DUGOROÈNI ŠTEDNI DEPOZITI STANOVNIŠTVA NA 60 MJ. SA VAL.KLAUZ. - DJEÈIJA ŠTED. SA BONUSOM</v>
          </cell>
          <cell r="F162" t="str">
            <v>DD</v>
          </cell>
          <cell r="G162" t="str">
            <v>KM</v>
          </cell>
          <cell r="H162" t="str">
            <v>Kamatonosni</v>
          </cell>
          <cell r="I162" t="str">
            <v>preko 3 god</v>
          </cell>
          <cell r="J162" t="str">
            <v>stanovništvo</v>
          </cell>
          <cell r="K162" t="str">
            <v>Domaći KM</v>
          </cell>
        </row>
        <row r="163">
          <cell r="A163">
            <v>4139561</v>
          </cell>
          <cell r="B163" t="str">
            <v>413</v>
          </cell>
          <cell r="C163" t="str">
            <v>9</v>
          </cell>
          <cell r="D163" t="str">
            <v>5</v>
          </cell>
          <cell r="E163" t="str">
            <v>DUGOROÈNI ŠTEDNI DEPOZITI STANOVNIŠTVA NA 120 MJ. SA VAL.KLAUZ. - DJEÈIJA ŠTED. SA BONUSOM</v>
          </cell>
          <cell r="F163" t="str">
            <v>DD</v>
          </cell>
          <cell r="G163" t="str">
            <v>KM</v>
          </cell>
          <cell r="H163" t="str">
            <v>Kamatonosni</v>
          </cell>
          <cell r="I163" t="str">
            <v>preko 3 god</v>
          </cell>
          <cell r="J163" t="str">
            <v>stanovništvo</v>
          </cell>
          <cell r="K163" t="str">
            <v>Domaći KM</v>
          </cell>
        </row>
        <row r="164">
          <cell r="A164">
            <v>4139562</v>
          </cell>
          <cell r="B164" t="str">
            <v>413</v>
          </cell>
          <cell r="C164" t="str">
            <v>9</v>
          </cell>
          <cell r="D164" t="str">
            <v>5</v>
          </cell>
          <cell r="E164" t="str">
            <v>DUGOROÈNI ŠTEDNI DEPOZITI STANOVNIŠTVA NA 180 MJ. SA VAL.KLAUZ. - DJEÈIJA ŠTED. SA BONUSOM</v>
          </cell>
          <cell r="F164" t="str">
            <v>DD</v>
          </cell>
          <cell r="G164" t="str">
            <v>KM</v>
          </cell>
          <cell r="H164" t="str">
            <v>Kamatonosni</v>
          </cell>
          <cell r="I164" t="str">
            <v>preko 3 god</v>
          </cell>
          <cell r="J164" t="str">
            <v>stanovništvo</v>
          </cell>
          <cell r="K164" t="str">
            <v>Domaći KM</v>
          </cell>
        </row>
        <row r="165">
          <cell r="A165">
            <v>413957</v>
          </cell>
          <cell r="B165" t="str">
            <v>413</v>
          </cell>
          <cell r="C165" t="str">
            <v>9</v>
          </cell>
          <cell r="D165" t="str">
            <v>5</v>
          </cell>
          <cell r="E165" t="str">
            <v>DUGOROÈNI ŠTEDNI DEPOZITI STANOVNIŠTVA NA 48 MJ. SA VAL.KLAUZ. - STEPENASTA ŠTEDNJA</v>
          </cell>
          <cell r="F165" t="str">
            <v>DD</v>
          </cell>
          <cell r="G165" t="str">
            <v>KM</v>
          </cell>
          <cell r="H165" t="str">
            <v>Kamatonosni</v>
          </cell>
          <cell r="I165" t="str">
            <v>preko 3 god</v>
          </cell>
          <cell r="J165" t="str">
            <v>stanovništvo</v>
          </cell>
          <cell r="K165" t="str">
            <v>Domaći KM</v>
          </cell>
        </row>
        <row r="166">
          <cell r="A166">
            <v>415131</v>
          </cell>
          <cell r="B166" t="str">
            <v>415</v>
          </cell>
          <cell r="C166" t="str">
            <v>1</v>
          </cell>
          <cell r="D166" t="str">
            <v>3</v>
          </cell>
          <cell r="E166" t="str">
            <v>KRATKOROÈNI DEPOZITI DRUGIH PREDUZEÆA DO 30 DANA SA VALUTNOM KLAUZULOM</v>
          </cell>
          <cell r="F166" t="str">
            <v>DK</v>
          </cell>
          <cell r="G166" t="str">
            <v>KM</v>
          </cell>
          <cell r="H166" t="str">
            <v>Nekamat</v>
          </cell>
          <cell r="I166" t="str">
            <v>do 3 mj</v>
          </cell>
          <cell r="J166" t="str">
            <v>preduzeća</v>
          </cell>
          <cell r="K166" t="str">
            <v>Domaći KM</v>
          </cell>
        </row>
        <row r="167">
          <cell r="A167">
            <v>415211</v>
          </cell>
          <cell r="B167" t="str">
            <v>415</v>
          </cell>
          <cell r="C167" t="str">
            <v>2</v>
          </cell>
          <cell r="D167" t="str">
            <v>1</v>
          </cell>
          <cell r="E167" t="str">
            <v>KRATKOROÈNI DEPOZITI INSTITUCIJA JAVNOG SEKTORA DO 90 DANA SA VALUTNOM KLAUZULOM</v>
          </cell>
          <cell r="F167" t="str">
            <v>DK</v>
          </cell>
          <cell r="G167" t="str">
            <v>KM</v>
          </cell>
          <cell r="H167" t="str">
            <v>Kamatonosni</v>
          </cell>
          <cell r="I167" t="str">
            <v>do 3 mj</v>
          </cell>
          <cell r="J167" t="str">
            <v>javni sektor</v>
          </cell>
          <cell r="K167" t="str">
            <v>Domaći KM</v>
          </cell>
        </row>
        <row r="168">
          <cell r="A168">
            <v>415231</v>
          </cell>
          <cell r="B168" t="str">
            <v>415</v>
          </cell>
          <cell r="C168" t="str">
            <v>2</v>
          </cell>
          <cell r="D168" t="str">
            <v>3</v>
          </cell>
          <cell r="E168" t="str">
            <v>KRATKOROÈNI DEPOZITI DRUGIH PREDUZEÆA DO 90 DANA SA VAL.KLAUZULOM</v>
          </cell>
          <cell r="F168" t="str">
            <v>DK</v>
          </cell>
          <cell r="G168" t="str">
            <v>KM</v>
          </cell>
          <cell r="H168" t="str">
            <v>Kamatonosni</v>
          </cell>
          <cell r="I168" t="str">
            <v>do 3 mj</v>
          </cell>
          <cell r="J168" t="str">
            <v>preduzeća</v>
          </cell>
          <cell r="K168" t="str">
            <v>Domaći KM</v>
          </cell>
        </row>
        <row r="169">
          <cell r="A169">
            <v>415271</v>
          </cell>
          <cell r="B169" t="str">
            <v>415</v>
          </cell>
          <cell r="C169" t="str">
            <v>2</v>
          </cell>
          <cell r="D169" t="str">
            <v>7</v>
          </cell>
          <cell r="E169" t="str">
            <v>KRATKOROÈNI DEPOZITI NEPROFITNIH ORGANIZACIJA DO 90 DANA SA VALUTNOM KLAUZULOM</v>
          </cell>
          <cell r="F169" t="str">
            <v>DK</v>
          </cell>
          <cell r="G169" t="str">
            <v>KM</v>
          </cell>
          <cell r="H169" t="str">
            <v>Kamatonosni</v>
          </cell>
          <cell r="I169" t="str">
            <v>do 3 mj</v>
          </cell>
          <cell r="J169" t="str">
            <v>neprof.org</v>
          </cell>
          <cell r="K169" t="str">
            <v>Domaći KM</v>
          </cell>
        </row>
        <row r="170">
          <cell r="A170">
            <v>415311</v>
          </cell>
          <cell r="B170" t="str">
            <v>415</v>
          </cell>
          <cell r="C170" t="str">
            <v>3</v>
          </cell>
          <cell r="D170" t="str">
            <v>1</v>
          </cell>
          <cell r="E170" t="str">
            <v>KRATKOROÈNI DEPOZITI INSTITUCIJA JAVNOG SEKTORA DO 180 DANA SA VALUTNOM KLAUZULOM</v>
          </cell>
          <cell r="F170" t="str">
            <v>DK</v>
          </cell>
          <cell r="G170" t="str">
            <v>KM</v>
          </cell>
          <cell r="H170" t="str">
            <v>Kamatonosni</v>
          </cell>
          <cell r="I170" t="str">
            <v>do 1 god</v>
          </cell>
          <cell r="J170" t="str">
            <v>javni sektor</v>
          </cell>
          <cell r="K170" t="str">
            <v>Domaći KM</v>
          </cell>
        </row>
        <row r="171">
          <cell r="A171">
            <v>415321</v>
          </cell>
          <cell r="B171" t="str">
            <v>415</v>
          </cell>
          <cell r="C171" t="str">
            <v>3</v>
          </cell>
          <cell r="D171" t="str">
            <v>2</v>
          </cell>
          <cell r="E171" t="str">
            <v>KRATKOROÈNI DEPOZITI JAVNIH PREDUZEÆA DO 6 MJESECI U DOMAÆOJ VALUTI - SA VALUTNOM KLAUZULOM</v>
          </cell>
          <cell r="F171" t="str">
            <v>DK</v>
          </cell>
          <cell r="G171" t="str">
            <v>KM</v>
          </cell>
          <cell r="H171" t="str">
            <v>Kamatonosni</v>
          </cell>
          <cell r="I171" t="str">
            <v>do 1 god</v>
          </cell>
          <cell r="J171" t="str">
            <v>državna pred</v>
          </cell>
          <cell r="K171" t="str">
            <v>Domaći KM</v>
          </cell>
        </row>
        <row r="172">
          <cell r="A172">
            <v>415331</v>
          </cell>
          <cell r="B172" t="str">
            <v>415</v>
          </cell>
          <cell r="C172" t="str">
            <v>3</v>
          </cell>
          <cell r="D172" t="str">
            <v>3</v>
          </cell>
          <cell r="E172" t="str">
            <v>KRATKOROÈNI DEPOZITI DO 6 MJESECI DRUGIH PRED. SA VALUTNOM KLAUZ.</v>
          </cell>
          <cell r="F172" t="str">
            <v>DK</v>
          </cell>
          <cell r="G172" t="str">
            <v>KM</v>
          </cell>
          <cell r="H172" t="str">
            <v>Kamatonosni</v>
          </cell>
          <cell r="I172" t="str">
            <v>do 1 god</v>
          </cell>
          <cell r="J172" t="str">
            <v>preduzeća</v>
          </cell>
          <cell r="K172" t="str">
            <v>Domaći KM</v>
          </cell>
        </row>
        <row r="173">
          <cell r="A173">
            <v>415361</v>
          </cell>
          <cell r="B173" t="str">
            <v>415</v>
          </cell>
          <cell r="C173" t="str">
            <v>3</v>
          </cell>
          <cell r="D173" t="str">
            <v>6</v>
          </cell>
          <cell r="E173" t="str">
            <v>KRATKOROÈNI DEPOZITI NEBANKARSKIH FINANSIJSKIH ORGANIZACIJA DO 180 DANA SA VALUTNOM KLAUZULOM</v>
          </cell>
          <cell r="F173" t="str">
            <v>DK</v>
          </cell>
          <cell r="G173" t="str">
            <v>KM</v>
          </cell>
          <cell r="H173" t="str">
            <v>Kamatonosni</v>
          </cell>
          <cell r="I173" t="str">
            <v>do 1 god</v>
          </cell>
          <cell r="J173" t="str">
            <v>nebank org</v>
          </cell>
          <cell r="K173" t="str">
            <v>Domaći KM</v>
          </cell>
        </row>
        <row r="174">
          <cell r="A174">
            <v>415370</v>
          </cell>
          <cell r="B174" t="str">
            <v>415</v>
          </cell>
          <cell r="C174" t="str">
            <v>3</v>
          </cell>
          <cell r="D174" t="str">
            <v>7</v>
          </cell>
          <cell r="E174" t="str">
            <v>KRATKOROÈNI DEPOZITI NEPROFITNIH ORG. DO 6 MJ SA VAL.KLAUZULOM (OSTALE)</v>
          </cell>
          <cell r="F174" t="str">
            <v>DK</v>
          </cell>
          <cell r="G174" t="str">
            <v>KM</v>
          </cell>
          <cell r="H174" t="str">
            <v>Kamatonosni</v>
          </cell>
          <cell r="I174" t="str">
            <v>do 1 god</v>
          </cell>
          <cell r="J174" t="str">
            <v>neprof.org</v>
          </cell>
          <cell r="K174" t="str">
            <v>Domaći KM</v>
          </cell>
        </row>
        <row r="175">
          <cell r="A175">
            <v>415371</v>
          </cell>
          <cell r="B175" t="str">
            <v>415</v>
          </cell>
          <cell r="C175" t="str">
            <v>3</v>
          </cell>
          <cell r="D175" t="str">
            <v>7</v>
          </cell>
          <cell r="E175" t="str">
            <v>KRATKOROÈNI DEPOZITI NEPROFITNIH ORGANIZACIJA DO 180 DANA SA VALUTNOM KLAUZULOM</v>
          </cell>
          <cell r="F175" t="str">
            <v>DK</v>
          </cell>
          <cell r="G175" t="str">
            <v>KM</v>
          </cell>
          <cell r="H175" t="str">
            <v>Kamatonosni</v>
          </cell>
          <cell r="I175" t="str">
            <v>do 1 god</v>
          </cell>
          <cell r="J175" t="str">
            <v>neprof.org</v>
          </cell>
          <cell r="K175" t="str">
            <v>Domaći KM</v>
          </cell>
        </row>
        <row r="176">
          <cell r="A176">
            <v>415411</v>
          </cell>
          <cell r="B176" t="str">
            <v>415</v>
          </cell>
          <cell r="C176" t="str">
            <v>4</v>
          </cell>
          <cell r="D176" t="str">
            <v>1</v>
          </cell>
          <cell r="E176" t="str">
            <v>KRATKOROÈNI DEPOZITI INSTITUCIJA JAVNOG SEKTORA DO 365 DANA SA VALUTNOM KLAUZULOM</v>
          </cell>
          <cell r="F176" t="str">
            <v>DK</v>
          </cell>
          <cell r="G176" t="str">
            <v>KM</v>
          </cell>
          <cell r="H176" t="str">
            <v>Kamatonosni</v>
          </cell>
          <cell r="I176" t="str">
            <v>do 1 god</v>
          </cell>
          <cell r="J176" t="str">
            <v>javni sektor</v>
          </cell>
          <cell r="K176" t="str">
            <v>Domaći KM</v>
          </cell>
        </row>
        <row r="177">
          <cell r="A177">
            <v>415421</v>
          </cell>
          <cell r="B177" t="str">
            <v>415</v>
          </cell>
          <cell r="C177" t="str">
            <v>4</v>
          </cell>
          <cell r="D177" t="str">
            <v>2</v>
          </cell>
          <cell r="E177" t="str">
            <v>KRATKOROÈNI DEPOZITI JAVNIH PREDUZEÆA DO 365 DANA SA VALUTNOM KLAUZULOM</v>
          </cell>
          <cell r="F177" t="str">
            <v>DK</v>
          </cell>
          <cell r="G177" t="str">
            <v>KM</v>
          </cell>
          <cell r="H177" t="str">
            <v>Kamatonosni</v>
          </cell>
          <cell r="I177" t="str">
            <v>do 1 god</v>
          </cell>
          <cell r="J177" t="str">
            <v>državna pred</v>
          </cell>
          <cell r="K177" t="str">
            <v>Domaći KM</v>
          </cell>
        </row>
        <row r="178">
          <cell r="A178">
            <v>415431</v>
          </cell>
          <cell r="B178" t="str">
            <v>415</v>
          </cell>
          <cell r="C178" t="str">
            <v>4</v>
          </cell>
          <cell r="D178" t="str">
            <v>3</v>
          </cell>
          <cell r="E178" t="str">
            <v>KRATKOROÈNI DEPOZITI DO 12 MJESECI DRUGIH PREDUZEÆA SA VAL.KLAUZULOM</v>
          </cell>
          <cell r="F178" t="str">
            <v>DK</v>
          </cell>
          <cell r="G178" t="str">
            <v>KM</v>
          </cell>
          <cell r="H178" t="str">
            <v>Kamatonosni</v>
          </cell>
          <cell r="I178" t="str">
            <v>do 1 god</v>
          </cell>
          <cell r="J178" t="str">
            <v>preduzeća</v>
          </cell>
          <cell r="K178" t="str">
            <v>Domaći KM</v>
          </cell>
        </row>
        <row r="179">
          <cell r="A179">
            <v>415461</v>
          </cell>
          <cell r="B179" t="str">
            <v>415</v>
          </cell>
          <cell r="C179" t="str">
            <v>4</v>
          </cell>
          <cell r="D179" t="str">
            <v>6</v>
          </cell>
          <cell r="E179" t="str">
            <v>KRATKOROÈNI DEPOZITI NEBANKARSKIH FINANSIJSKIH ORGANIZACIJA DO 365 DANA SA VALUTNOM KLAUZULOM</v>
          </cell>
          <cell r="F179" t="str">
            <v>DK</v>
          </cell>
          <cell r="G179" t="str">
            <v>KM</v>
          </cell>
          <cell r="H179" t="str">
            <v>Kamatonosni</v>
          </cell>
          <cell r="I179" t="str">
            <v>do 1 god</v>
          </cell>
          <cell r="J179" t="str">
            <v>nebank org</v>
          </cell>
          <cell r="K179" t="str">
            <v>Domaći KM</v>
          </cell>
        </row>
        <row r="180">
          <cell r="A180">
            <v>415470</v>
          </cell>
          <cell r="B180" t="str">
            <v>415</v>
          </cell>
          <cell r="C180" t="str">
            <v>4</v>
          </cell>
          <cell r="D180" t="str">
            <v>7</v>
          </cell>
          <cell r="E180" t="str">
            <v>KRATKOROÈNI DEPOZITI NEPROFITNIH ORG. DO 365 DANA SA VAL.KLAUZULOM (OSTALE)</v>
          </cell>
          <cell r="F180" t="str">
            <v>DK</v>
          </cell>
          <cell r="G180" t="str">
            <v>KM</v>
          </cell>
          <cell r="H180" t="str">
            <v>Kamatonosni</v>
          </cell>
          <cell r="I180" t="str">
            <v>do 1 god</v>
          </cell>
          <cell r="J180" t="str">
            <v>neprof.org</v>
          </cell>
          <cell r="K180" t="str">
            <v>Domaći KM</v>
          </cell>
        </row>
        <row r="181">
          <cell r="A181">
            <v>415471</v>
          </cell>
          <cell r="B181" t="str">
            <v>415</v>
          </cell>
          <cell r="C181" t="str">
            <v>4</v>
          </cell>
          <cell r="D181" t="str">
            <v>7</v>
          </cell>
          <cell r="E181" t="str">
            <v>KRATKOROÈNI DEPOZITI NEPROFITNIH ORGANIZACIJA DO 365 DANA SA VALUTNOM KLAUZULOM</v>
          </cell>
          <cell r="F181" t="str">
            <v>DK</v>
          </cell>
          <cell r="G181" t="str">
            <v>KM</v>
          </cell>
          <cell r="H181" t="str">
            <v>Kamatonosni</v>
          </cell>
          <cell r="I181" t="str">
            <v>do 1 god</v>
          </cell>
          <cell r="J181" t="str">
            <v>neprof.org</v>
          </cell>
          <cell r="K181" t="str">
            <v>Domaći KM</v>
          </cell>
        </row>
        <row r="182">
          <cell r="A182">
            <v>415511</v>
          </cell>
          <cell r="B182" t="str">
            <v>415</v>
          </cell>
          <cell r="C182" t="str">
            <v>5</v>
          </cell>
          <cell r="D182" t="str">
            <v>1</v>
          </cell>
          <cell r="E182" t="str">
            <v>DUGOROÈNI DEPOZITI INSTITUCIJA JAVNOG SEKTORA DO 24 MJ. SA VALUTNOM KLAUZULOM</v>
          </cell>
          <cell r="F182" t="str">
            <v>DD</v>
          </cell>
          <cell r="G182" t="str">
            <v>KM</v>
          </cell>
          <cell r="H182" t="str">
            <v>Kamatonosni</v>
          </cell>
          <cell r="I182" t="str">
            <v>do 3 god</v>
          </cell>
          <cell r="J182" t="str">
            <v>javni sektor</v>
          </cell>
          <cell r="K182" t="str">
            <v>Domaći KM</v>
          </cell>
        </row>
        <row r="183">
          <cell r="A183">
            <v>41552</v>
          </cell>
          <cell r="B183" t="str">
            <v>415</v>
          </cell>
          <cell r="C183" t="str">
            <v>5</v>
          </cell>
          <cell r="D183" t="str">
            <v>2</v>
          </cell>
          <cell r="E183" t="str">
            <v>DUGOROÈNI DEPOZITI JAVNIH PREDUZEÆA DO 24 MJ. SA VAL.KLAUZULOM</v>
          </cell>
          <cell r="F183" t="str">
            <v>DD</v>
          </cell>
          <cell r="G183" t="str">
            <v>KM</v>
          </cell>
          <cell r="H183" t="str">
            <v>Kamatonosni</v>
          </cell>
          <cell r="I183" t="str">
            <v>do 3 god</v>
          </cell>
          <cell r="J183" t="str">
            <v>državna pred</v>
          </cell>
          <cell r="K183" t="str">
            <v>Domaći KM</v>
          </cell>
        </row>
        <row r="184">
          <cell r="A184">
            <v>415531</v>
          </cell>
          <cell r="B184" t="str">
            <v>415</v>
          </cell>
          <cell r="C184" t="str">
            <v>5</v>
          </cell>
          <cell r="D184" t="str">
            <v>3</v>
          </cell>
          <cell r="E184" t="str">
            <v>DUGOROÈNI DEPOZITI OD 13 MJ DO 24 MJ DRUGIH PREDUZEÆA SA VAL.KLAUZULOM</v>
          </cell>
          <cell r="F184" t="str">
            <v>DD</v>
          </cell>
          <cell r="G184" t="str">
            <v>KM</v>
          </cell>
          <cell r="H184" t="str">
            <v>Kamatonosni</v>
          </cell>
          <cell r="I184" t="str">
            <v>do 3 god</v>
          </cell>
          <cell r="J184" t="str">
            <v>preduzeća</v>
          </cell>
          <cell r="K184" t="str">
            <v>Domaći KM</v>
          </cell>
        </row>
        <row r="185">
          <cell r="A185">
            <v>415561</v>
          </cell>
          <cell r="B185" t="str">
            <v>415</v>
          </cell>
          <cell r="C185" t="str">
            <v>5</v>
          </cell>
          <cell r="D185" t="str">
            <v>6</v>
          </cell>
          <cell r="E185" t="str">
            <v>DUGOROÈNI DEPOZITI NEBANKARSKIH ORGANIZACIJA OD 13 MJ DO 24 MJ SA VAL.KLAUZULOM</v>
          </cell>
          <cell r="F185" t="str">
            <v>DD</v>
          </cell>
          <cell r="G185" t="str">
            <v>KM</v>
          </cell>
          <cell r="H185" t="str">
            <v>Kamatonosni</v>
          </cell>
          <cell r="I185" t="str">
            <v>do 3 god</v>
          </cell>
          <cell r="J185" t="str">
            <v>nebank org</v>
          </cell>
          <cell r="K185" t="str">
            <v>Domaći KM</v>
          </cell>
        </row>
        <row r="186">
          <cell r="A186">
            <v>415570</v>
          </cell>
          <cell r="B186" t="str">
            <v>415</v>
          </cell>
          <cell r="C186" t="str">
            <v>5</v>
          </cell>
          <cell r="D186" t="str">
            <v>7</v>
          </cell>
          <cell r="E186" t="str">
            <v>DUGOROÈNI DEPOZITI NEPROFITNIH ORG. NA 13 MJ SA VAL.KLAUZULOM</v>
          </cell>
          <cell r="F186" t="str">
            <v>DD</v>
          </cell>
          <cell r="G186" t="str">
            <v>KM</v>
          </cell>
          <cell r="H186" t="str">
            <v>Kamatonosni</v>
          </cell>
          <cell r="I186" t="str">
            <v>do 3 god</v>
          </cell>
          <cell r="J186" t="str">
            <v>neprof.org</v>
          </cell>
          <cell r="K186" t="str">
            <v>Domaći KM</v>
          </cell>
        </row>
        <row r="187">
          <cell r="A187">
            <v>415621</v>
          </cell>
          <cell r="B187" t="str">
            <v>415</v>
          </cell>
          <cell r="C187" t="str">
            <v>6</v>
          </cell>
          <cell r="D187" t="str">
            <v>2</v>
          </cell>
          <cell r="E187" t="str">
            <v>DUGOROÈNI DEPOZITI JAVNIH PREDUZEÆA DO 36 MJ. SA VALUTNOM KLAUZULOM</v>
          </cell>
          <cell r="F187" t="str">
            <v>DD</v>
          </cell>
          <cell r="G187" t="str">
            <v>KM</v>
          </cell>
          <cell r="H187" t="str">
            <v>Kamatonosni</v>
          </cell>
          <cell r="I187" t="str">
            <v>do 3 god</v>
          </cell>
          <cell r="J187" t="str">
            <v>državna pred</v>
          </cell>
          <cell r="K187" t="str">
            <v>Domaći KM</v>
          </cell>
        </row>
        <row r="188">
          <cell r="A188">
            <v>415631</v>
          </cell>
          <cell r="B188" t="str">
            <v>415</v>
          </cell>
          <cell r="C188" t="str">
            <v>6</v>
          </cell>
          <cell r="D188" t="str">
            <v>3</v>
          </cell>
          <cell r="E188" t="str">
            <v>DUGOROÈNI DEPOZITI DRUGIH PREDUZEÆA DO 36 MJ SA VALUTNOM KLAUZULOM</v>
          </cell>
          <cell r="F188" t="str">
            <v>DD</v>
          </cell>
          <cell r="G188" t="str">
            <v>KM</v>
          </cell>
          <cell r="H188" t="str">
            <v>Kamatonosni</v>
          </cell>
          <cell r="I188" t="str">
            <v>do 3 god</v>
          </cell>
          <cell r="J188" t="str">
            <v>preduzeća</v>
          </cell>
          <cell r="K188" t="str">
            <v>Domaći KM</v>
          </cell>
        </row>
        <row r="189">
          <cell r="A189">
            <v>415661</v>
          </cell>
          <cell r="B189" t="str">
            <v>415</v>
          </cell>
          <cell r="C189" t="str">
            <v>6</v>
          </cell>
          <cell r="D189" t="str">
            <v>6</v>
          </cell>
          <cell r="E189" t="str">
            <v>DUGOROÈNI DEPOZITI NEBANKARSKIH FINANSIJSKIH ORGANIZACIJA DO 36 MJ. SA VALUTNOM KLAUZULOM</v>
          </cell>
          <cell r="F189" t="str">
            <v>DD</v>
          </cell>
          <cell r="G189" t="str">
            <v>KM</v>
          </cell>
          <cell r="H189" t="str">
            <v>Kamatonosni</v>
          </cell>
          <cell r="I189" t="str">
            <v>do 3 god</v>
          </cell>
          <cell r="J189" t="str">
            <v>nebank org</v>
          </cell>
          <cell r="K189" t="str">
            <v>Domaći KM</v>
          </cell>
        </row>
        <row r="190">
          <cell r="A190">
            <v>415670</v>
          </cell>
          <cell r="B190" t="str">
            <v>415</v>
          </cell>
          <cell r="C190" t="str">
            <v>6</v>
          </cell>
          <cell r="D190" t="str">
            <v>7</v>
          </cell>
          <cell r="E190" t="str">
            <v>DUGOROÈNI DEPOZITI NEPROFITNIH ORGANIZACIJA DO 3 GODINE SA VAL.KLAUZULOM</v>
          </cell>
          <cell r="F190" t="str">
            <v>DD</v>
          </cell>
          <cell r="G190" t="str">
            <v>KM</v>
          </cell>
          <cell r="H190" t="str">
            <v>Kamatonosni</v>
          </cell>
          <cell r="I190" t="str">
            <v>do 3 god</v>
          </cell>
          <cell r="J190" t="str">
            <v>neprof.org</v>
          </cell>
          <cell r="K190" t="str">
            <v>Domaći KM</v>
          </cell>
        </row>
        <row r="191">
          <cell r="A191">
            <v>415671</v>
          </cell>
          <cell r="B191" t="str">
            <v>415</v>
          </cell>
          <cell r="C191" t="str">
            <v>6</v>
          </cell>
          <cell r="D191" t="str">
            <v>7</v>
          </cell>
          <cell r="E191" t="str">
            <v>DUGOROÈNI DEPOZITI NEPROFITNIH ORGANIZACIJA DO 36 MJ. SA VAUTNOM KLAUZULOM</v>
          </cell>
          <cell r="F191" t="str">
            <v>DD</v>
          </cell>
          <cell r="G191" t="str">
            <v>KM</v>
          </cell>
          <cell r="H191" t="str">
            <v>Kamatonosni</v>
          </cell>
          <cell r="I191" t="str">
            <v>do 3 god</v>
          </cell>
          <cell r="J191" t="str">
            <v>neprof.org</v>
          </cell>
          <cell r="K191" t="str">
            <v>Domaći KM</v>
          </cell>
        </row>
        <row r="192">
          <cell r="A192">
            <v>415711</v>
          </cell>
          <cell r="B192" t="str">
            <v>415</v>
          </cell>
          <cell r="C192" t="str">
            <v>7</v>
          </cell>
          <cell r="D192" t="str">
            <v>1</v>
          </cell>
          <cell r="E192" t="str">
            <v>DUGOROÈNI DEPOZITI INSTITITUCIJA JAVNOG SEKTORA DO 60 MJ. SA VALUTNOM KLAUZULOM</v>
          </cell>
          <cell r="F192" t="str">
            <v>DD</v>
          </cell>
          <cell r="G192" t="str">
            <v>KM</v>
          </cell>
          <cell r="H192" t="str">
            <v>Nekamat</v>
          </cell>
          <cell r="I192" t="str">
            <v>preko 3 god</v>
          </cell>
          <cell r="J192" t="str">
            <v>javni sektor</v>
          </cell>
          <cell r="K192" t="str">
            <v>Domaći KM</v>
          </cell>
        </row>
        <row r="193">
          <cell r="A193">
            <v>41573</v>
          </cell>
          <cell r="B193" t="str">
            <v>415</v>
          </cell>
          <cell r="C193" t="str">
            <v>7</v>
          </cell>
          <cell r="D193" t="str">
            <v>3</v>
          </cell>
          <cell r="E193" t="str">
            <v>DUGOROÈNI DEPOZITI DRUGIH PREDUZEÆA 60 MJ SA VAL.KLAUZULOM</v>
          </cell>
          <cell r="F193" t="str">
            <v>DD</v>
          </cell>
          <cell r="G193" t="str">
            <v>KM</v>
          </cell>
          <cell r="H193" t="str">
            <v>Kamatonosni</v>
          </cell>
          <cell r="I193" t="str">
            <v>preko 3 god</v>
          </cell>
          <cell r="J193" t="str">
            <v>preduzeća</v>
          </cell>
          <cell r="K193" t="str">
            <v>Domaći KM</v>
          </cell>
        </row>
        <row r="194">
          <cell r="A194">
            <v>41574</v>
          </cell>
          <cell r="B194" t="str">
            <v>415</v>
          </cell>
          <cell r="C194" t="str">
            <v>7</v>
          </cell>
          <cell r="D194" t="str">
            <v>4</v>
          </cell>
          <cell r="E194" t="str">
            <v>DUGOROÈNI DEPOZITI PREDUZETNIKA DO 5 GODINA SA VAUTNOM KLAUZULOM</v>
          </cell>
          <cell r="F194" t="str">
            <v>DD</v>
          </cell>
          <cell r="G194" t="str">
            <v>KM</v>
          </cell>
          <cell r="H194" t="str">
            <v>Kamatonosni</v>
          </cell>
          <cell r="I194" t="str">
            <v>preko 3 god</v>
          </cell>
          <cell r="J194" t="str">
            <v>stanovništvo</v>
          </cell>
          <cell r="K194" t="str">
            <v>Domaći KM</v>
          </cell>
        </row>
        <row r="195">
          <cell r="A195">
            <v>415761</v>
          </cell>
          <cell r="B195" t="str">
            <v>415</v>
          </cell>
          <cell r="C195" t="str">
            <v>7</v>
          </cell>
          <cell r="D195" t="str">
            <v>6</v>
          </cell>
          <cell r="E195" t="str">
            <v>DUGOROÈNI DEPOZITI NEBANKARSKIH FINANSIJSKIH ORGANIZACIJA  DO 60 MJ. SA VALUTNOM KLAUZULOM</v>
          </cell>
          <cell r="F195" t="str">
            <v>DD</v>
          </cell>
          <cell r="G195" t="str">
            <v>KM</v>
          </cell>
          <cell r="H195" t="str">
            <v>Kamatonosni</v>
          </cell>
          <cell r="I195" t="str">
            <v>preko 3 god</v>
          </cell>
          <cell r="J195" t="str">
            <v>nebank org</v>
          </cell>
          <cell r="K195" t="str">
            <v>Domaći KM</v>
          </cell>
        </row>
        <row r="196">
          <cell r="A196">
            <v>41577</v>
          </cell>
          <cell r="B196" t="str">
            <v>415</v>
          </cell>
          <cell r="C196" t="str">
            <v>7</v>
          </cell>
          <cell r="D196" t="str">
            <v>7</v>
          </cell>
          <cell r="E196" t="str">
            <v>DUGOROÈNI DEPOZITI NEPROFITNIH ORGANIZACIJA DO 5 GODINA SA VAL.KLAUZULOM</v>
          </cell>
          <cell r="F196" t="str">
            <v>DD</v>
          </cell>
          <cell r="G196" t="str">
            <v>KM</v>
          </cell>
          <cell r="H196" t="str">
            <v>Kamatonosni</v>
          </cell>
          <cell r="I196" t="str">
            <v>preko 3 god</v>
          </cell>
          <cell r="J196" t="str">
            <v>neprof.org</v>
          </cell>
          <cell r="K196" t="str">
            <v>Domaći KM</v>
          </cell>
        </row>
        <row r="197">
          <cell r="A197">
            <v>415811</v>
          </cell>
          <cell r="B197" t="str">
            <v>415</v>
          </cell>
          <cell r="C197" t="str">
            <v>8</v>
          </cell>
          <cell r="D197" t="str">
            <v>1</v>
          </cell>
          <cell r="E197" t="str">
            <v>DUGOROÈNI DEPOZITI INSTITITUCIJA JAVNOG SEKTORA DO 120 MJ. SA VALUTNOM KLAUZULOM</v>
          </cell>
          <cell r="F197" t="str">
            <v>DD</v>
          </cell>
          <cell r="G197" t="str">
            <v>KM</v>
          </cell>
          <cell r="H197" t="str">
            <v>Nekamat</v>
          </cell>
          <cell r="I197" t="str">
            <v>preko 3 god</v>
          </cell>
          <cell r="J197" t="str">
            <v>javni sektor</v>
          </cell>
          <cell r="K197" t="str">
            <v>Domaći KM</v>
          </cell>
        </row>
        <row r="198">
          <cell r="A198">
            <v>50000</v>
          </cell>
          <cell r="B198" t="str">
            <v>500</v>
          </cell>
          <cell r="C198" t="str">
            <v>0</v>
          </cell>
          <cell r="D198" t="str">
            <v>0</v>
          </cell>
          <cell r="E198" t="str">
            <v>TRANSAKCIONI RAÈUNI U STRANOJ VALUTI INO BANAKA I BANKARSKIH ORGANIZACIJA</v>
          </cell>
          <cell r="F198" t="str">
            <v>DV</v>
          </cell>
          <cell r="G198" t="str">
            <v>VAL</v>
          </cell>
          <cell r="H198" t="str">
            <v>Nekamat</v>
          </cell>
          <cell r="I198" t="str">
            <v>avista</v>
          </cell>
          <cell r="J198" t="str">
            <v>banke</v>
          </cell>
          <cell r="K198" t="str">
            <v>Strani devize</v>
          </cell>
        </row>
        <row r="199">
          <cell r="A199">
            <v>5000105</v>
          </cell>
          <cell r="B199" t="str">
            <v>500</v>
          </cell>
          <cell r="C199" t="str">
            <v>0</v>
          </cell>
          <cell r="D199" t="str">
            <v>1</v>
          </cell>
          <cell r="E199" t="str">
            <v>TRANSAKCIONI RAÈUNI U STRANOJ VALUTI INSTITUCIJA JAVNOG SEKTORA</v>
          </cell>
          <cell r="F199" t="str">
            <v>DV</v>
          </cell>
          <cell r="G199" t="str">
            <v>VAL</v>
          </cell>
          <cell r="H199" t="str">
            <v>Nekamat</v>
          </cell>
          <cell r="I199" t="str">
            <v>avista</v>
          </cell>
          <cell r="J199" t="str">
            <v>javni sektor</v>
          </cell>
          <cell r="K199" t="str">
            <v>Domaći devize</v>
          </cell>
        </row>
        <row r="200">
          <cell r="A200">
            <v>5000106</v>
          </cell>
          <cell r="B200" t="str">
            <v>500</v>
          </cell>
          <cell r="C200" t="str">
            <v>0</v>
          </cell>
          <cell r="D200" t="str">
            <v>1</v>
          </cell>
          <cell r="E200" t="str">
            <v>TRANSAKCIONI RAÈUNI U STRANOJ VALUTI INSTITUCIJA JAVNOG SEKTORA - IZ OBLASTI OBRAZOVANJA</v>
          </cell>
          <cell r="F200" t="str">
            <v>DV</v>
          </cell>
          <cell r="G200" t="str">
            <v>VAL</v>
          </cell>
          <cell r="H200" t="str">
            <v>Nekamat</v>
          </cell>
          <cell r="I200" t="str">
            <v>avista</v>
          </cell>
          <cell r="J200" t="str">
            <v>javni sektor</v>
          </cell>
          <cell r="K200" t="str">
            <v>Domaći devize</v>
          </cell>
        </row>
        <row r="201">
          <cell r="A201">
            <v>5000107</v>
          </cell>
          <cell r="B201" t="str">
            <v>500</v>
          </cell>
          <cell r="C201" t="str">
            <v>0</v>
          </cell>
          <cell r="D201" t="str">
            <v>1</v>
          </cell>
          <cell r="E201" t="str">
            <v>TRANSAKCIONI RAÈUNI U STRANOJ VALUTI INSTITUCIJA JAVNOG SEKTORA - IZ OBLASTI ZDRAVSTVA</v>
          </cell>
          <cell r="F201" t="str">
            <v>DV</v>
          </cell>
          <cell r="G201" t="str">
            <v>VAL</v>
          </cell>
          <cell r="H201" t="str">
            <v>Nekamat</v>
          </cell>
          <cell r="I201" t="str">
            <v>avista</v>
          </cell>
          <cell r="J201" t="str">
            <v>javni sektor</v>
          </cell>
          <cell r="K201" t="str">
            <v>Domaći devize</v>
          </cell>
        </row>
        <row r="202">
          <cell r="A202">
            <v>5000122</v>
          </cell>
          <cell r="B202" t="str">
            <v>500</v>
          </cell>
          <cell r="C202" t="str">
            <v>0</v>
          </cell>
          <cell r="D202" t="str">
            <v>1</v>
          </cell>
          <cell r="E202" t="str">
            <v>TRANSAKCIONI RAÈUNI U STRANOJ VALUTI INSTITUCIJA JAVNOG SEKTORA (POSEBNE NAMJENE)</v>
          </cell>
          <cell r="F202" t="str">
            <v>DV</v>
          </cell>
          <cell r="G202" t="str">
            <v>VAL</v>
          </cell>
          <cell r="H202" t="str">
            <v>Nekamat</v>
          </cell>
          <cell r="I202" t="str">
            <v>avista</v>
          </cell>
          <cell r="J202" t="str">
            <v>javni sektor</v>
          </cell>
          <cell r="K202" t="str">
            <v>Domaći devize</v>
          </cell>
        </row>
        <row r="203">
          <cell r="A203">
            <v>5000123</v>
          </cell>
          <cell r="B203" t="str">
            <v>500</v>
          </cell>
          <cell r="C203" t="str">
            <v>0</v>
          </cell>
          <cell r="D203" t="str">
            <v>1</v>
          </cell>
          <cell r="E203" t="str">
            <v>TRANSAKCIONI RAÈUNI U STRANOJ VALUTI INSTITUCIJA JAVNOG SEKTORA (POSEBNE NAMJENE - KAMATE)</v>
          </cell>
          <cell r="F203" t="str">
            <v>DV</v>
          </cell>
          <cell r="G203" t="str">
            <v>VAL</v>
          </cell>
          <cell r="H203" t="str">
            <v>Nekamat</v>
          </cell>
          <cell r="I203" t="str">
            <v>avista</v>
          </cell>
          <cell r="J203" t="str">
            <v>javni sektor</v>
          </cell>
          <cell r="K203" t="str">
            <v>Domaći devize</v>
          </cell>
        </row>
        <row r="204">
          <cell r="A204">
            <v>5000134</v>
          </cell>
          <cell r="B204" t="str">
            <v>500</v>
          </cell>
          <cell r="C204" t="str">
            <v>0</v>
          </cell>
          <cell r="D204" t="str">
            <v>1</v>
          </cell>
          <cell r="E204" t="str">
            <v xml:space="preserve"> TRANSAKCIONI DEPOZITI PO VIÐENJU INSTI.JAVNOG SEKTORA U STR.VAL.-  VLADA ENTITETA, BUDŽET- NEKAMATONOSNI</v>
          </cell>
          <cell r="F204" t="str">
            <v>DV</v>
          </cell>
          <cell r="G204" t="str">
            <v>VAL</v>
          </cell>
          <cell r="H204" t="str">
            <v>Nekamat</v>
          </cell>
          <cell r="I204" t="str">
            <v>avista</v>
          </cell>
          <cell r="J204" t="str">
            <v>javni sektor</v>
          </cell>
          <cell r="K204" t="str">
            <v>Domaći devize</v>
          </cell>
        </row>
        <row r="205">
          <cell r="A205">
            <v>5000135</v>
          </cell>
          <cell r="B205" t="str">
            <v>500</v>
          </cell>
          <cell r="C205" t="str">
            <v>0</v>
          </cell>
          <cell r="D205" t="str">
            <v>1</v>
          </cell>
          <cell r="E205" t="str">
            <v xml:space="preserve"> TRANSAKCIONI DEPOZITI PO VIÐENJU INSTI.JAVNOG SEKTORA U STR.VAL.-  VLADA ENTITETA, OSTALI VANBUDŽETSKI FONDOVI- NEKAMATONOSNI</v>
          </cell>
          <cell r="F205" t="str">
            <v>DV</v>
          </cell>
          <cell r="G205" t="str">
            <v>VAL</v>
          </cell>
          <cell r="H205" t="str">
            <v>Nekamat</v>
          </cell>
          <cell r="I205" t="str">
            <v>avista</v>
          </cell>
          <cell r="J205" t="str">
            <v>javni sektor</v>
          </cell>
          <cell r="K205" t="str">
            <v>Domaći devize</v>
          </cell>
        </row>
        <row r="206">
          <cell r="A206">
            <v>5000154</v>
          </cell>
          <cell r="B206" t="str">
            <v>500</v>
          </cell>
          <cell r="C206" t="str">
            <v>0</v>
          </cell>
          <cell r="D206" t="str">
            <v>1</v>
          </cell>
          <cell r="E206" t="str">
            <v xml:space="preserve"> TRANSAKCIONI DEPOZITI PO VIÐENJU INSTI.JAVNOG SEKTORA U STR.VAL.-  VLADA ENTITETA, BUDŽET- KAMATONOSNI</v>
          </cell>
          <cell r="F206" t="str">
            <v>DV</v>
          </cell>
          <cell r="G206" t="str">
            <v>VAL</v>
          </cell>
          <cell r="H206" t="str">
            <v>Kamatonosni</v>
          </cell>
          <cell r="I206" t="str">
            <v>avista</v>
          </cell>
          <cell r="J206" t="str">
            <v>javni sektor</v>
          </cell>
          <cell r="K206" t="str">
            <v>Domaći devize</v>
          </cell>
        </row>
        <row r="207">
          <cell r="A207">
            <v>50002</v>
          </cell>
          <cell r="B207" t="str">
            <v>500</v>
          </cell>
          <cell r="C207" t="str">
            <v>0</v>
          </cell>
          <cell r="D207" t="str">
            <v>2</v>
          </cell>
          <cell r="E207" t="str">
            <v>TRANSAKCIONI RAÈUNI U STRANOJ VALUTI JAVNIH PREDUZEÆA</v>
          </cell>
          <cell r="F207" t="str">
            <v>DV</v>
          </cell>
          <cell r="G207" t="str">
            <v>VAL</v>
          </cell>
          <cell r="H207" t="str">
            <v>Nekamat</v>
          </cell>
          <cell r="I207" t="str">
            <v>avista</v>
          </cell>
          <cell r="J207" t="str">
            <v>državna pred</v>
          </cell>
          <cell r="K207" t="str">
            <v>Domaći devize</v>
          </cell>
        </row>
        <row r="208">
          <cell r="A208">
            <v>50003</v>
          </cell>
          <cell r="B208" t="str">
            <v>500</v>
          </cell>
          <cell r="C208" t="str">
            <v>0</v>
          </cell>
          <cell r="D208" t="str">
            <v>3</v>
          </cell>
          <cell r="E208" t="str">
            <v>TRANSAKCIONI RAÈUNI U STRANOJ VALUTI DRUGIH PREDUZEÆA</v>
          </cell>
          <cell r="F208" t="str">
            <v>DV</v>
          </cell>
          <cell r="G208" t="str">
            <v>VAL</v>
          </cell>
          <cell r="H208" t="str">
            <v>Nekamat</v>
          </cell>
          <cell r="I208" t="str">
            <v>avista</v>
          </cell>
          <cell r="J208" t="str">
            <v>preduzeća</v>
          </cell>
          <cell r="K208" t="str">
            <v>Domaći devize</v>
          </cell>
        </row>
        <row r="209">
          <cell r="A209">
            <v>5000399</v>
          </cell>
          <cell r="B209" t="str">
            <v>500</v>
          </cell>
          <cell r="C209" t="str">
            <v>0</v>
          </cell>
          <cell r="D209" t="str">
            <v>3</v>
          </cell>
          <cell r="E209" t="str">
            <v>TRANSAKCIONI RAÈUNI U STRANOJ VALUTI DRUGIH PREDUZECA (NEAKTIVNI RACUNI)</v>
          </cell>
          <cell r="F209" t="str">
            <v>DV</v>
          </cell>
          <cell r="G209" t="str">
            <v>VAL</v>
          </cell>
          <cell r="H209" t="str">
            <v>Nekamat</v>
          </cell>
          <cell r="I209" t="str">
            <v>avista</v>
          </cell>
          <cell r="J209" t="str">
            <v>preduzeća</v>
          </cell>
          <cell r="K209" t="str">
            <v>Domaći devize</v>
          </cell>
        </row>
        <row r="210">
          <cell r="A210">
            <v>50004</v>
          </cell>
          <cell r="B210" t="str">
            <v>500</v>
          </cell>
          <cell r="C210" t="str">
            <v>0</v>
          </cell>
          <cell r="D210" t="str">
            <v>4</v>
          </cell>
          <cell r="E210" t="str">
            <v>TRANSAKCIONI RAÈUNI U STRANOJ VALUTI PREDUZETNIKA</v>
          </cell>
          <cell r="F210" t="str">
            <v>DV</v>
          </cell>
          <cell r="G210" t="str">
            <v>VAL</v>
          </cell>
          <cell r="H210" t="str">
            <v>Nekamat</v>
          </cell>
          <cell r="I210" t="str">
            <v>avista</v>
          </cell>
          <cell r="J210" t="str">
            <v>stanovništvo</v>
          </cell>
          <cell r="K210" t="str">
            <v>Domaći devize</v>
          </cell>
        </row>
        <row r="211">
          <cell r="A211">
            <v>50005</v>
          </cell>
          <cell r="B211" t="str">
            <v>500</v>
          </cell>
          <cell r="C211" t="str">
            <v>0</v>
          </cell>
          <cell r="D211" t="str">
            <v>5</v>
          </cell>
          <cell r="E211" t="str">
            <v>TRANSAKCIONI RAÈUNI U STRANOJ VALUTI STANOVNIŠTVA</v>
          </cell>
          <cell r="F211" t="str">
            <v>DV</v>
          </cell>
          <cell r="G211" t="str">
            <v>VAL</v>
          </cell>
          <cell r="H211" t="str">
            <v>Nekamat</v>
          </cell>
          <cell r="I211" t="str">
            <v>avista</v>
          </cell>
          <cell r="J211" t="str">
            <v>stanovništvo</v>
          </cell>
          <cell r="K211" t="str">
            <v>Domaći devize</v>
          </cell>
        </row>
        <row r="212">
          <cell r="A212">
            <v>500051</v>
          </cell>
          <cell r="B212" t="str">
            <v>500</v>
          </cell>
          <cell r="C212" t="str">
            <v>0</v>
          </cell>
          <cell r="D212" t="str">
            <v>5</v>
          </cell>
          <cell r="E212" t="str">
            <v>TRANSAKCIONI RAÈUNI  U STRANOJ VALUTI STANOVNISTVA - SA POSEBNOM NAMJENOM</v>
          </cell>
          <cell r="F212" t="str">
            <v>DV</v>
          </cell>
          <cell r="G212" t="str">
            <v>VAL</v>
          </cell>
          <cell r="H212" t="str">
            <v>Nekamat</v>
          </cell>
          <cell r="I212" t="str">
            <v>avista</v>
          </cell>
          <cell r="J212" t="str">
            <v>stanovništvo</v>
          </cell>
          <cell r="K212" t="str">
            <v>Domaći devize</v>
          </cell>
        </row>
        <row r="213">
          <cell r="A213">
            <v>50006</v>
          </cell>
          <cell r="B213" t="str">
            <v>500</v>
          </cell>
          <cell r="C213" t="str">
            <v>0</v>
          </cell>
          <cell r="D213" t="str">
            <v>6</v>
          </cell>
          <cell r="E213" t="str">
            <v>TRANSAKCIONI RAÈUNI U STRANOJ VALUTI NEBANKARSKIH FINANSIJSKIH ORGANIZACIJA</v>
          </cell>
          <cell r="F213" t="str">
            <v>DV</v>
          </cell>
          <cell r="G213" t="str">
            <v>VAL</v>
          </cell>
          <cell r="H213" t="str">
            <v>Nekamat</v>
          </cell>
          <cell r="I213" t="str">
            <v>avista</v>
          </cell>
          <cell r="J213" t="str">
            <v>nebank org</v>
          </cell>
          <cell r="K213" t="str">
            <v>Domaći devize</v>
          </cell>
        </row>
        <row r="214">
          <cell r="A214">
            <v>5000600</v>
          </cell>
          <cell r="B214" t="str">
            <v>500</v>
          </cell>
          <cell r="C214" t="str">
            <v>0</v>
          </cell>
          <cell r="D214" t="str">
            <v>6</v>
          </cell>
          <cell r="E214" t="str">
            <v>TRANSAKCIONI RAÈUNI U STRANOJ VALUTI NEBANKARSKIH FINANSIJSKIH ORGANIZACJIA - (PIF, ZIF, DUIF, OSTALO)</v>
          </cell>
          <cell r="F214" t="str">
            <v>DV</v>
          </cell>
          <cell r="G214" t="str">
            <v>VAL</v>
          </cell>
          <cell r="H214" t="str">
            <v>Nekamat</v>
          </cell>
          <cell r="I214" t="str">
            <v>avista</v>
          </cell>
          <cell r="J214" t="str">
            <v>nebank org</v>
          </cell>
          <cell r="K214" t="str">
            <v>Domaći devize</v>
          </cell>
        </row>
        <row r="215">
          <cell r="A215">
            <v>5000601</v>
          </cell>
          <cell r="B215" t="str">
            <v>500</v>
          </cell>
          <cell r="C215" t="str">
            <v>0</v>
          </cell>
          <cell r="D215" t="str">
            <v>6</v>
          </cell>
          <cell r="E215" t="str">
            <v>TRANSAKCIONI RAÈUNI U STRANOJ VALUTI NEBANKARSKIH FINANSIJSKIH ORGANIZACIJA - OSIG.ORGANIZ.</v>
          </cell>
          <cell r="F215" t="str">
            <v>DV</v>
          </cell>
          <cell r="G215" t="str">
            <v>VAL</v>
          </cell>
          <cell r="H215" t="str">
            <v>Nekamat</v>
          </cell>
          <cell r="I215" t="str">
            <v>avista</v>
          </cell>
          <cell r="J215" t="str">
            <v>nebank org</v>
          </cell>
          <cell r="K215" t="str">
            <v>Domaći devize</v>
          </cell>
        </row>
        <row r="216">
          <cell r="A216">
            <v>5000617</v>
          </cell>
          <cell r="B216" t="str">
            <v>500</v>
          </cell>
          <cell r="C216" t="str">
            <v>0</v>
          </cell>
          <cell r="D216" t="str">
            <v>6</v>
          </cell>
          <cell r="E216" t="str">
            <v>TRANSAKCIONI RAÈUNI U STRANOJ VALUTI NEBANKARSKIH FINANSIJSKIH ORGANIZACIJA</v>
          </cell>
          <cell r="F216" t="str">
            <v>DV</v>
          </cell>
          <cell r="G216" t="str">
            <v>VAL</v>
          </cell>
          <cell r="H216" t="str">
            <v>Nekamat</v>
          </cell>
          <cell r="I216" t="str">
            <v>avista</v>
          </cell>
          <cell r="J216" t="str">
            <v>nebank org</v>
          </cell>
          <cell r="K216" t="str">
            <v>Domaći devize</v>
          </cell>
        </row>
        <row r="217">
          <cell r="A217">
            <v>50007</v>
          </cell>
          <cell r="B217" t="str">
            <v>500</v>
          </cell>
          <cell r="C217" t="str">
            <v>0</v>
          </cell>
          <cell r="D217" t="str">
            <v>7</v>
          </cell>
          <cell r="E217" t="str">
            <v>TRANSAKCIONI RAÈUNI U STRANOJ VALUTI - NEPROFITNE ORGANIZACIJE</v>
          </cell>
          <cell r="F217" t="str">
            <v>DV</v>
          </cell>
          <cell r="G217" t="str">
            <v>VAL</v>
          </cell>
          <cell r="H217" t="str">
            <v>Nekamat</v>
          </cell>
          <cell r="I217" t="str">
            <v>avista</v>
          </cell>
          <cell r="J217" t="str">
            <v>neprof.org</v>
          </cell>
          <cell r="K217" t="str">
            <v>Domaći devize</v>
          </cell>
        </row>
        <row r="218">
          <cell r="A218">
            <v>5000825</v>
          </cell>
          <cell r="B218" t="str">
            <v>500</v>
          </cell>
          <cell r="C218" t="str">
            <v>0</v>
          </cell>
          <cell r="D218" t="str">
            <v>8</v>
          </cell>
          <cell r="E218" t="str">
            <v>TRANSAKCIONI RAÈUNI U STRANOJ VALUTI STRANIH LICA - NEBANKARSKE FIN.ORGAN.</v>
          </cell>
          <cell r="F218" t="str">
            <v>DV</v>
          </cell>
          <cell r="G218" t="str">
            <v>VAL</v>
          </cell>
          <cell r="H218" t="str">
            <v>Nekamat</v>
          </cell>
          <cell r="I218" t="str">
            <v>avista</v>
          </cell>
          <cell r="J218" t="str">
            <v>nebank org</v>
          </cell>
          <cell r="K218" t="str">
            <v>Strani devize</v>
          </cell>
        </row>
        <row r="219">
          <cell r="A219">
            <v>5000826</v>
          </cell>
          <cell r="B219" t="str">
            <v>500</v>
          </cell>
          <cell r="C219" t="str">
            <v>0</v>
          </cell>
          <cell r="D219" t="str">
            <v>8</v>
          </cell>
          <cell r="E219" t="str">
            <v>TRANSAKCIONI RAÈUNI U STRANOJ VALUTI STRANIH LICA - DRUGA PREDUZEÆA</v>
          </cell>
          <cell r="F219" t="str">
            <v>DV</v>
          </cell>
          <cell r="G219" t="str">
            <v>VAL</v>
          </cell>
          <cell r="H219" t="str">
            <v>Nekamat</v>
          </cell>
          <cell r="I219" t="str">
            <v>avista</v>
          </cell>
          <cell r="J219" t="str">
            <v>preduzeća</v>
          </cell>
          <cell r="K219" t="str">
            <v>Strani devize</v>
          </cell>
        </row>
        <row r="220">
          <cell r="A220">
            <v>5000827</v>
          </cell>
          <cell r="B220" t="str">
            <v>500</v>
          </cell>
          <cell r="C220" t="str">
            <v>0</v>
          </cell>
          <cell r="D220" t="str">
            <v>8</v>
          </cell>
          <cell r="E220" t="str">
            <v>TRANSAKCIONI RAÈUNI U STRANOJ VALUTI STRANIH LICA - STANOVNIŠTVO</v>
          </cell>
          <cell r="F220" t="str">
            <v>DV</v>
          </cell>
          <cell r="G220" t="str">
            <v>VAL</v>
          </cell>
          <cell r="H220" t="str">
            <v>Nekamat</v>
          </cell>
          <cell r="I220" t="str">
            <v>avista</v>
          </cell>
          <cell r="J220" t="str">
            <v>stanovništvo</v>
          </cell>
          <cell r="K220" t="str">
            <v>Strani devize</v>
          </cell>
        </row>
        <row r="221">
          <cell r="A221">
            <v>50009</v>
          </cell>
          <cell r="B221" t="str">
            <v>500</v>
          </cell>
          <cell r="C221" t="str">
            <v>0</v>
          </cell>
          <cell r="D221" t="str">
            <v>9</v>
          </cell>
          <cell r="E221" t="str">
            <v>TRANSAKCIONI RAÈUNI U STRANOJ VALUTI OSTALIH ORGANIZACIJA</v>
          </cell>
          <cell r="F221" t="str">
            <v>DV</v>
          </cell>
          <cell r="G221" t="str">
            <v>VAL</v>
          </cell>
          <cell r="H221" t="str">
            <v>Nekamat</v>
          </cell>
          <cell r="I221" t="str">
            <v>avista</v>
          </cell>
          <cell r="J221" t="str">
            <v>ostali</v>
          </cell>
          <cell r="K221" t="str">
            <v>Domaći devize</v>
          </cell>
        </row>
        <row r="222">
          <cell r="A222">
            <v>5000920</v>
          </cell>
          <cell r="B222" t="str">
            <v>500</v>
          </cell>
          <cell r="C222" t="str">
            <v>0</v>
          </cell>
          <cell r="D222" t="str">
            <v>9</v>
          </cell>
          <cell r="E222" t="str">
            <v>TRANSAKCIONI RAÈUN U STRANOJ VALUTI OSTALIH ORGANIZACIJA (NEPROFITNE ORGANIZACIJE)</v>
          </cell>
          <cell r="F222" t="str">
            <v>DV</v>
          </cell>
          <cell r="G222" t="str">
            <v>VAL</v>
          </cell>
          <cell r="H222" t="str">
            <v>Nekamat</v>
          </cell>
          <cell r="I222" t="str">
            <v>avista</v>
          </cell>
          <cell r="J222" t="str">
            <v>ostali</v>
          </cell>
          <cell r="K222" t="str">
            <v>Domaći devize</v>
          </cell>
        </row>
        <row r="223">
          <cell r="A223">
            <v>5000928</v>
          </cell>
          <cell r="B223" t="str">
            <v>500</v>
          </cell>
          <cell r="C223" t="str">
            <v>0</v>
          </cell>
          <cell r="D223" t="str">
            <v>9</v>
          </cell>
          <cell r="E223" t="str">
            <v>TRANSAKCIONI RAÈUNI U STRANOJ VALUTI OSTALIH ORGANIZACIJA (NAMJENSKE DONACIJE)</v>
          </cell>
          <cell r="F223" t="str">
            <v>DV</v>
          </cell>
          <cell r="G223" t="str">
            <v>VAL</v>
          </cell>
          <cell r="H223" t="str">
            <v>Nekamat</v>
          </cell>
          <cell r="I223" t="str">
            <v>avista</v>
          </cell>
          <cell r="J223" t="str">
            <v>ostali</v>
          </cell>
          <cell r="K223" t="str">
            <v>Domaći devize</v>
          </cell>
        </row>
        <row r="224">
          <cell r="A224">
            <v>5012580</v>
          </cell>
          <cell r="B224" t="str">
            <v>501</v>
          </cell>
          <cell r="C224" t="str">
            <v>2</v>
          </cell>
          <cell r="D224" t="str">
            <v>5</v>
          </cell>
          <cell r="E224" t="str">
            <v>KRATKOROÈNI ŠTEDNI DEPOZITI STANOVNIŠTVA 1 MJ - 3 MJ. U STR. VALUTI - NAMJENSKI NEKAMAT.</v>
          </cell>
          <cell r="F224" t="str">
            <v>DK</v>
          </cell>
          <cell r="G224" t="str">
            <v>VAL</v>
          </cell>
          <cell r="H224" t="str">
            <v>Nekamat</v>
          </cell>
          <cell r="I224" t="str">
            <v>do 3 mj</v>
          </cell>
          <cell r="J224" t="str">
            <v>stanovništvo</v>
          </cell>
          <cell r="K224" t="str">
            <v>Domaći devize</v>
          </cell>
        </row>
        <row r="225">
          <cell r="A225">
            <v>50143</v>
          </cell>
          <cell r="B225" t="str">
            <v>501</v>
          </cell>
          <cell r="C225" t="str">
            <v>4</v>
          </cell>
          <cell r="D225" t="str">
            <v>3</v>
          </cell>
          <cell r="E225" t="str">
            <v>NAMJENSKI KRARTKOROÈNI DEPOZITI DRUGIH PREDUZEÆA U STR.VAL. DO 365 DANA - PO KREDITIMA (NEKAMAT)</v>
          </cell>
          <cell r="F225" t="str">
            <v>DK</v>
          </cell>
          <cell r="G225" t="str">
            <v>VAL</v>
          </cell>
          <cell r="H225" t="str">
            <v>Nekamat</v>
          </cell>
          <cell r="I225" t="str">
            <v>do 1 god</v>
          </cell>
          <cell r="J225" t="str">
            <v>preduzeća</v>
          </cell>
          <cell r="K225" t="str">
            <v>Domaći devize</v>
          </cell>
        </row>
        <row r="226">
          <cell r="A226">
            <v>501432</v>
          </cell>
          <cell r="B226" t="str">
            <v>501</v>
          </cell>
          <cell r="C226" t="str">
            <v>4</v>
          </cell>
          <cell r="D226" t="str">
            <v>3</v>
          </cell>
          <cell r="E226" t="str">
            <v>NAMJENSKI KRATKOROÈNI DEPOZITI DRUGIH PREDUZEÆA U STRANOJ VALUTI DO 365 DANA - AKREDITIVI I GARANCIJE (NEKAM.)</v>
          </cell>
          <cell r="F226" t="str">
            <v>DK</v>
          </cell>
          <cell r="G226" t="str">
            <v>VAL</v>
          </cell>
          <cell r="H226" t="str">
            <v>Nekamat</v>
          </cell>
          <cell r="I226" t="str">
            <v>do 1 god</v>
          </cell>
          <cell r="J226" t="str">
            <v>preduzeća</v>
          </cell>
          <cell r="K226" t="str">
            <v>Domaći devize</v>
          </cell>
        </row>
        <row r="227">
          <cell r="A227">
            <v>501450</v>
          </cell>
          <cell r="B227" t="str">
            <v>501</v>
          </cell>
          <cell r="C227" t="str">
            <v>4</v>
          </cell>
          <cell r="D227" t="str">
            <v>5</v>
          </cell>
          <cell r="E227" t="str">
            <v>NAMJENSKI KRATKOROÈNI DEPOZITI STANOVNIŠTVA U STRANOJ VALUTI DO 365 DANA - PLASMANI PRAVNIM LICIMA  (NEKAM.)</v>
          </cell>
          <cell r="F227" t="str">
            <v>DK</v>
          </cell>
          <cell r="G227" t="str">
            <v>VAL</v>
          </cell>
          <cell r="H227" t="str">
            <v>Nekamat</v>
          </cell>
          <cell r="I227" t="str">
            <v>do 1 god</v>
          </cell>
          <cell r="J227" t="str">
            <v>stanovništvo</v>
          </cell>
          <cell r="K227" t="str">
            <v>Domaći devize</v>
          </cell>
        </row>
        <row r="228">
          <cell r="A228">
            <v>5014501</v>
          </cell>
          <cell r="B228" t="str">
            <v>501</v>
          </cell>
          <cell r="C228" t="str">
            <v>4</v>
          </cell>
          <cell r="D228" t="str">
            <v>5</v>
          </cell>
          <cell r="E228" t="str">
            <v>NAMJENSKI KRATKOROÈNI DEPOZITI STANOVNIŠTVA U STRANOJ VALUTI DO 365 DANA - PLASMANI PRAVNIM LICIMA (KAMATONOSNI)</v>
          </cell>
          <cell r="F228" t="str">
            <v>DK</v>
          </cell>
          <cell r="G228" t="str">
            <v>VAL</v>
          </cell>
          <cell r="H228" t="str">
            <v>Kamatonosni</v>
          </cell>
          <cell r="I228" t="str">
            <v>do 1 god</v>
          </cell>
          <cell r="J228" t="str">
            <v>stanovništvo</v>
          </cell>
          <cell r="K228" t="str">
            <v>Domaći devize</v>
          </cell>
        </row>
        <row r="229">
          <cell r="A229">
            <v>5014580</v>
          </cell>
          <cell r="B229" t="str">
            <v>501</v>
          </cell>
          <cell r="C229" t="str">
            <v>4</v>
          </cell>
          <cell r="D229" t="str">
            <v>5</v>
          </cell>
          <cell r="E229" t="str">
            <v>KRATKOROÈNI ŠTEDNI DEPOZITI STANOVNIŠTVA 4 MJ - 12 MJ. U STR. VALUTI - NAMJENSKI NEKAMAT.</v>
          </cell>
          <cell r="F229" t="str">
            <v>DK</v>
          </cell>
          <cell r="G229" t="str">
            <v>VAL</v>
          </cell>
          <cell r="H229" t="str">
            <v>Nekamat</v>
          </cell>
          <cell r="I229" t="str">
            <v>do 1 god</v>
          </cell>
          <cell r="J229" t="str">
            <v>stanovništvo</v>
          </cell>
          <cell r="K229" t="str">
            <v>Domaći devize</v>
          </cell>
        </row>
        <row r="230">
          <cell r="A230">
            <v>5014581</v>
          </cell>
          <cell r="B230" t="str">
            <v>501</v>
          </cell>
          <cell r="C230" t="str">
            <v>4</v>
          </cell>
          <cell r="D230" t="str">
            <v>5</v>
          </cell>
          <cell r="E230" t="str">
            <v>KRATKOROÈNI ŠTEDNI DEPOZITI STANOVNIŠTVA 4 MJ - 12 MJ. U STR. VALUTI - NAMJENSKI KAMAT.</v>
          </cell>
          <cell r="F230" t="str">
            <v>DK</v>
          </cell>
          <cell r="G230" t="str">
            <v>VAL</v>
          </cell>
          <cell r="H230" t="str">
            <v>Kamatonosni</v>
          </cell>
          <cell r="I230" t="str">
            <v>do 1 god</v>
          </cell>
          <cell r="J230" t="str">
            <v>stanovništvo</v>
          </cell>
          <cell r="K230" t="str">
            <v>Domaći devize</v>
          </cell>
        </row>
        <row r="231">
          <cell r="A231">
            <v>5014591</v>
          </cell>
          <cell r="B231" t="str">
            <v>501</v>
          </cell>
          <cell r="C231" t="str">
            <v>4</v>
          </cell>
          <cell r="D231" t="str">
            <v>5</v>
          </cell>
          <cell r="E231" t="str">
            <v>KRATKOROÈNI ŠTEDNI DEPOZITI STANOVNIŠTVA NA 12 MJ. U STR. VALUTI - RENTNI KAMAT.</v>
          </cell>
          <cell r="F231" t="str">
            <v>DK</v>
          </cell>
          <cell r="G231" t="str">
            <v>VAL</v>
          </cell>
          <cell r="H231" t="str">
            <v>Kamatonosni</v>
          </cell>
          <cell r="I231" t="str">
            <v>do 1 god</v>
          </cell>
          <cell r="J231" t="str">
            <v>stanovništvo</v>
          </cell>
          <cell r="K231" t="str">
            <v>Domaći devize</v>
          </cell>
        </row>
        <row r="232">
          <cell r="A232">
            <v>50150</v>
          </cell>
          <cell r="B232" t="str">
            <v>501</v>
          </cell>
          <cell r="C232" t="str">
            <v>5</v>
          </cell>
          <cell r="D232" t="str">
            <v>0</v>
          </cell>
          <cell r="E232" t="str">
            <v>NAMJENSKI DUGOROÈNI DEPOZITI BANAKA U STRANOJ VALUTI PREKO 36 MJESECI - ZA PLATNE KARTICE  PLASM.FIZ.LICIMA  (NEKAM.)</v>
          </cell>
          <cell r="F232" t="str">
            <v>DD</v>
          </cell>
          <cell r="G232" t="str">
            <v>VAL</v>
          </cell>
          <cell r="H232" t="str">
            <v>Nekamat</v>
          </cell>
          <cell r="I232" t="str">
            <v>preko 3 god</v>
          </cell>
          <cell r="J232" t="str">
            <v>banke</v>
          </cell>
          <cell r="K232" t="str">
            <v>Domaći devize</v>
          </cell>
        </row>
        <row r="233">
          <cell r="A233">
            <v>50153</v>
          </cell>
          <cell r="B233" t="str">
            <v>501</v>
          </cell>
          <cell r="C233" t="str">
            <v>5</v>
          </cell>
          <cell r="D233" t="str">
            <v>3</v>
          </cell>
          <cell r="E233" t="str">
            <v>NAMJENSKI DUG.DEPOZITI DRUGIH PREDUZEÆA U STR.VAL.PREKO GODINU DANA - PO GARANC.I AKREDIT. (NEKAMATONOSNI)</v>
          </cell>
          <cell r="F233" t="str">
            <v>DD</v>
          </cell>
          <cell r="G233" t="str">
            <v>VAL</v>
          </cell>
          <cell r="H233" t="str">
            <v>Nekamat</v>
          </cell>
          <cell r="I233" t="str">
            <v>do 3 god</v>
          </cell>
          <cell r="J233" t="str">
            <v>preduzeća</v>
          </cell>
          <cell r="K233" t="str">
            <v>Domaći devize</v>
          </cell>
        </row>
        <row r="234">
          <cell r="A234">
            <v>501530</v>
          </cell>
          <cell r="B234" t="str">
            <v>501</v>
          </cell>
          <cell r="C234" t="str">
            <v>5</v>
          </cell>
          <cell r="D234" t="str">
            <v>3</v>
          </cell>
          <cell r="E234" t="str">
            <v>NAMJENSKI DEPOZITI U STR.VAL.PREKO GODINU- DRUGA PREDUZECA- PLASM.PRAVNIM LICIMA (NEKAM.)</v>
          </cell>
          <cell r="F234" t="str">
            <v>DD</v>
          </cell>
          <cell r="G234" t="str">
            <v>VAL</v>
          </cell>
          <cell r="H234" t="str">
            <v>Nekamat</v>
          </cell>
          <cell r="I234" t="str">
            <v>do 3 god</v>
          </cell>
          <cell r="J234" t="str">
            <v>preduzeća</v>
          </cell>
          <cell r="K234" t="str">
            <v>Domaći devize</v>
          </cell>
        </row>
        <row r="235">
          <cell r="A235">
            <v>5015301</v>
          </cell>
          <cell r="B235" t="str">
            <v>501</v>
          </cell>
          <cell r="C235" t="str">
            <v>5</v>
          </cell>
          <cell r="D235" t="str">
            <v>3</v>
          </cell>
          <cell r="E235" t="str">
            <v>NAMJENSKI DUGOROÈNI DEPOZITI DRUGIH PREDUZEÆA U STRANOJ VALUTI PREKO GODINU DANA - PLASMANI PRAVNIM LICIMA (KAMATONOSNI)</v>
          </cell>
          <cell r="F235" t="str">
            <v>DD</v>
          </cell>
          <cell r="G235" t="str">
            <v>VAL</v>
          </cell>
          <cell r="H235" t="str">
            <v>Kamatonosni</v>
          </cell>
          <cell r="I235" t="str">
            <v>do 3 god</v>
          </cell>
          <cell r="J235" t="str">
            <v>preduzeća</v>
          </cell>
          <cell r="K235" t="str">
            <v>Domaći devize</v>
          </cell>
        </row>
        <row r="236">
          <cell r="A236">
            <v>50155</v>
          </cell>
          <cell r="B236" t="str">
            <v>501</v>
          </cell>
          <cell r="C236" t="str">
            <v>5</v>
          </cell>
          <cell r="D236" t="str">
            <v>5</v>
          </cell>
          <cell r="E236" t="str">
            <v>NAMJENSKI DUG.DEPOZITI STANOVNIŠTVA U STR.VAL.PREKO GODINU DANA - PLASMANI FIZIÈKA LICA NAMJENSKI DEPOZITI U STR.VAL.PREKO GODINU- DRUGA PREDUZECA- PLASM.PRAVNIM LICIMA (NEKAM.)</v>
          </cell>
          <cell r="F236" t="str">
            <v>DD</v>
          </cell>
          <cell r="G236" t="str">
            <v>VAL</v>
          </cell>
          <cell r="H236" t="str">
            <v>Nekamat</v>
          </cell>
          <cell r="I236" t="str">
            <v>do 3 god</v>
          </cell>
          <cell r="J236" t="str">
            <v>stanovništvo</v>
          </cell>
          <cell r="K236" t="str">
            <v>Domaći devize</v>
          </cell>
        </row>
        <row r="237">
          <cell r="A237">
            <v>501550</v>
          </cell>
          <cell r="B237" t="str">
            <v>501</v>
          </cell>
          <cell r="C237" t="str">
            <v>5</v>
          </cell>
          <cell r="D237" t="str">
            <v>5</v>
          </cell>
          <cell r="E237" t="str">
            <v>NAMJENSKI DUG.DEPOZITI STANOVNIŠTVA U STR.VAL.PREKO GODINU DANA - PLASMANI PRAVNIM LICIMA (NEKAM.)</v>
          </cell>
          <cell r="F237" t="str">
            <v>DD</v>
          </cell>
          <cell r="G237" t="str">
            <v>VAL</v>
          </cell>
          <cell r="H237" t="str">
            <v>Nekamat</v>
          </cell>
          <cell r="I237" t="str">
            <v>do 3 god</v>
          </cell>
          <cell r="J237" t="str">
            <v>stanovništvo</v>
          </cell>
          <cell r="K237" t="str">
            <v>Domaći devize</v>
          </cell>
        </row>
        <row r="238">
          <cell r="A238">
            <v>5015501</v>
          </cell>
          <cell r="B238" t="str">
            <v>501</v>
          </cell>
          <cell r="C238" t="str">
            <v>5</v>
          </cell>
          <cell r="D238" t="str">
            <v>5</v>
          </cell>
          <cell r="E238" t="str">
            <v>NAMJENSKI DUGOROÈNI DEPOZITI STANOVNIŠTVA U STRANOJ VALUTI PREKO GODINU DANA - PLASMANI PRAVNIM LICIMA (KAMATONOSNI)</v>
          </cell>
          <cell r="F238" t="str">
            <v>DD</v>
          </cell>
          <cell r="G238" t="str">
            <v>VAL</v>
          </cell>
          <cell r="H238" t="str">
            <v>Kamatonosni</v>
          </cell>
          <cell r="I238" t="str">
            <v>do 3 god</v>
          </cell>
          <cell r="J238" t="str">
            <v>stanovništvo</v>
          </cell>
          <cell r="K238" t="str">
            <v>Domaći devize</v>
          </cell>
        </row>
        <row r="239">
          <cell r="A239">
            <v>501551</v>
          </cell>
          <cell r="B239" t="str">
            <v>501</v>
          </cell>
          <cell r="C239" t="str">
            <v>5</v>
          </cell>
          <cell r="D239" t="str">
            <v>5</v>
          </cell>
          <cell r="E239" t="str">
            <v>NAMJENSKI DUGOROÈNI DEPOZITI STANOVNIŠTVA U STRANOJ VALUTI PREKO GODINU DANA - PLASMANI FIZIÈKIM LICIMA (KAMATONOSNI)</v>
          </cell>
          <cell r="F239" t="str">
            <v>DD</v>
          </cell>
          <cell r="G239" t="str">
            <v>VAL</v>
          </cell>
          <cell r="H239" t="str">
            <v>Kamatonosni</v>
          </cell>
          <cell r="I239" t="str">
            <v>do 3 god</v>
          </cell>
          <cell r="J239" t="str">
            <v>stanovništvo</v>
          </cell>
          <cell r="K239" t="str">
            <v>Domaći devize</v>
          </cell>
        </row>
        <row r="240">
          <cell r="A240">
            <v>5016810</v>
          </cell>
          <cell r="B240" t="str">
            <v>501</v>
          </cell>
          <cell r="C240" t="str">
            <v>6</v>
          </cell>
          <cell r="D240" t="str">
            <v>8</v>
          </cell>
          <cell r="E240" t="str">
            <v>NAMJENSKI DUGOROÈNI DEPOZITI U STRANOJ VALUTI STRANIH LICA NA 36 MJESECI - PLASMANI PRAVNIM LICIMA (KAMATONOSNI)</v>
          </cell>
          <cell r="F240" t="str">
            <v>DD</v>
          </cell>
          <cell r="G240" t="str">
            <v>VAL</v>
          </cell>
          <cell r="H240" t="str">
            <v>Kamatonosni</v>
          </cell>
          <cell r="I240" t="str">
            <v>do 3 god</v>
          </cell>
          <cell r="J240" t="str">
            <v>preduzeća</v>
          </cell>
          <cell r="K240" t="str">
            <v>Strani devize</v>
          </cell>
        </row>
        <row r="241">
          <cell r="A241">
            <v>50174</v>
          </cell>
          <cell r="B241" t="str">
            <v>501</v>
          </cell>
          <cell r="C241" t="str">
            <v>7</v>
          </cell>
          <cell r="D241" t="str">
            <v>4</v>
          </cell>
          <cell r="E241" t="str">
            <v>NAMJENSKI DUGOR.DEPOZITI  PREDUZETNIKA U STR.VAL.DO 5 GODINE IZ OPERAT.POSL.PO KREDITIMA (NEKAMAT)</v>
          </cell>
          <cell r="F241" t="str">
            <v>DD</v>
          </cell>
          <cell r="G241" t="str">
            <v>VAL</v>
          </cell>
          <cell r="H241" t="str">
            <v>Nekamat</v>
          </cell>
          <cell r="I241" t="str">
            <v>preko 3 god</v>
          </cell>
          <cell r="J241" t="str">
            <v>stanovništvo</v>
          </cell>
          <cell r="K241" t="str">
            <v>Domaći devize</v>
          </cell>
        </row>
        <row r="242">
          <cell r="A242">
            <v>5017410</v>
          </cell>
          <cell r="B242" t="str">
            <v>501</v>
          </cell>
          <cell r="C242" t="str">
            <v>7</v>
          </cell>
          <cell r="D242" t="str">
            <v>4</v>
          </cell>
          <cell r="E242" t="str">
            <v>NAMJENSKI DUGOROÈNI DEPOZITI  PREDUZETNIKA U STRANOJ VALUTI DO 5 GODINA PO KREDITIMA (KAMATONOSNI)</v>
          </cell>
          <cell r="F242" t="str">
            <v>DD</v>
          </cell>
          <cell r="G242" t="str">
            <v>VAL</v>
          </cell>
          <cell r="H242" t="str">
            <v>Kamatonosni</v>
          </cell>
          <cell r="I242" t="str">
            <v>preko 3 god</v>
          </cell>
          <cell r="J242" t="str">
            <v>stanovništvo</v>
          </cell>
          <cell r="K242" t="str">
            <v>Domaći devize</v>
          </cell>
        </row>
        <row r="243">
          <cell r="A243">
            <v>5017580</v>
          </cell>
          <cell r="B243" t="str">
            <v>501</v>
          </cell>
          <cell r="C243" t="str">
            <v>7</v>
          </cell>
          <cell r="D243" t="str">
            <v>5</v>
          </cell>
          <cell r="E243" t="str">
            <v>DUGOROÈNI ŠTEDNI DEPOZITI STANOVNIŠTVA 13 MJ - 36 MJ. U STR. VALUTI - NAMJENSKI NEKAMAT.</v>
          </cell>
          <cell r="F243" t="str">
            <v>DD</v>
          </cell>
          <cell r="G243" t="str">
            <v>VAL</v>
          </cell>
          <cell r="H243" t="str">
            <v>Nekamat</v>
          </cell>
          <cell r="I243" t="str">
            <v>do 3 god</v>
          </cell>
          <cell r="J243" t="str">
            <v>stanovništvo</v>
          </cell>
          <cell r="K243" t="str">
            <v>Domaći devize</v>
          </cell>
        </row>
        <row r="244">
          <cell r="A244">
            <v>5017581</v>
          </cell>
          <cell r="B244" t="str">
            <v>501</v>
          </cell>
          <cell r="C244" t="str">
            <v>7</v>
          </cell>
          <cell r="D244" t="str">
            <v>5</v>
          </cell>
          <cell r="E244" t="str">
            <v>DUGOROÈNI ŠTEDNI DEPOZITI STANOVNIŠTVA 13 MJ - 36 MJ. U STR. VALUTI - NAMJENSKI KAMAT.</v>
          </cell>
          <cell r="F244" t="str">
            <v>DD</v>
          </cell>
          <cell r="G244" t="str">
            <v>VAL</v>
          </cell>
          <cell r="H244" t="str">
            <v>Kamatonosni</v>
          </cell>
          <cell r="I244" t="str">
            <v>do 3 god</v>
          </cell>
          <cell r="J244" t="str">
            <v>stanovništvo</v>
          </cell>
          <cell r="K244" t="str">
            <v>Domaći devize</v>
          </cell>
        </row>
        <row r="245">
          <cell r="A245">
            <v>5017591</v>
          </cell>
          <cell r="B245" t="str">
            <v>501</v>
          </cell>
          <cell r="C245" t="str">
            <v>7</v>
          </cell>
          <cell r="D245" t="str">
            <v>5</v>
          </cell>
          <cell r="E245" t="str">
            <v>DUGOROÈNI ŠTEDNI DEPOZITI STANOVNIŠTVA NA 24 MJ. U STR. VALUTI - RENTNI KAMAT.</v>
          </cell>
          <cell r="F245" t="str">
            <v>DD</v>
          </cell>
          <cell r="G245" t="str">
            <v>VAL</v>
          </cell>
          <cell r="H245" t="str">
            <v>Kamatonosni</v>
          </cell>
          <cell r="I245" t="str">
            <v>do 3 god</v>
          </cell>
          <cell r="J245" t="str">
            <v>stanovništvo</v>
          </cell>
          <cell r="K245" t="str">
            <v>Domaći devize</v>
          </cell>
        </row>
        <row r="246">
          <cell r="A246">
            <v>5019580</v>
          </cell>
          <cell r="B246" t="str">
            <v>501</v>
          </cell>
          <cell r="C246" t="str">
            <v>9</v>
          </cell>
          <cell r="D246" t="str">
            <v>5</v>
          </cell>
          <cell r="E246" t="str">
            <v>DUGOROÈNI ŠTEDNI DEPOZITI STANOVNIŠTVA PREKO 36 MJ. U STR. VALUTI - NAMJENSKI NEKAMAT.</v>
          </cell>
          <cell r="F246" t="str">
            <v>DD</v>
          </cell>
          <cell r="G246" t="str">
            <v>VAL</v>
          </cell>
          <cell r="H246" t="str">
            <v>Nekamat</v>
          </cell>
          <cell r="I246" t="str">
            <v>preko 3 god</v>
          </cell>
          <cell r="J246" t="str">
            <v>stanovništvo</v>
          </cell>
          <cell r="K246" t="str">
            <v>Domaći devize</v>
          </cell>
        </row>
        <row r="247">
          <cell r="A247">
            <v>5019581</v>
          </cell>
          <cell r="B247" t="str">
            <v>501</v>
          </cell>
          <cell r="C247" t="str">
            <v>9</v>
          </cell>
          <cell r="D247" t="str">
            <v>5</v>
          </cell>
          <cell r="E247" t="str">
            <v>DUGOROÈNI ŠTEDNI DEPOZITI STANOVNIŠTVA PREKO 36 MJ. U STR. VALUTI - NAMJENSKI KAMAT.</v>
          </cell>
          <cell r="F247" t="str">
            <v>DD</v>
          </cell>
          <cell r="G247" t="str">
            <v>VAL</v>
          </cell>
          <cell r="H247" t="str">
            <v>Kamatonosni</v>
          </cell>
          <cell r="I247" t="str">
            <v>preko 3 god</v>
          </cell>
          <cell r="J247" t="str">
            <v>stanovništvo</v>
          </cell>
          <cell r="K247" t="str">
            <v>Domaći devize</v>
          </cell>
        </row>
        <row r="248">
          <cell r="A248">
            <v>5019591</v>
          </cell>
          <cell r="B248" t="str">
            <v>501</v>
          </cell>
          <cell r="C248" t="str">
            <v>9</v>
          </cell>
          <cell r="D248" t="str">
            <v>5</v>
          </cell>
          <cell r="E248" t="str">
            <v>DUGOROÈNI ŠTEDNI DEPOZITI STANOVNIŠTVA NA 36 MJ. U STR. VALUTI - RENTNI KAMAT.</v>
          </cell>
          <cell r="F248" t="str">
            <v>DD</v>
          </cell>
          <cell r="G248" t="str">
            <v>VAL</v>
          </cell>
          <cell r="H248" t="str">
            <v>Kamatonosni</v>
          </cell>
          <cell r="I248" t="str">
            <v>do 3 god</v>
          </cell>
          <cell r="J248" t="str">
            <v>stanovništvo</v>
          </cell>
          <cell r="K248" t="str">
            <v>Domaći devize</v>
          </cell>
        </row>
        <row r="249">
          <cell r="A249">
            <v>50305</v>
          </cell>
          <cell r="B249" t="str">
            <v>503</v>
          </cell>
          <cell r="C249" t="str">
            <v>0</v>
          </cell>
          <cell r="D249" t="str">
            <v>5</v>
          </cell>
          <cell r="E249" t="str">
            <v>ŠTEDNI DEPOZITI U STRANOJ VALUTI STANOVNIŠTVA (AVISTA)</v>
          </cell>
          <cell r="F249" t="str">
            <v>DV</v>
          </cell>
          <cell r="G249" t="str">
            <v>VAL</v>
          </cell>
          <cell r="H249" t="str">
            <v>Kamatonosni</v>
          </cell>
          <cell r="I249" t="str">
            <v>avista</v>
          </cell>
          <cell r="J249" t="str">
            <v>stanovništvo</v>
          </cell>
          <cell r="K249" t="str">
            <v>Domaći devize</v>
          </cell>
        </row>
        <row r="250">
          <cell r="A250">
            <v>5030500</v>
          </cell>
          <cell r="B250" t="str">
            <v>503</v>
          </cell>
          <cell r="C250" t="str">
            <v>0</v>
          </cell>
          <cell r="D250" t="str">
            <v>5</v>
          </cell>
          <cell r="E250" t="str">
            <v>ŠTEDNI DEPOZITI STANOVNIŠTVA PO VIÐENJU U STRAN.VALUTI</v>
          </cell>
          <cell r="F250" t="str">
            <v>DV</v>
          </cell>
          <cell r="G250" t="str">
            <v>VAL</v>
          </cell>
          <cell r="H250" t="str">
            <v>Kamatonosni</v>
          </cell>
          <cell r="I250" t="str">
            <v>avista</v>
          </cell>
          <cell r="J250" t="str">
            <v>stanovništvo</v>
          </cell>
          <cell r="K250" t="str">
            <v>Domaći devize</v>
          </cell>
        </row>
        <row r="251">
          <cell r="A251">
            <v>5030501</v>
          </cell>
          <cell r="B251" t="str">
            <v>503</v>
          </cell>
          <cell r="C251" t="str">
            <v>0</v>
          </cell>
          <cell r="D251" t="str">
            <v>5</v>
          </cell>
          <cell r="E251" t="str">
            <v>ŠTEDNI DEPOZITI STANOVNIŠTVA PO VIÐENJU U STRAN.VALUTI - OTVORENA ŠTEDNJA</v>
          </cell>
          <cell r="F251" t="str">
            <v>DV</v>
          </cell>
          <cell r="G251" t="str">
            <v>VAL</v>
          </cell>
          <cell r="H251" t="str">
            <v>Kamatonosni</v>
          </cell>
          <cell r="I251" t="str">
            <v>avista</v>
          </cell>
          <cell r="J251" t="str">
            <v>stanovništvo</v>
          </cell>
          <cell r="K251" t="str">
            <v>Domaći devize</v>
          </cell>
        </row>
        <row r="252">
          <cell r="A252">
            <v>5030502</v>
          </cell>
          <cell r="B252" t="str">
            <v>503</v>
          </cell>
          <cell r="C252" t="str">
            <v>0</v>
          </cell>
          <cell r="D252" t="str">
            <v>5</v>
          </cell>
          <cell r="E252" t="str">
            <v>ŠTEDNI DEPOZITI STANOVNIŠTVA PO VIÐENJU U STRAN.VALUTI - DJEÈIJA OTVORENA ŠTEDNJA</v>
          </cell>
          <cell r="F252" t="str">
            <v>DV</v>
          </cell>
          <cell r="G252" t="str">
            <v>VAL</v>
          </cell>
          <cell r="H252" t="str">
            <v>Kamatonosni</v>
          </cell>
          <cell r="I252" t="str">
            <v>avista</v>
          </cell>
          <cell r="J252" t="str">
            <v>stanovništvo</v>
          </cell>
          <cell r="K252" t="str">
            <v>Domaći devize</v>
          </cell>
        </row>
        <row r="253">
          <cell r="A253">
            <v>50308</v>
          </cell>
          <cell r="B253" t="str">
            <v>503</v>
          </cell>
          <cell r="C253" t="str">
            <v>0</v>
          </cell>
          <cell r="D253" t="str">
            <v>8</v>
          </cell>
          <cell r="E253" t="str">
            <v>ŠTEDNI DEPOZITI U STRANOJ VALUTI (AVISTA) - STRANA LICA</v>
          </cell>
          <cell r="F253" t="str">
            <v>DV</v>
          </cell>
          <cell r="G253" t="str">
            <v>VAL</v>
          </cell>
          <cell r="H253" t="str">
            <v>Kamatonosni</v>
          </cell>
          <cell r="I253" t="str">
            <v>avista</v>
          </cell>
          <cell r="J253" t="str">
            <v>stanovništvo</v>
          </cell>
          <cell r="K253" t="str">
            <v>Strani devize</v>
          </cell>
        </row>
        <row r="254">
          <cell r="A254">
            <v>503151</v>
          </cell>
          <cell r="B254" t="str">
            <v>503</v>
          </cell>
          <cell r="C254" t="str">
            <v>1</v>
          </cell>
          <cell r="D254" t="str">
            <v>5</v>
          </cell>
          <cell r="E254" t="str">
            <v>KRATKOROÈNI ŠTEDNI DEPOZITI STANOVNIŠTVA NA 3 MJ. U STR. VALUTI</v>
          </cell>
          <cell r="F254" t="str">
            <v>DK</v>
          </cell>
          <cell r="G254" t="str">
            <v>VAL</v>
          </cell>
          <cell r="H254" t="str">
            <v>Kamatonosni</v>
          </cell>
          <cell r="I254" t="str">
            <v>do 3 mj</v>
          </cell>
          <cell r="J254" t="str">
            <v>stanovništvo</v>
          </cell>
          <cell r="K254" t="str">
            <v>Domaći devize</v>
          </cell>
        </row>
        <row r="255">
          <cell r="A255">
            <v>5031511</v>
          </cell>
          <cell r="B255" t="str">
            <v>503</v>
          </cell>
          <cell r="C255" t="str">
            <v>1</v>
          </cell>
          <cell r="D255" t="str">
            <v>5</v>
          </cell>
          <cell r="E255" t="str">
            <v>KRATKOROÈNI ŠTEDNI DEPOZITI STANOVNIŠTVA NA 1 MJESEC U STR. VALUTI</v>
          </cell>
          <cell r="F255" t="str">
            <v>DK</v>
          </cell>
          <cell r="G255" t="str">
            <v>VAL</v>
          </cell>
          <cell r="H255" t="str">
            <v>Kamatonosni</v>
          </cell>
          <cell r="I255" t="str">
            <v>do 3 mj</v>
          </cell>
          <cell r="J255" t="str">
            <v>stanovništvo</v>
          </cell>
          <cell r="K255" t="str">
            <v>Domaći devize</v>
          </cell>
        </row>
        <row r="256">
          <cell r="A256">
            <v>5031512</v>
          </cell>
          <cell r="B256" t="str">
            <v>503</v>
          </cell>
          <cell r="C256" t="str">
            <v>1</v>
          </cell>
          <cell r="D256" t="str">
            <v>5</v>
          </cell>
          <cell r="E256" t="str">
            <v>KRATKOROÈNI ŠTEDNI DEPOZITI STANOVNIŠTVA NA 2 MJ. U STR. VALUTI</v>
          </cell>
          <cell r="F256" t="str">
            <v>DK</v>
          </cell>
          <cell r="G256" t="str">
            <v>VAL</v>
          </cell>
          <cell r="H256" t="str">
            <v>Kamatonosni</v>
          </cell>
          <cell r="I256" t="str">
            <v>do 3 mj</v>
          </cell>
          <cell r="J256" t="str">
            <v>stanovništvo</v>
          </cell>
          <cell r="K256" t="str">
            <v>Domaći devize</v>
          </cell>
        </row>
        <row r="257">
          <cell r="A257">
            <v>503251</v>
          </cell>
          <cell r="B257" t="str">
            <v>503</v>
          </cell>
          <cell r="C257" t="str">
            <v>2</v>
          </cell>
          <cell r="D257" t="str">
            <v>5</v>
          </cell>
          <cell r="E257" t="str">
            <v>KRATKOROÈNI ŠTEDNI DEPOZITI STANOVNIŠTVA NA 6 MJ. U STR. VALUTI</v>
          </cell>
          <cell r="F257" t="str">
            <v>DK</v>
          </cell>
          <cell r="G257" t="str">
            <v>VAL</v>
          </cell>
          <cell r="H257" t="str">
            <v>Kamatonosni</v>
          </cell>
          <cell r="I257" t="str">
            <v>do 1 god</v>
          </cell>
          <cell r="J257" t="str">
            <v>stanovništvo</v>
          </cell>
          <cell r="K257" t="str">
            <v>Domaći devize</v>
          </cell>
        </row>
        <row r="258">
          <cell r="A258">
            <v>503252</v>
          </cell>
          <cell r="B258" t="str">
            <v>503</v>
          </cell>
          <cell r="C258" t="str">
            <v>2</v>
          </cell>
          <cell r="D258" t="str">
            <v>5</v>
          </cell>
          <cell r="E258" t="str">
            <v>KRATKOROÈNI ŠTEDNI DEPOZITI STANOVNIŠTVA NA 6 MJ. U STR. VALUTI - DJEÈIJA ŠTEDNJA</v>
          </cell>
          <cell r="F258" t="str">
            <v>DK</v>
          </cell>
          <cell r="G258" t="str">
            <v>VAL</v>
          </cell>
          <cell r="H258" t="str">
            <v>Kamatonosni</v>
          </cell>
          <cell r="I258" t="str">
            <v>do 1 god</v>
          </cell>
          <cell r="J258" t="str">
            <v>stanovništvo</v>
          </cell>
          <cell r="K258" t="str">
            <v>Domaći devize</v>
          </cell>
        </row>
        <row r="259">
          <cell r="A259">
            <v>503253</v>
          </cell>
          <cell r="B259" t="str">
            <v>503</v>
          </cell>
          <cell r="C259" t="str">
            <v>2</v>
          </cell>
          <cell r="D259" t="str">
            <v>5</v>
          </cell>
          <cell r="E259" t="str">
            <v>KRATKOROÈNI ŠTEDNI DEPOZITI STANOVNIŠTVA NA 6 MJ. U STR. VALUTI - RENTNA ŠTEDNJA</v>
          </cell>
          <cell r="F259" t="str">
            <v>DK</v>
          </cell>
          <cell r="G259" t="str">
            <v>VAL</v>
          </cell>
          <cell r="H259" t="str">
            <v>Kamatonosni</v>
          </cell>
          <cell r="I259" t="str">
            <v>do 1 god</v>
          </cell>
          <cell r="J259" t="str">
            <v>stanovništvo</v>
          </cell>
          <cell r="K259" t="str">
            <v>Domaći devize</v>
          </cell>
        </row>
        <row r="260">
          <cell r="A260">
            <v>503254</v>
          </cell>
          <cell r="B260" t="str">
            <v>503</v>
          </cell>
          <cell r="C260" t="str">
            <v>2</v>
          </cell>
          <cell r="D260" t="str">
            <v>5</v>
          </cell>
          <cell r="E260" t="str">
            <v>KRATKOROÈNI ŠTEDNI DEPOZITI STANOVNIŠTVA NA 6 MJ. U STR. VALUTI - SLOBODNA ŠTEDNJA</v>
          </cell>
          <cell r="F260" t="str">
            <v>DK</v>
          </cell>
          <cell r="G260" t="str">
            <v>VAL</v>
          </cell>
          <cell r="H260" t="str">
            <v>Kamatonosni</v>
          </cell>
          <cell r="I260" t="str">
            <v>do 1 god</v>
          </cell>
          <cell r="J260" t="str">
            <v>stanovništvo</v>
          </cell>
          <cell r="K260" t="str">
            <v>Domaći devize</v>
          </cell>
        </row>
        <row r="261">
          <cell r="A261">
            <v>50345</v>
          </cell>
          <cell r="B261" t="str">
            <v>503</v>
          </cell>
          <cell r="C261" t="str">
            <v>4</v>
          </cell>
          <cell r="D261" t="str">
            <v>5</v>
          </cell>
          <cell r="E261" t="str">
            <v>KRATKOROÈNI ŠTEDNI DEPOZITI STANOVNIŠTVA U STRANOJ VALUTI DO 365 DANA - DJEÈIJA SLOBODNA OROÈENA ŠTEDNJA</v>
          </cell>
          <cell r="F261" t="str">
            <v>DK</v>
          </cell>
          <cell r="G261" t="str">
            <v>VAL</v>
          </cell>
          <cell r="H261" t="str">
            <v>Kamatonosni</v>
          </cell>
          <cell r="I261" t="str">
            <v>do 1 god</v>
          </cell>
          <cell r="J261" t="str">
            <v>stanovništvo</v>
          </cell>
          <cell r="K261" t="str">
            <v>Domaći devize</v>
          </cell>
        </row>
        <row r="262">
          <cell r="A262">
            <v>503451</v>
          </cell>
          <cell r="B262" t="str">
            <v>503</v>
          </cell>
          <cell r="C262" t="str">
            <v>4</v>
          </cell>
          <cell r="D262" t="str">
            <v>5</v>
          </cell>
          <cell r="E262" t="str">
            <v>KRATKOROÈNI ŠTEDNI DEPOZITI STANOVNIŠTVA NA 12 MJ. U STR. VALUTI</v>
          </cell>
          <cell r="F262" t="str">
            <v>DK</v>
          </cell>
          <cell r="G262" t="str">
            <v>VAL</v>
          </cell>
          <cell r="H262" t="str">
            <v>Kamatonosni</v>
          </cell>
          <cell r="I262" t="str">
            <v>do 1 god</v>
          </cell>
          <cell r="J262" t="str">
            <v>stanovništvo</v>
          </cell>
          <cell r="K262" t="str">
            <v>Domaći devize</v>
          </cell>
        </row>
        <row r="263">
          <cell r="A263">
            <v>503452</v>
          </cell>
          <cell r="B263" t="str">
            <v>503</v>
          </cell>
          <cell r="C263" t="str">
            <v>4</v>
          </cell>
          <cell r="D263" t="str">
            <v>5</v>
          </cell>
          <cell r="E263" t="str">
            <v>KRATKOROÈNI ŠTEDNI DEPOZITI STANOVNIŠTVA NA 12 MJ. U STR. VALUTI - DJEÈIJA ŠTEDNJA</v>
          </cell>
          <cell r="F263" t="str">
            <v>DK</v>
          </cell>
          <cell r="G263" t="str">
            <v>VAL</v>
          </cell>
          <cell r="H263" t="str">
            <v>Kamatonosni</v>
          </cell>
          <cell r="I263" t="str">
            <v>do 1 god</v>
          </cell>
          <cell r="J263" t="str">
            <v>stanovništvo</v>
          </cell>
          <cell r="K263" t="str">
            <v>Domaći devize</v>
          </cell>
        </row>
        <row r="264">
          <cell r="A264">
            <v>503453</v>
          </cell>
          <cell r="B264" t="str">
            <v>503</v>
          </cell>
          <cell r="C264" t="str">
            <v>4</v>
          </cell>
          <cell r="D264" t="str">
            <v>5</v>
          </cell>
          <cell r="E264" t="str">
            <v>KRATKOROÈNI ŠTEDNI DEPOZITI STANOVNIŠTVA NA 12 MJ. U STR. VALUTI - RENTNA ŠTEDNJA</v>
          </cell>
          <cell r="F264" t="str">
            <v>DK</v>
          </cell>
          <cell r="G264" t="str">
            <v>VAL</v>
          </cell>
          <cell r="H264" t="str">
            <v>Kamatonosni</v>
          </cell>
          <cell r="I264" t="str">
            <v>do 1 god</v>
          </cell>
          <cell r="J264" t="str">
            <v>stanovništvo</v>
          </cell>
          <cell r="K264" t="str">
            <v>Domaći devize</v>
          </cell>
        </row>
        <row r="265">
          <cell r="A265">
            <v>503454</v>
          </cell>
          <cell r="B265" t="str">
            <v>503</v>
          </cell>
          <cell r="C265" t="str">
            <v>4</v>
          </cell>
          <cell r="D265" t="str">
            <v>5</v>
          </cell>
          <cell r="E265" t="str">
            <v>KRATKOROÈNI ŠTEDNI DEPOZITI STANOVNIŠTVA NA 12 MJ. U STR. VALUTI - SLOBODNA ŠTEDNJA</v>
          </cell>
          <cell r="F265" t="str">
            <v>DK</v>
          </cell>
          <cell r="G265" t="str">
            <v>VAL</v>
          </cell>
          <cell r="H265" t="str">
            <v>Kamatonosni</v>
          </cell>
          <cell r="I265" t="str">
            <v>do 1 god</v>
          </cell>
          <cell r="J265" t="str">
            <v>stanovništvo</v>
          </cell>
          <cell r="K265" t="str">
            <v>Domaći devize</v>
          </cell>
        </row>
        <row r="266">
          <cell r="A266">
            <v>503456</v>
          </cell>
          <cell r="B266" t="str">
            <v>503</v>
          </cell>
          <cell r="C266" t="str">
            <v>4</v>
          </cell>
          <cell r="D266" t="str">
            <v>5</v>
          </cell>
          <cell r="E266" t="str">
            <v>KRATKOROÈNI ŠTEDNI DEPOZITI STANOVNIŠTVA NA 12 MJ. U STR. VALUTI - DJEÈIJA ŠTED. SA BONUSOM</v>
          </cell>
          <cell r="F266" t="str">
            <v>DK</v>
          </cell>
          <cell r="G266" t="str">
            <v>VAL</v>
          </cell>
          <cell r="H266" t="str">
            <v>Kamatonosni</v>
          </cell>
          <cell r="I266" t="str">
            <v>do 1 god</v>
          </cell>
          <cell r="J266" t="str">
            <v>stanovništvo</v>
          </cell>
          <cell r="K266" t="str">
            <v>Domaći devize</v>
          </cell>
        </row>
        <row r="267">
          <cell r="A267">
            <v>503481</v>
          </cell>
          <cell r="B267" t="str">
            <v>503</v>
          </cell>
          <cell r="C267" t="str">
            <v>4</v>
          </cell>
          <cell r="D267" t="str">
            <v>8</v>
          </cell>
          <cell r="E267" t="str">
            <v>KRATKOROÈNI ŠTEDNI DEPOZITI U STRANOJ VALUTI  - STRANA LICA</v>
          </cell>
          <cell r="F267" t="str">
            <v>DK</v>
          </cell>
          <cell r="G267" t="str">
            <v>VAL</v>
          </cell>
          <cell r="H267" t="str">
            <v>Kamatonosni</v>
          </cell>
          <cell r="I267" t="str">
            <v>do 1 god</v>
          </cell>
          <cell r="J267" t="str">
            <v>stanovništvo</v>
          </cell>
          <cell r="K267" t="str">
            <v>Strani devize</v>
          </cell>
        </row>
        <row r="268">
          <cell r="A268">
            <v>50355</v>
          </cell>
          <cell r="B268" t="str">
            <v>503</v>
          </cell>
          <cell r="C268" t="str">
            <v>5</v>
          </cell>
          <cell r="D268" t="str">
            <v>5</v>
          </cell>
          <cell r="E268" t="str">
            <v>DUGOROÈNI ŠTEDNI DEPOZITI STANOVNIŠTVA U STRANOJ VALUTI NA 24 MJ. - DJEÈIJA SLOBODNA OROÈENA ŠTEDNJA</v>
          </cell>
          <cell r="F268" t="str">
            <v>DD</v>
          </cell>
          <cell r="G268" t="str">
            <v>VAL</v>
          </cell>
          <cell r="H268" t="str">
            <v>Kamatonosni</v>
          </cell>
          <cell r="I268" t="str">
            <v>do 3 god</v>
          </cell>
          <cell r="J268" t="str">
            <v>stanovništvo</v>
          </cell>
          <cell r="K268" t="str">
            <v>Domaći devize</v>
          </cell>
        </row>
        <row r="269">
          <cell r="A269">
            <v>503551</v>
          </cell>
          <cell r="B269" t="str">
            <v>503</v>
          </cell>
          <cell r="C269" t="str">
            <v>5</v>
          </cell>
          <cell r="D269" t="str">
            <v>5</v>
          </cell>
          <cell r="E269" t="str">
            <v>DUGOROÈNI ŠTEDNI DEPOZITI STANOVNIŠTVA NA 13 MJ. U STR. VALUTI</v>
          </cell>
          <cell r="F269" t="str">
            <v>DD</v>
          </cell>
          <cell r="G269" t="str">
            <v>VAL</v>
          </cell>
          <cell r="H269" t="str">
            <v>Kamatonosni</v>
          </cell>
          <cell r="I269" t="str">
            <v>do 3 god</v>
          </cell>
          <cell r="J269" t="str">
            <v>stanovništvo</v>
          </cell>
          <cell r="K269" t="str">
            <v>Domaći devize</v>
          </cell>
        </row>
        <row r="270">
          <cell r="A270">
            <v>503552</v>
          </cell>
          <cell r="B270" t="str">
            <v>503</v>
          </cell>
          <cell r="C270" t="str">
            <v>5</v>
          </cell>
          <cell r="D270" t="str">
            <v>5</v>
          </cell>
          <cell r="E270" t="str">
            <v>DUGOROÈNI ŠTEDNI DEPOZITI STANOVNIŠTVA NA 13 MJ. U STR. VALUTI - DJEÈIJA ŠTEDNJA</v>
          </cell>
          <cell r="F270" t="str">
            <v>DD</v>
          </cell>
          <cell r="G270" t="str">
            <v>VAL</v>
          </cell>
          <cell r="H270" t="str">
            <v>Kamatonosni</v>
          </cell>
          <cell r="I270" t="str">
            <v>do 3 god</v>
          </cell>
          <cell r="J270" t="str">
            <v>stanovništvo</v>
          </cell>
          <cell r="K270" t="str">
            <v>Domaći devize</v>
          </cell>
        </row>
        <row r="271">
          <cell r="A271">
            <v>503553</v>
          </cell>
          <cell r="B271" t="str">
            <v>503</v>
          </cell>
          <cell r="C271" t="str">
            <v>5</v>
          </cell>
          <cell r="D271" t="str">
            <v>5</v>
          </cell>
          <cell r="E271" t="str">
            <v>DUGOROÈNI ŠTEDNI DEPOZITI STANOVNIŠTVA NA 13 MJ. U STR. VALUTI - RENTNA ŠTEDNJA</v>
          </cell>
          <cell r="F271" t="str">
            <v>DD</v>
          </cell>
          <cell r="G271" t="str">
            <v>VAL</v>
          </cell>
          <cell r="H271" t="str">
            <v>Kamatonosni</v>
          </cell>
          <cell r="I271" t="str">
            <v>do 3 god</v>
          </cell>
          <cell r="J271" t="str">
            <v>stanovništvo</v>
          </cell>
          <cell r="K271" t="str">
            <v>Domaći devize</v>
          </cell>
        </row>
        <row r="272">
          <cell r="A272">
            <v>503554</v>
          </cell>
          <cell r="B272" t="str">
            <v>503</v>
          </cell>
          <cell r="C272" t="str">
            <v>5</v>
          </cell>
          <cell r="D272" t="str">
            <v>5</v>
          </cell>
          <cell r="E272" t="str">
            <v>DUGOROÈNI ŠTEDNI DEPOZITI STANOVNIŠTVA NA 13 MJ. U STR. VALUTI - SLOBODNA ŠTEDNJA</v>
          </cell>
          <cell r="F272" t="str">
            <v>DD</v>
          </cell>
          <cell r="G272" t="str">
            <v>VAL</v>
          </cell>
          <cell r="H272" t="str">
            <v>Kamatonosni</v>
          </cell>
          <cell r="I272" t="str">
            <v>do 3 god</v>
          </cell>
          <cell r="J272" t="str">
            <v>stanovništvo</v>
          </cell>
          <cell r="K272" t="str">
            <v>Domaći devize</v>
          </cell>
        </row>
        <row r="273">
          <cell r="A273">
            <v>503581</v>
          </cell>
          <cell r="B273" t="str">
            <v>503</v>
          </cell>
          <cell r="C273" t="str">
            <v>5</v>
          </cell>
          <cell r="D273" t="str">
            <v>8</v>
          </cell>
          <cell r="E273" t="str">
            <v>DUGOROÈNI ŠTEDNI DEPOZITI U STRANOJ VALUTI  - STRANA LICA</v>
          </cell>
          <cell r="F273" t="str">
            <v>DD</v>
          </cell>
          <cell r="G273" t="str">
            <v>VAL</v>
          </cell>
          <cell r="H273" t="str">
            <v>Kamatonosni</v>
          </cell>
          <cell r="I273" t="str">
            <v>do 3 god</v>
          </cell>
          <cell r="J273" t="str">
            <v>stanovništvo</v>
          </cell>
          <cell r="K273" t="str">
            <v>Strani devize</v>
          </cell>
        </row>
        <row r="274">
          <cell r="A274">
            <v>50365</v>
          </cell>
          <cell r="B274" t="str">
            <v>503</v>
          </cell>
          <cell r="C274" t="str">
            <v>6</v>
          </cell>
          <cell r="D274" t="str">
            <v>5</v>
          </cell>
          <cell r="E274" t="str">
            <v>DUGOROÈNI ŠTEDNI DEPOZITI STANOVNIŠTVA U STRANOJ VALUTI NA 36 MJ. - DJEÈIJA SLOBODNA OROÈENA ŠTEDNJA</v>
          </cell>
          <cell r="F274" t="str">
            <v>DD</v>
          </cell>
          <cell r="G274" t="str">
            <v>VAL</v>
          </cell>
          <cell r="H274" t="str">
            <v>Kamatonosni</v>
          </cell>
          <cell r="I274" t="str">
            <v>do 3 god</v>
          </cell>
          <cell r="J274" t="str">
            <v>stanovništvo</v>
          </cell>
          <cell r="K274" t="str">
            <v>Domaći devize</v>
          </cell>
        </row>
        <row r="275">
          <cell r="A275">
            <v>503651</v>
          </cell>
          <cell r="B275" t="str">
            <v>503</v>
          </cell>
          <cell r="C275" t="str">
            <v>6</v>
          </cell>
          <cell r="D275" t="str">
            <v>5</v>
          </cell>
          <cell r="E275" t="str">
            <v>DUGOROÈNI ŠTEDNI DEPOZITI STANOVNIŠTVA NA 18 MJ. U STR. VALUTI</v>
          </cell>
          <cell r="F275" t="str">
            <v>DD</v>
          </cell>
          <cell r="G275" t="str">
            <v>VAL</v>
          </cell>
          <cell r="H275" t="str">
            <v>Kamatonosni</v>
          </cell>
          <cell r="I275" t="str">
            <v>do 3 god</v>
          </cell>
          <cell r="J275" t="str">
            <v>stanovništvo</v>
          </cell>
          <cell r="K275" t="str">
            <v>Domaći devize</v>
          </cell>
        </row>
        <row r="276">
          <cell r="A276">
            <v>503653</v>
          </cell>
          <cell r="B276" t="str">
            <v>503</v>
          </cell>
          <cell r="C276" t="str">
            <v>6</v>
          </cell>
          <cell r="D276" t="str">
            <v>5</v>
          </cell>
          <cell r="E276" t="str">
            <v>DUGOROÈNI ŠTEDNI DEPOZITI STANOVNIŠTVA NA 18 MJ. U STR. VALUTI - RENTNA ŠTEDNJA</v>
          </cell>
          <cell r="F276" t="str">
            <v>DD</v>
          </cell>
          <cell r="G276" t="str">
            <v>VAL</v>
          </cell>
          <cell r="H276" t="str">
            <v>Kamatonosni</v>
          </cell>
          <cell r="I276" t="str">
            <v>do 3 god</v>
          </cell>
          <cell r="J276" t="str">
            <v>stanovništvo</v>
          </cell>
          <cell r="K276" t="str">
            <v>Domaći devize</v>
          </cell>
        </row>
        <row r="277">
          <cell r="A277">
            <v>50375</v>
          </cell>
          <cell r="B277" t="str">
            <v>503</v>
          </cell>
          <cell r="C277" t="str">
            <v>7</v>
          </cell>
          <cell r="D277" t="str">
            <v>5</v>
          </cell>
          <cell r="E277" t="str">
            <v>DUGOROÈNI ŠTEDNI DEPOZITI STANOVNIŠTVA U STRANOJ VALUTI NA 60 MJ. - DJEÈIJA SLOBODNA OROÈENA ŠTEDNJA</v>
          </cell>
          <cell r="F277" t="str">
            <v>DD</v>
          </cell>
          <cell r="G277" t="str">
            <v>VAL</v>
          </cell>
          <cell r="H277" t="str">
            <v>Kamatonosni</v>
          </cell>
          <cell r="I277" t="str">
            <v>preko 3 god</v>
          </cell>
          <cell r="J277" t="str">
            <v>stanovništvo</v>
          </cell>
          <cell r="K277" t="str">
            <v>Domaći devize</v>
          </cell>
        </row>
        <row r="278">
          <cell r="A278">
            <v>503751</v>
          </cell>
          <cell r="B278" t="str">
            <v>503</v>
          </cell>
          <cell r="C278" t="str">
            <v>7</v>
          </cell>
          <cell r="D278" t="str">
            <v>5</v>
          </cell>
          <cell r="E278" t="str">
            <v>DUGOROÈNI ŠTEDNI DEPOZITI STANOVNIŠTVA NA 24 MJ. U STR. VALUTI</v>
          </cell>
          <cell r="F278" t="str">
            <v>DD</v>
          </cell>
          <cell r="G278" t="str">
            <v>VAL</v>
          </cell>
          <cell r="H278" t="str">
            <v>Kamatonosni</v>
          </cell>
          <cell r="I278" t="str">
            <v>do 3 god</v>
          </cell>
          <cell r="J278" t="str">
            <v>stanovništvo</v>
          </cell>
          <cell r="K278" t="str">
            <v>Domaći devize</v>
          </cell>
        </row>
        <row r="279">
          <cell r="A279">
            <v>503752</v>
          </cell>
          <cell r="B279" t="str">
            <v>503</v>
          </cell>
          <cell r="C279" t="str">
            <v>7</v>
          </cell>
          <cell r="D279" t="str">
            <v>5</v>
          </cell>
          <cell r="E279" t="str">
            <v>DUGOROÈNI ŠTEDNI DEPOZITI STANOVNIŠTVA NA 24 MJ. U STR. VALUTI - DJEÈIJA ŠTEDNJA</v>
          </cell>
          <cell r="F279" t="str">
            <v>DD</v>
          </cell>
          <cell r="G279" t="str">
            <v>VAL</v>
          </cell>
          <cell r="H279" t="str">
            <v>Kamatonosni</v>
          </cell>
          <cell r="I279" t="str">
            <v>do 3 god</v>
          </cell>
          <cell r="J279" t="str">
            <v>stanovništvo</v>
          </cell>
          <cell r="K279" t="str">
            <v>Domaći devize</v>
          </cell>
        </row>
        <row r="280">
          <cell r="A280">
            <v>503753</v>
          </cell>
          <cell r="B280" t="str">
            <v>503</v>
          </cell>
          <cell r="C280" t="str">
            <v>7</v>
          </cell>
          <cell r="D280" t="str">
            <v>5</v>
          </cell>
          <cell r="E280" t="str">
            <v>DUGOROÈNI ŠTEDNI DEPOZITI STANOVNIŠTVA NA 24 MJ. U STR. VALUTI - RENTNA ŠTEDNJA</v>
          </cell>
          <cell r="F280" t="str">
            <v>DD</v>
          </cell>
          <cell r="G280" t="str">
            <v>VAL</v>
          </cell>
          <cell r="H280" t="str">
            <v>Kamatonosni</v>
          </cell>
          <cell r="I280" t="str">
            <v>do 3 god</v>
          </cell>
          <cell r="J280" t="str">
            <v>stanovništvo</v>
          </cell>
          <cell r="K280" t="str">
            <v>Domaći devize</v>
          </cell>
        </row>
        <row r="281">
          <cell r="A281">
            <v>503754</v>
          </cell>
          <cell r="B281" t="str">
            <v>503</v>
          </cell>
          <cell r="C281" t="str">
            <v>7</v>
          </cell>
          <cell r="D281" t="str">
            <v>5</v>
          </cell>
          <cell r="E281" t="str">
            <v>DUGOROÈNI ŠTEDNI DEPOZITI STANOVNIŠTVA NA 24 MJ. U STR. VALUTI - SLOBODNA ŠTEDNJA</v>
          </cell>
          <cell r="F281" t="str">
            <v>DD</v>
          </cell>
          <cell r="G281" t="str">
            <v>VAL</v>
          </cell>
          <cell r="H281" t="str">
            <v>Kamatonosni</v>
          </cell>
          <cell r="I281" t="str">
            <v>do 3 god</v>
          </cell>
          <cell r="J281" t="str">
            <v>stanovništvo</v>
          </cell>
          <cell r="K281" t="str">
            <v>Domaći devize</v>
          </cell>
        </row>
        <row r="282">
          <cell r="A282">
            <v>503756</v>
          </cell>
          <cell r="B282" t="str">
            <v>503</v>
          </cell>
          <cell r="C282" t="str">
            <v>7</v>
          </cell>
          <cell r="D282" t="str">
            <v>5</v>
          </cell>
          <cell r="E282" t="str">
            <v>DUGOROÈNI ŠTEDNI DEPOZITI STANOVNIŠTVA NA 24 MJ. U STR. VALUTI - DJEÈIJA ŠTED. SA BONUSOM</v>
          </cell>
          <cell r="F282" t="str">
            <v>DD</v>
          </cell>
          <cell r="G282" t="str">
            <v>VAL</v>
          </cell>
          <cell r="H282" t="str">
            <v>Kamatonosni</v>
          </cell>
          <cell r="I282" t="str">
            <v>do 3 god</v>
          </cell>
          <cell r="J282" t="str">
            <v>stanovništvo</v>
          </cell>
          <cell r="K282" t="str">
            <v>Domaći devize</v>
          </cell>
        </row>
        <row r="283">
          <cell r="A283">
            <v>50385</v>
          </cell>
          <cell r="B283" t="str">
            <v>503</v>
          </cell>
          <cell r="C283" t="str">
            <v>8</v>
          </cell>
          <cell r="D283" t="str">
            <v>5</v>
          </cell>
          <cell r="E283" t="str">
            <v>DUGOROÈNI ŠTEDNI DEPOZITI STANOVNIŠTVA U STRANOJ VALUTI NA 120 MJ. - DJEÈIJA SLOBODNA OROÈENA ŠTEDNJA</v>
          </cell>
          <cell r="F283" t="str">
            <v>DD</v>
          </cell>
          <cell r="G283" t="str">
            <v>VAL</v>
          </cell>
          <cell r="H283" t="str">
            <v>Kamatonosni</v>
          </cell>
          <cell r="I283" t="str">
            <v>preko 3 god</v>
          </cell>
          <cell r="J283" t="str">
            <v>stanovništvo</v>
          </cell>
          <cell r="K283" t="str">
            <v>Domaći devize</v>
          </cell>
        </row>
        <row r="284">
          <cell r="A284">
            <v>503851</v>
          </cell>
          <cell r="B284" t="str">
            <v>503</v>
          </cell>
          <cell r="C284" t="str">
            <v>8</v>
          </cell>
          <cell r="D284" t="str">
            <v>5</v>
          </cell>
          <cell r="E284" t="str">
            <v>DUGOROÈNI ŠTEDNI DEPOZITI STANOVNIŠTVA NA 36 MJ. U STR. VALUTI</v>
          </cell>
          <cell r="F284" t="str">
            <v>DD</v>
          </cell>
          <cell r="G284" t="str">
            <v>VAL</v>
          </cell>
          <cell r="H284" t="str">
            <v>Kamatonosni</v>
          </cell>
          <cell r="I284" t="str">
            <v>do 3 god</v>
          </cell>
          <cell r="J284" t="str">
            <v>stanovništvo</v>
          </cell>
          <cell r="K284" t="str">
            <v>Domaći devize</v>
          </cell>
        </row>
        <row r="285">
          <cell r="A285">
            <v>503852</v>
          </cell>
          <cell r="B285" t="str">
            <v>503</v>
          </cell>
          <cell r="C285" t="str">
            <v>8</v>
          </cell>
          <cell r="D285" t="str">
            <v>5</v>
          </cell>
          <cell r="E285" t="str">
            <v>DUGOROÈNI ŠTEDNI DEPOZITI STANOVNIŠTVA NA 36 MJ. U STR. VALUTI - DJEÈIJA ŠTEDNJA</v>
          </cell>
          <cell r="F285" t="str">
            <v>DD</v>
          </cell>
          <cell r="G285" t="str">
            <v>VAL</v>
          </cell>
          <cell r="H285" t="str">
            <v>Kamatonosni</v>
          </cell>
          <cell r="I285" t="str">
            <v>do 3 god</v>
          </cell>
          <cell r="J285" t="str">
            <v>stanovništvo</v>
          </cell>
          <cell r="K285" t="str">
            <v>Domaći devize</v>
          </cell>
        </row>
        <row r="286">
          <cell r="A286">
            <v>503853</v>
          </cell>
          <cell r="B286" t="str">
            <v>503</v>
          </cell>
          <cell r="C286" t="str">
            <v>8</v>
          </cell>
          <cell r="D286" t="str">
            <v>5</v>
          </cell>
          <cell r="E286" t="str">
            <v>DUGOROÈNI ŠTEDNI DEPOZITI STANOVNIŠTVA NA 36 MJ. U STR. VALUTI - RENTNA ŠTEDNJA</v>
          </cell>
          <cell r="F286" t="str">
            <v>DD</v>
          </cell>
          <cell r="G286" t="str">
            <v>VAL</v>
          </cell>
          <cell r="H286" t="str">
            <v>Kamatonosni</v>
          </cell>
          <cell r="I286" t="str">
            <v>do 3 god</v>
          </cell>
          <cell r="J286" t="str">
            <v>stanovništvo</v>
          </cell>
          <cell r="K286" t="str">
            <v>Domaći devize</v>
          </cell>
        </row>
        <row r="287">
          <cell r="A287">
            <v>503854</v>
          </cell>
          <cell r="B287" t="str">
            <v>503</v>
          </cell>
          <cell r="C287" t="str">
            <v>8</v>
          </cell>
          <cell r="D287" t="str">
            <v>5</v>
          </cell>
          <cell r="E287" t="str">
            <v>DUGOROÈNI ŠTEDNI DEPOZITI STANOVNIŠTVA NA 36 MJ. U STR. VALUTI - SLOBODNA ŠTEDNJA</v>
          </cell>
          <cell r="F287" t="str">
            <v>DD</v>
          </cell>
          <cell r="G287" t="str">
            <v>VAL</v>
          </cell>
          <cell r="H287" t="str">
            <v>Kamatonosni</v>
          </cell>
          <cell r="I287" t="str">
            <v>do 3 god</v>
          </cell>
          <cell r="J287" t="str">
            <v>stanovništvo</v>
          </cell>
          <cell r="K287" t="str">
            <v>Domaći devize</v>
          </cell>
        </row>
        <row r="288">
          <cell r="A288">
            <v>503856</v>
          </cell>
          <cell r="B288" t="str">
            <v>503</v>
          </cell>
          <cell r="C288" t="str">
            <v>8</v>
          </cell>
          <cell r="D288" t="str">
            <v>5</v>
          </cell>
          <cell r="E288" t="str">
            <v>DUGOROÈNI ŠTEDNI DEPOZITI STANOVNIŠTVA NA 36 MJ. U STR. VALUTI - DJEÈIJA ŠTED. SA BONUSOM</v>
          </cell>
          <cell r="F288" t="str">
            <v>DD</v>
          </cell>
          <cell r="G288" t="str">
            <v>VAL</v>
          </cell>
          <cell r="H288" t="str">
            <v>Kamatonosni</v>
          </cell>
          <cell r="I288" t="str">
            <v>do 3 god</v>
          </cell>
          <cell r="J288" t="str">
            <v>stanovništvo</v>
          </cell>
          <cell r="K288" t="str">
            <v>Domaći devize</v>
          </cell>
        </row>
        <row r="289">
          <cell r="A289">
            <v>50395</v>
          </cell>
          <cell r="B289" t="str">
            <v>503</v>
          </cell>
          <cell r="C289" t="str">
            <v>9</v>
          </cell>
          <cell r="D289" t="str">
            <v>5</v>
          </cell>
          <cell r="E289" t="str">
            <v>DUGOROÈNI ŠTEDNI DEPOZITI STANOVNIŠTVA U STRANOJ VALUTI NA 180 MJ. - DJEÈIJA SLOBODNA OROÈENA ŠTEDNJA</v>
          </cell>
          <cell r="F289" t="str">
            <v>DD</v>
          </cell>
          <cell r="G289" t="str">
            <v>VAL</v>
          </cell>
          <cell r="H289" t="str">
            <v>Kamatonosni</v>
          </cell>
          <cell r="I289" t="str">
            <v>preko 3 god</v>
          </cell>
          <cell r="J289" t="str">
            <v>stanovništvo</v>
          </cell>
          <cell r="K289" t="str">
            <v>Domaći devize</v>
          </cell>
        </row>
        <row r="290">
          <cell r="A290">
            <v>503951</v>
          </cell>
          <cell r="B290" t="str">
            <v>503</v>
          </cell>
          <cell r="C290" t="str">
            <v>9</v>
          </cell>
          <cell r="D290" t="str">
            <v>5</v>
          </cell>
          <cell r="E290" t="str">
            <v>DUGOROÈNI ŠTEDNI DEPOZITI STANOVNIŠTVA NA 48 MJ. U STR. VALUTI</v>
          </cell>
          <cell r="F290" t="str">
            <v>DD</v>
          </cell>
          <cell r="G290" t="str">
            <v>VAL</v>
          </cell>
          <cell r="H290" t="str">
            <v>Kamatonosni</v>
          </cell>
          <cell r="I290" t="str">
            <v>preko 3 god</v>
          </cell>
          <cell r="J290" t="str">
            <v>stanovništvo</v>
          </cell>
          <cell r="K290" t="str">
            <v>Domaći devize</v>
          </cell>
        </row>
        <row r="291">
          <cell r="A291">
            <v>503952</v>
          </cell>
          <cell r="B291" t="str">
            <v>503</v>
          </cell>
          <cell r="C291" t="str">
            <v>9</v>
          </cell>
          <cell r="D291" t="str">
            <v>5</v>
          </cell>
          <cell r="E291" t="str">
            <v>DUGOROÈNI ŠTEDNI DEPOZITI STANOVNIŠTVA NA 48 MJ. U STR. VALUTI - DJEÈIJA ŠTEDNJA</v>
          </cell>
          <cell r="F291" t="str">
            <v>DD</v>
          </cell>
          <cell r="G291" t="str">
            <v>VAL</v>
          </cell>
          <cell r="H291" t="str">
            <v>Kamatonosni</v>
          </cell>
          <cell r="I291" t="str">
            <v>preko 3 god</v>
          </cell>
          <cell r="J291" t="str">
            <v>stanovništvo</v>
          </cell>
          <cell r="K291" t="str">
            <v>Domaći devize</v>
          </cell>
        </row>
        <row r="292">
          <cell r="A292">
            <v>503954</v>
          </cell>
          <cell r="B292" t="str">
            <v>503</v>
          </cell>
          <cell r="C292" t="str">
            <v>9</v>
          </cell>
          <cell r="D292" t="str">
            <v>5</v>
          </cell>
          <cell r="E292" t="str">
            <v>DUGOROÈNI ŠTEDNI DEPOZITI STANOVNIŠTVA NA 48 MJ. U STR. VALUTI - SLOBODNA ŠTEDNJA</v>
          </cell>
          <cell r="F292" t="str">
            <v>DD</v>
          </cell>
          <cell r="G292" t="str">
            <v>VAL</v>
          </cell>
          <cell r="H292" t="str">
            <v>Kamatonosni</v>
          </cell>
          <cell r="I292" t="str">
            <v>preko 3 god</v>
          </cell>
          <cell r="J292" t="str">
            <v>stanovništvo</v>
          </cell>
          <cell r="K292" t="str">
            <v>Domaći devize</v>
          </cell>
        </row>
        <row r="293">
          <cell r="A293">
            <v>5039560</v>
          </cell>
          <cell r="B293" t="str">
            <v>503</v>
          </cell>
          <cell r="C293" t="str">
            <v>9</v>
          </cell>
          <cell r="D293" t="str">
            <v>5</v>
          </cell>
          <cell r="E293" t="str">
            <v>DUGOROÈNI ŠTEDNI DEPOZITI STANOVNIŠTVA NA 60 MJ. U STR. VALUTI - DJEÈIJA ŠTED. SA BONUSOM</v>
          </cell>
          <cell r="F293" t="str">
            <v>DD</v>
          </cell>
          <cell r="G293" t="str">
            <v>VAL</v>
          </cell>
          <cell r="H293" t="str">
            <v>Kamatonosni</v>
          </cell>
          <cell r="I293" t="str">
            <v>preko 3 god</v>
          </cell>
          <cell r="J293" t="str">
            <v>stanovništvo</v>
          </cell>
          <cell r="K293" t="str">
            <v>Domaći devize</v>
          </cell>
        </row>
        <row r="294">
          <cell r="A294">
            <v>5039561</v>
          </cell>
          <cell r="B294" t="str">
            <v>503</v>
          </cell>
          <cell r="C294" t="str">
            <v>9</v>
          </cell>
          <cell r="D294" t="str">
            <v>5</v>
          </cell>
          <cell r="E294" t="str">
            <v>DUGOROÈNI ŠTEDNI DEPOZITI STANOVNIŠTVA NA 120 MJ. U STR. VALUTI - DJEÈIJA ŠTED. SA BONUSOM</v>
          </cell>
          <cell r="F294" t="str">
            <v>DD</v>
          </cell>
          <cell r="G294" t="str">
            <v>VAL</v>
          </cell>
          <cell r="H294" t="str">
            <v>Kamatonosni</v>
          </cell>
          <cell r="I294" t="str">
            <v>preko 3 god</v>
          </cell>
          <cell r="J294" t="str">
            <v>stanovništvo</v>
          </cell>
          <cell r="K294" t="str">
            <v>Domaći devize</v>
          </cell>
        </row>
        <row r="295">
          <cell r="A295">
            <v>5039562</v>
          </cell>
          <cell r="B295" t="str">
            <v>503</v>
          </cell>
          <cell r="C295" t="str">
            <v>9</v>
          </cell>
          <cell r="D295" t="str">
            <v>5</v>
          </cell>
          <cell r="E295" t="str">
            <v>DUGOROÈNI ŠTEDNI DEPOZITI STANOVNIŠTVA NA 180 MJ. U STR. VALUTI - DJEÈIJA ŠTED. SA BONUSOM</v>
          </cell>
          <cell r="F295" t="str">
            <v>DD</v>
          </cell>
          <cell r="G295" t="str">
            <v>VAL</v>
          </cell>
          <cell r="H295" t="str">
            <v>Kamatonosni</v>
          </cell>
          <cell r="I295" t="str">
            <v>preko 3 god</v>
          </cell>
          <cell r="J295" t="str">
            <v>stanovništvo</v>
          </cell>
          <cell r="K295" t="str">
            <v>Domaći devize</v>
          </cell>
        </row>
        <row r="296">
          <cell r="A296">
            <v>503957</v>
          </cell>
          <cell r="B296" t="str">
            <v>503</v>
          </cell>
          <cell r="C296" t="str">
            <v>9</v>
          </cell>
          <cell r="D296" t="str">
            <v>5</v>
          </cell>
          <cell r="E296" t="str">
            <v>DUGOROÈNI ŠTEDNI DEPOZITI STANOVNIŠTVA NA 48 MJ. U STR. VALUTI - STEPENASTA ŠTEDNJA</v>
          </cell>
          <cell r="F296" t="str">
            <v>DD</v>
          </cell>
          <cell r="G296" t="str">
            <v>VAL</v>
          </cell>
          <cell r="H296" t="str">
            <v>Kamatonosni</v>
          </cell>
          <cell r="I296" t="str">
            <v>preko 3 god</v>
          </cell>
          <cell r="J296" t="str">
            <v>stanovništvo</v>
          </cell>
          <cell r="K296" t="str">
            <v>Domaći devize</v>
          </cell>
        </row>
        <row r="297">
          <cell r="A297">
            <v>50500</v>
          </cell>
          <cell r="B297" t="str">
            <v>505</v>
          </cell>
          <cell r="C297" t="str">
            <v>0</v>
          </cell>
          <cell r="D297" t="str">
            <v>0</v>
          </cell>
          <cell r="E297" t="str">
            <v>OSTALI DEPOZITI U STRANOJ VALUTI PREMA BANKAMA I BANKARSKIM ORG. PO POSLOVIMA WESTERN UNION</v>
          </cell>
          <cell r="F297" t="str">
            <v>DV</v>
          </cell>
          <cell r="G297" t="str">
            <v>VAL</v>
          </cell>
          <cell r="H297" t="str">
            <v>Nekamat</v>
          </cell>
          <cell r="I297" t="str">
            <v>avista</v>
          </cell>
          <cell r="J297" t="str">
            <v>banke</v>
          </cell>
          <cell r="K297" t="str">
            <v>Domaći devize</v>
          </cell>
        </row>
        <row r="298">
          <cell r="A298">
            <v>505041</v>
          </cell>
          <cell r="B298" t="str">
            <v>505</v>
          </cell>
          <cell r="C298" t="str">
            <v>0</v>
          </cell>
          <cell r="D298" t="str">
            <v>4</v>
          </cell>
          <cell r="E298" t="str">
            <v>OSTALI DEPOZITI U STRANOJ VALUT PREDUZETNIKA (DEVIZNI TEKUÆI RN - POVJERENIÈKI RN)</v>
          </cell>
          <cell r="F298" t="str">
            <v>DV</v>
          </cell>
          <cell r="G298" t="str">
            <v>VAL</v>
          </cell>
          <cell r="H298" t="str">
            <v>Nekamat</v>
          </cell>
          <cell r="I298" t="str">
            <v>avista</v>
          </cell>
          <cell r="J298" t="str">
            <v>stanovništvo</v>
          </cell>
          <cell r="K298" t="str">
            <v>Domaći devize</v>
          </cell>
        </row>
        <row r="299">
          <cell r="A299">
            <v>505100</v>
          </cell>
          <cell r="B299" t="str">
            <v>505</v>
          </cell>
          <cell r="C299" t="str">
            <v>1</v>
          </cell>
          <cell r="D299" t="str">
            <v>0</v>
          </cell>
          <cell r="E299" t="str">
            <v>OSTALI DEPOZITI U STRANOJ VALUTI- DO 30 DANA ZA BANKE I BANKARSKE ORGANIZACIJE</v>
          </cell>
          <cell r="F299" t="str">
            <v>DK</v>
          </cell>
          <cell r="G299" t="str">
            <v>VAL</v>
          </cell>
          <cell r="H299" t="str">
            <v>Kamatonosni</v>
          </cell>
          <cell r="I299" t="str">
            <v>do 3 mj</v>
          </cell>
          <cell r="J299" t="str">
            <v>banke</v>
          </cell>
          <cell r="K299" t="str">
            <v>Domaći devize</v>
          </cell>
        </row>
        <row r="300">
          <cell r="A300">
            <v>505180</v>
          </cell>
          <cell r="B300" t="str">
            <v>505</v>
          </cell>
          <cell r="C300" t="str">
            <v>1</v>
          </cell>
          <cell r="D300" t="str">
            <v>8</v>
          </cell>
          <cell r="E300" t="str">
            <v>KRATKOROÈNI DEPOZITI OD STRANIH BANAKA DO 30 DANA U STRANOJ VALUTI</v>
          </cell>
          <cell r="F300" t="str">
            <v>DK</v>
          </cell>
          <cell r="G300" t="str">
            <v>VAL</v>
          </cell>
          <cell r="H300" t="str">
            <v>Kamatonosni</v>
          </cell>
          <cell r="I300" t="str">
            <v>do 3 mj</v>
          </cell>
          <cell r="J300" t="str">
            <v>banke</v>
          </cell>
          <cell r="K300" t="str">
            <v>Strani devize</v>
          </cell>
        </row>
        <row r="301">
          <cell r="A301">
            <v>50525</v>
          </cell>
          <cell r="B301" t="str">
            <v>505</v>
          </cell>
          <cell r="C301" t="str">
            <v>2</v>
          </cell>
          <cell r="D301" t="str">
            <v>5</v>
          </cell>
          <cell r="E301" t="str">
            <v>KRATKOROÈNI DEPOZITI U STRANOJ VALUTI STANOVNIŠTVA DO 60 DANA</v>
          </cell>
          <cell r="F301" t="str">
            <v>DK</v>
          </cell>
          <cell r="G301" t="str">
            <v>VAL</v>
          </cell>
          <cell r="H301" t="str">
            <v>Kamatonosni</v>
          </cell>
          <cell r="I301" t="str">
            <v>do 3 mj</v>
          </cell>
          <cell r="J301" t="str">
            <v>stanovništvo</v>
          </cell>
          <cell r="K301" t="str">
            <v>Domaći devize</v>
          </cell>
        </row>
        <row r="302">
          <cell r="A302">
            <v>50535</v>
          </cell>
          <cell r="B302" t="str">
            <v>505</v>
          </cell>
          <cell r="C302" t="str">
            <v>3</v>
          </cell>
          <cell r="D302" t="str">
            <v>5</v>
          </cell>
          <cell r="E302" t="str">
            <v>KRATKOROÈNI DEPOZITI U STRANOJ VALUTI STANOVNIŠTVA DO 180 DANA</v>
          </cell>
          <cell r="F302" t="str">
            <v>DK</v>
          </cell>
          <cell r="G302" t="str">
            <v>VAL</v>
          </cell>
          <cell r="H302" t="str">
            <v>Kamatonosni</v>
          </cell>
          <cell r="I302" t="str">
            <v>do 1 god</v>
          </cell>
          <cell r="J302" t="str">
            <v>stanovništvo</v>
          </cell>
          <cell r="K302" t="str">
            <v>Domaći devize</v>
          </cell>
        </row>
        <row r="303">
          <cell r="A303">
            <v>505350</v>
          </cell>
          <cell r="B303" t="str">
            <v>505</v>
          </cell>
          <cell r="C303" t="str">
            <v>3</v>
          </cell>
          <cell r="D303" t="str">
            <v>5</v>
          </cell>
          <cell r="E303" t="str">
            <v>KRATKOROÈNI DEPOZITI U STRANOJ VALUTI STANOVNIŠTVA DO 90 DANA</v>
          </cell>
          <cell r="F303" t="str">
            <v>DK</v>
          </cell>
          <cell r="G303" t="str">
            <v>VAL</v>
          </cell>
          <cell r="H303" t="str">
            <v>Kamatonosni</v>
          </cell>
          <cell r="I303" t="str">
            <v>do 3 mj</v>
          </cell>
          <cell r="J303" t="str">
            <v>stanovništvo</v>
          </cell>
          <cell r="K303" t="str">
            <v>Domaći devize</v>
          </cell>
        </row>
        <row r="304">
          <cell r="A304">
            <v>505352</v>
          </cell>
          <cell r="B304" t="str">
            <v>505</v>
          </cell>
          <cell r="C304" t="str">
            <v>3</v>
          </cell>
          <cell r="D304" t="str">
            <v>5</v>
          </cell>
          <cell r="E304" t="str">
            <v>KRATKOROÈNI DEPOZITI U STRANOJ VALUTI STANOVNIŠTVU DO 180 DANA - SLOBODNA ŠTEDNJA</v>
          </cell>
          <cell r="F304" t="str">
            <v>DK</v>
          </cell>
          <cell r="G304" t="str">
            <v>VAL</v>
          </cell>
          <cell r="H304" t="str">
            <v>Kamatonosni</v>
          </cell>
          <cell r="I304" t="str">
            <v>do 1 god</v>
          </cell>
          <cell r="J304" t="str">
            <v>stanovništvo</v>
          </cell>
          <cell r="K304" t="str">
            <v>Domaći devize</v>
          </cell>
        </row>
        <row r="305">
          <cell r="A305">
            <v>505410</v>
          </cell>
          <cell r="B305" t="str">
            <v>505</v>
          </cell>
          <cell r="C305" t="str">
            <v>4</v>
          </cell>
          <cell r="D305" t="str">
            <v>1</v>
          </cell>
          <cell r="E305" t="str">
            <v>KRATKOROÈNI DEPOZITI INSTITUCIJA JAVNOG SEKTORA NA GODINU DANA U STRANOJ VALUTI</v>
          </cell>
          <cell r="F305" t="str">
            <v>DK</v>
          </cell>
          <cell r="G305" t="str">
            <v>VAL</v>
          </cell>
          <cell r="H305" t="str">
            <v>Kamatonosni</v>
          </cell>
          <cell r="I305" t="str">
            <v>do 1 god</v>
          </cell>
          <cell r="J305" t="str">
            <v>javni sektor</v>
          </cell>
          <cell r="K305" t="str">
            <v>Domaći devize</v>
          </cell>
        </row>
        <row r="306">
          <cell r="A306">
            <v>50542</v>
          </cell>
          <cell r="B306" t="str">
            <v>505</v>
          </cell>
          <cell r="C306" t="str">
            <v>4</v>
          </cell>
          <cell r="D306" t="str">
            <v>2</v>
          </cell>
          <cell r="E306" t="str">
            <v>KRATKOROÈNI DEPOZITI U STRANOJ VALUTI JAVNIH PREDUZEÆA DO 365 DANA</v>
          </cell>
          <cell r="F306" t="str">
            <v>DK</v>
          </cell>
          <cell r="G306" t="str">
            <v>VAL</v>
          </cell>
          <cell r="H306" t="str">
            <v>Kamatonosni</v>
          </cell>
          <cell r="I306" t="str">
            <v>do 1 god</v>
          </cell>
          <cell r="J306" t="str">
            <v>državna pred</v>
          </cell>
          <cell r="K306" t="str">
            <v>Domaći devize</v>
          </cell>
        </row>
        <row r="307">
          <cell r="A307">
            <v>50543</v>
          </cell>
          <cell r="B307" t="str">
            <v>505</v>
          </cell>
          <cell r="C307" t="str">
            <v>4</v>
          </cell>
          <cell r="D307" t="str">
            <v>3</v>
          </cell>
          <cell r="E307" t="str">
            <v>KRATKOROÈNI DEPOZITI U STRANOJ VALUTI DRUGIH PREDUZEÆA DO 365 DANA</v>
          </cell>
          <cell r="F307" t="str">
            <v>DK</v>
          </cell>
          <cell r="G307" t="str">
            <v>VAL</v>
          </cell>
          <cell r="H307" t="str">
            <v>Kamatonosni</v>
          </cell>
          <cell r="I307" t="str">
            <v>do 1 god</v>
          </cell>
          <cell r="J307" t="str">
            <v>preduzeća</v>
          </cell>
          <cell r="K307" t="str">
            <v>Domaći devize</v>
          </cell>
        </row>
        <row r="308">
          <cell r="A308">
            <v>50545</v>
          </cell>
          <cell r="B308" t="str">
            <v>505</v>
          </cell>
          <cell r="C308" t="str">
            <v>4</v>
          </cell>
          <cell r="D308" t="str">
            <v>5</v>
          </cell>
          <cell r="E308" t="str">
            <v>KRATKOROÈNI DEPOZITI U STRANOJ VALUTI STANOVNIŠTVU DO 365 DANA</v>
          </cell>
          <cell r="F308" t="str">
            <v>DK</v>
          </cell>
          <cell r="G308" t="str">
            <v>VAL</v>
          </cell>
          <cell r="H308" t="str">
            <v>Kamatonosni</v>
          </cell>
          <cell r="I308" t="str">
            <v>do 1 god</v>
          </cell>
          <cell r="J308" t="str">
            <v>stanovništvo</v>
          </cell>
          <cell r="K308" t="str">
            <v>Domaći devize</v>
          </cell>
        </row>
        <row r="309">
          <cell r="A309">
            <v>505452</v>
          </cell>
          <cell r="B309" t="str">
            <v>505</v>
          </cell>
          <cell r="C309" t="str">
            <v>4</v>
          </cell>
          <cell r="D309" t="str">
            <v>5</v>
          </cell>
          <cell r="E309" t="str">
            <v>KRATKOROÈNI DEPOZITI U STRANOJ VALUTI STANOVNIŠTVU DO 365 DANA - SLOBODNA ŠTEDNJA</v>
          </cell>
          <cell r="F309" t="str">
            <v>DK</v>
          </cell>
          <cell r="G309" t="str">
            <v>VAL</v>
          </cell>
          <cell r="H309" t="str">
            <v>Kamatonosni</v>
          </cell>
          <cell r="I309" t="str">
            <v>do 1 god</v>
          </cell>
          <cell r="J309" t="str">
            <v>stanovništvo</v>
          </cell>
          <cell r="K309" t="str">
            <v>Domaći devize</v>
          </cell>
        </row>
        <row r="310">
          <cell r="A310">
            <v>50548</v>
          </cell>
          <cell r="B310" t="str">
            <v>505</v>
          </cell>
          <cell r="C310" t="str">
            <v>4</v>
          </cell>
          <cell r="D310" t="str">
            <v>8</v>
          </cell>
          <cell r="E310" t="str">
            <v>OSTALI DEPOZITI U STRANOJ VALUTI PREMA INO BANKAMA PO POSLOVIMA EUROGIRO</v>
          </cell>
          <cell r="F310" t="str">
            <v>DV</v>
          </cell>
          <cell r="G310" t="str">
            <v>VAL</v>
          </cell>
          <cell r="H310" t="str">
            <v>Nekamat</v>
          </cell>
          <cell r="I310" t="str">
            <v>avista</v>
          </cell>
          <cell r="J310" t="str">
            <v>nebank org</v>
          </cell>
          <cell r="K310" t="str">
            <v>Strani devize</v>
          </cell>
        </row>
        <row r="311">
          <cell r="A311">
            <v>505483</v>
          </cell>
          <cell r="B311" t="str">
            <v>505</v>
          </cell>
          <cell r="C311" t="str">
            <v>4</v>
          </cell>
          <cell r="D311" t="str">
            <v>8</v>
          </cell>
          <cell r="E311" t="str">
            <v>KRATKOROÈNI DEPOZITI NA 12 MJESECI  STRNIH LICA U STRANOJ VALUTI - DRUGA PREDUZEÆA</v>
          </cell>
          <cell r="F311" t="str">
            <v>DK</v>
          </cell>
          <cell r="G311" t="str">
            <v>VAL</v>
          </cell>
          <cell r="H311" t="str">
            <v>Kamatonosni</v>
          </cell>
          <cell r="I311" t="str">
            <v>do 1 god</v>
          </cell>
          <cell r="J311" t="str">
            <v>preduzeća</v>
          </cell>
          <cell r="K311" t="str">
            <v>Strani devize</v>
          </cell>
        </row>
        <row r="312">
          <cell r="A312">
            <v>50553</v>
          </cell>
          <cell r="B312" t="str">
            <v>505</v>
          </cell>
          <cell r="C312" t="str">
            <v>5</v>
          </cell>
          <cell r="D312" t="str">
            <v>3</v>
          </cell>
          <cell r="E312" t="str">
            <v>DUGOROÈNI DEPOZITI U STRANOJ VALUTI DRUGIH PREDUZEÆA NA 24 MJ</v>
          </cell>
          <cell r="F312" t="str">
            <v>DD</v>
          </cell>
          <cell r="G312" t="str">
            <v>VAL</v>
          </cell>
          <cell r="H312" t="str">
            <v>Kamatonosni</v>
          </cell>
          <cell r="I312" t="str">
            <v>do 3 god</v>
          </cell>
          <cell r="J312" t="str">
            <v>preduzeća</v>
          </cell>
          <cell r="K312" t="str">
            <v>Domaći devize</v>
          </cell>
        </row>
        <row r="313">
          <cell r="A313">
            <v>505541</v>
          </cell>
          <cell r="B313" t="str">
            <v>505</v>
          </cell>
          <cell r="C313" t="str">
            <v>5</v>
          </cell>
          <cell r="D313" t="str">
            <v>4</v>
          </cell>
          <cell r="E313" t="str">
            <v>DUGOROÈNI DEPOZITI U STRANOJ VAL.OD PREDUZETNIKA NA 13 MJESECI</v>
          </cell>
          <cell r="F313" t="str">
            <v>DD</v>
          </cell>
          <cell r="G313" t="str">
            <v>VAL</v>
          </cell>
          <cell r="H313" t="str">
            <v>Kamatonosni</v>
          </cell>
          <cell r="I313" t="str">
            <v>do 3 god</v>
          </cell>
          <cell r="J313" t="str">
            <v>stanovništvo</v>
          </cell>
          <cell r="K313" t="str">
            <v>Domaći devize</v>
          </cell>
        </row>
        <row r="314">
          <cell r="A314">
            <v>50555</v>
          </cell>
          <cell r="B314" t="str">
            <v>505</v>
          </cell>
          <cell r="C314" t="str">
            <v>5</v>
          </cell>
          <cell r="D314" t="str">
            <v>5</v>
          </cell>
          <cell r="E314" t="str">
            <v>DUGOROÈNI DEPOZITI U STRANOJ VALUTI STANOVNIŠTVA OD 13 DO 24 MJESECA</v>
          </cell>
          <cell r="F314" t="str">
            <v>DD</v>
          </cell>
          <cell r="G314" t="str">
            <v>VAL</v>
          </cell>
          <cell r="H314" t="str">
            <v>Kamatonosni</v>
          </cell>
          <cell r="I314" t="str">
            <v>do 3 god</v>
          </cell>
          <cell r="J314" t="str">
            <v>stanovništvo</v>
          </cell>
          <cell r="K314" t="str">
            <v>Domaći devize</v>
          </cell>
        </row>
        <row r="315">
          <cell r="A315">
            <v>505552</v>
          </cell>
          <cell r="B315" t="str">
            <v>505</v>
          </cell>
          <cell r="C315" t="str">
            <v>5</v>
          </cell>
          <cell r="D315" t="str">
            <v>5</v>
          </cell>
          <cell r="E315" t="str">
            <v>DUGOROÈNI DEPOZITI U STRANOJ VALUTI STANOVNIŠTVA OD 13 DO 24 MJ - SLOBODNA ŠTEDNJA</v>
          </cell>
          <cell r="F315" t="str">
            <v>DD</v>
          </cell>
          <cell r="G315" t="str">
            <v>VAL</v>
          </cell>
          <cell r="H315" t="str">
            <v>Kamatonosni</v>
          </cell>
          <cell r="I315" t="str">
            <v>do 3 god</v>
          </cell>
          <cell r="J315" t="str">
            <v>stanovništvo</v>
          </cell>
          <cell r="K315" t="str">
            <v>Domaći devize</v>
          </cell>
        </row>
        <row r="316">
          <cell r="A316">
            <v>5055601</v>
          </cell>
          <cell r="B316" t="str">
            <v>505</v>
          </cell>
          <cell r="C316" t="str">
            <v>5</v>
          </cell>
          <cell r="D316" t="str">
            <v>6</v>
          </cell>
          <cell r="E316" t="str">
            <v>DUGOROÈNI DEPOZITI U STRANOJ VALUTI NEBANKARSKIH FINANSIJSKIH ORGANIZACIJA DO 2 GODINE - OSIG.ORGANIZ.</v>
          </cell>
          <cell r="F316" t="str">
            <v>DD</v>
          </cell>
          <cell r="G316" t="str">
            <v>VAL</v>
          </cell>
          <cell r="H316" t="str">
            <v>Kamatonosni</v>
          </cell>
          <cell r="I316" t="str">
            <v>do 3 god</v>
          </cell>
          <cell r="J316" t="str">
            <v>nebank org</v>
          </cell>
          <cell r="K316" t="str">
            <v>Domaći devize</v>
          </cell>
        </row>
        <row r="317">
          <cell r="A317">
            <v>50557</v>
          </cell>
          <cell r="B317" t="str">
            <v>505</v>
          </cell>
          <cell r="C317" t="str">
            <v>5</v>
          </cell>
          <cell r="D317" t="str">
            <v>7</v>
          </cell>
          <cell r="E317" t="str">
            <v>DUGOROÈNI DEPOZITI U STRANOJ VALUTI NEPROFITNIH ORGANIZACIJA DO 2 GODINE</v>
          </cell>
          <cell r="F317" t="str">
            <v>DD</v>
          </cell>
          <cell r="G317" t="str">
            <v>VAL</v>
          </cell>
          <cell r="H317" t="str">
            <v>Kamatonosni</v>
          </cell>
          <cell r="I317" t="str">
            <v>do 3 god</v>
          </cell>
          <cell r="J317" t="str">
            <v>neprof.org</v>
          </cell>
          <cell r="K317" t="str">
            <v>Domaći devize</v>
          </cell>
        </row>
        <row r="318">
          <cell r="A318">
            <v>505581</v>
          </cell>
          <cell r="B318" t="str">
            <v>505</v>
          </cell>
          <cell r="C318" t="str">
            <v>5</v>
          </cell>
          <cell r="D318" t="str">
            <v>8</v>
          </cell>
          <cell r="E318" t="str">
            <v>DUGOROÈNI DEPOZIT NA 24 MJESECA U STRANOJ VALUTI STRANA LICA</v>
          </cell>
          <cell r="F318" t="str">
            <v>DD</v>
          </cell>
          <cell r="G318" t="str">
            <v>VAL</v>
          </cell>
          <cell r="H318" t="str">
            <v>Kamatonosni</v>
          </cell>
          <cell r="I318" t="str">
            <v>do 3 god</v>
          </cell>
          <cell r="J318" t="str">
            <v>stanovništvo</v>
          </cell>
          <cell r="K318" t="str">
            <v>Strani devize</v>
          </cell>
        </row>
        <row r="319">
          <cell r="A319">
            <v>505583</v>
          </cell>
          <cell r="B319" t="str">
            <v>505</v>
          </cell>
          <cell r="C319" t="str">
            <v>5</v>
          </cell>
          <cell r="D319" t="str">
            <v>8</v>
          </cell>
          <cell r="E319" t="str">
            <v>DUGOROÈNI DEPOZITI NA 13 MJESECI  STRNIH LICA U STRANOJ VALUTI - DRUGA PREDUZEÆA</v>
          </cell>
          <cell r="F319" t="str">
            <v>DD</v>
          </cell>
          <cell r="G319" t="str">
            <v>VAL</v>
          </cell>
          <cell r="H319" t="str">
            <v>Kamatonosni</v>
          </cell>
          <cell r="I319" t="str">
            <v>do 3 god</v>
          </cell>
          <cell r="J319" t="str">
            <v>preduzeća</v>
          </cell>
          <cell r="K319" t="str">
            <v>Strani devize</v>
          </cell>
        </row>
        <row r="320">
          <cell r="A320">
            <v>50562</v>
          </cell>
          <cell r="B320" t="str">
            <v>505</v>
          </cell>
          <cell r="C320" t="str">
            <v>6</v>
          </cell>
          <cell r="D320" t="str">
            <v>2</v>
          </cell>
          <cell r="E320" t="str">
            <v>DUGOROÈNI DEPOZITI U STRANOJ VALUTI JAVNIH PREDUZEÆA NA 36 MJ</v>
          </cell>
          <cell r="F320" t="str">
            <v>DD</v>
          </cell>
          <cell r="G320" t="str">
            <v>VAL</v>
          </cell>
          <cell r="H320" t="str">
            <v>Kamatonosni</v>
          </cell>
          <cell r="I320" t="str">
            <v>do 3 god</v>
          </cell>
          <cell r="J320" t="str">
            <v>državna pred</v>
          </cell>
          <cell r="K320" t="str">
            <v>Domaći devize</v>
          </cell>
        </row>
        <row r="321">
          <cell r="A321">
            <v>50563</v>
          </cell>
          <cell r="B321" t="str">
            <v>505</v>
          </cell>
          <cell r="C321" t="str">
            <v>6</v>
          </cell>
          <cell r="D321" t="str">
            <v>3</v>
          </cell>
          <cell r="E321" t="str">
            <v>OSTALI DEPOZITI  DRUGIH PREDUZEÆA U STRANOJ VALUTI DO 3 GODINE</v>
          </cell>
          <cell r="F321" t="str">
            <v>DD</v>
          </cell>
          <cell r="G321" t="str">
            <v>VAL</v>
          </cell>
          <cell r="H321" t="str">
            <v>Kamatonosni</v>
          </cell>
          <cell r="I321" t="str">
            <v>do 3 god</v>
          </cell>
          <cell r="J321" t="str">
            <v>preduzeća</v>
          </cell>
          <cell r="K321" t="str">
            <v>Domaći devize</v>
          </cell>
        </row>
        <row r="322">
          <cell r="A322">
            <v>50565</v>
          </cell>
          <cell r="B322" t="str">
            <v>505</v>
          </cell>
          <cell r="C322" t="str">
            <v>6</v>
          </cell>
          <cell r="D322" t="str">
            <v>5</v>
          </cell>
          <cell r="E322" t="str">
            <v>DUGOROÈNI DEPOZITI U STRANOJ VALUTI STANOVNIŠTVA OD 24 DO 36 MJESECI</v>
          </cell>
          <cell r="F322" t="str">
            <v>DD</v>
          </cell>
          <cell r="G322" t="str">
            <v>VAL</v>
          </cell>
          <cell r="H322" t="str">
            <v>Kamatonosni</v>
          </cell>
          <cell r="I322" t="str">
            <v>do 3 god</v>
          </cell>
          <cell r="J322" t="str">
            <v>stanovništvo</v>
          </cell>
          <cell r="K322" t="str">
            <v>Domaći devize</v>
          </cell>
        </row>
        <row r="323">
          <cell r="A323">
            <v>505652</v>
          </cell>
          <cell r="B323" t="str">
            <v>505</v>
          </cell>
          <cell r="C323" t="str">
            <v>6</v>
          </cell>
          <cell r="D323" t="str">
            <v>5</v>
          </cell>
          <cell r="E323" t="str">
            <v>DUGOROÈNI DEPOZITI U STRANOJ VALUTI STANOVNIŠTVA NA 36 MJ - SLOBODNA ŠTEDNJA</v>
          </cell>
          <cell r="F323" t="str">
            <v>DD</v>
          </cell>
          <cell r="G323" t="str">
            <v>VAL</v>
          </cell>
          <cell r="H323" t="str">
            <v>Kamatonosni</v>
          </cell>
          <cell r="I323" t="str">
            <v>do 3 god</v>
          </cell>
          <cell r="J323" t="str">
            <v>stanovništvo</v>
          </cell>
          <cell r="K323" t="str">
            <v>Domaći devize</v>
          </cell>
        </row>
        <row r="324">
          <cell r="A324">
            <v>5056601</v>
          </cell>
          <cell r="B324" t="str">
            <v>505</v>
          </cell>
          <cell r="C324" t="str">
            <v>6</v>
          </cell>
          <cell r="D324" t="str">
            <v>6</v>
          </cell>
          <cell r="E324" t="str">
            <v>DUGOROÈNI DEPOZITI U STRANOJ VALUTI NEBANKARSKIH FINANSIJSKIH ORGANIZACIJA DO 3 GODINE - OSIG.ORGANIZ.</v>
          </cell>
          <cell r="F324" t="str">
            <v>DD</v>
          </cell>
          <cell r="G324" t="str">
            <v>VAL</v>
          </cell>
          <cell r="H324" t="str">
            <v>Kamatonosni</v>
          </cell>
          <cell r="I324" t="str">
            <v>do 3 god</v>
          </cell>
          <cell r="J324" t="str">
            <v>nebank org</v>
          </cell>
          <cell r="K324" t="str">
            <v>Domaći devize</v>
          </cell>
        </row>
        <row r="325">
          <cell r="A325">
            <v>50575</v>
          </cell>
          <cell r="B325" t="str">
            <v>505</v>
          </cell>
          <cell r="C325" t="str">
            <v>7</v>
          </cell>
          <cell r="D325" t="str">
            <v>5</v>
          </cell>
          <cell r="E325" t="str">
            <v>DUGOROÈNI DEPOZITI U STRANOJ VALUTI STANOVNIŠTVA OD 36 DO 60 MJESECI</v>
          </cell>
          <cell r="F325" t="str">
            <v>DD</v>
          </cell>
          <cell r="G325" t="str">
            <v>VAL</v>
          </cell>
          <cell r="H325" t="str">
            <v>Kamatonosni</v>
          </cell>
          <cell r="I325" t="str">
            <v>preko 3 god</v>
          </cell>
          <cell r="J325" t="str">
            <v>stanovništvo</v>
          </cell>
          <cell r="K325" t="str">
            <v>Domaći devize</v>
          </cell>
        </row>
        <row r="326">
          <cell r="A326">
            <v>505752</v>
          </cell>
          <cell r="B326" t="str">
            <v>505</v>
          </cell>
          <cell r="C326" t="str">
            <v>7</v>
          </cell>
          <cell r="D326" t="str">
            <v>5</v>
          </cell>
          <cell r="E326" t="str">
            <v>DUGOROÈNI DEPOZITI U STRANOJ VALUTI STANOVNIŠTVA DO 48 MJESECI - SLOBODNA ŠTEDNJA</v>
          </cell>
          <cell r="F326" t="str">
            <v>DD</v>
          </cell>
          <cell r="G326" t="str">
            <v>VAL</v>
          </cell>
          <cell r="H326" t="str">
            <v>Kamatonosni</v>
          </cell>
          <cell r="I326" t="str">
            <v>preko 3 god</v>
          </cell>
          <cell r="J326" t="str">
            <v>stanovništvo</v>
          </cell>
          <cell r="K326" t="str">
            <v>Domaći devize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reprogram 15"/>
      <sheetName val="reprogram14"/>
      <sheetName val="reprogram13"/>
      <sheetName val="icr 13"/>
      <sheetName val="icr 14"/>
      <sheetName val="icr 15"/>
      <sheetName val="porez13"/>
      <sheetName val="porez14"/>
      <sheetName val="porez 15"/>
      <sheetName val="risk13"/>
      <sheetName val="porez 16"/>
      <sheetName val="risk 14"/>
      <sheetName val="porez 17"/>
      <sheetName val="risk 15"/>
      <sheetName val="gk13"/>
      <sheetName val="risk 16"/>
      <sheetName val="nema u portf-finans potraz"/>
      <sheetName val="portfolio  14"/>
      <sheetName val="portfolio 15"/>
      <sheetName val="portfolio 16"/>
      <sheetName val="portfolio 17"/>
      <sheetName val="status"/>
      <sheetName val="reklasifikacija BU"/>
      <sheetName val="reklasifikacija BS"/>
      <sheetName val="ostali rizici"/>
      <sheetName val="MSFI 8"/>
      <sheetName val="MSFI8 - 2"/>
      <sheetName val="MSFI 13"/>
      <sheetName val="FVukup"/>
      <sheetName val="FV Nivo 3"/>
      <sheetName val="Dev-Rocna HLRS"/>
      <sheetName val="Dev-Rocna HBRS"/>
      <sheetName val="Dev-Rocna Ukupno"/>
      <sheetName val="MRS 19"/>
      <sheetName val="capitalAdeq"/>
      <sheetName val="IFRS 7 hlrs"/>
      <sheetName val="IFRS 7 hbrs"/>
      <sheetName val="IFRS 7 ukupno"/>
      <sheetName val="IAS 39 Rezervisanja"/>
      <sheetName val="dodatna rezervisanja"/>
      <sheetName val="Rezerve"/>
      <sheetName val="Ostala Rezervisanja"/>
      <sheetName val="equity"/>
      <sheetName val="gk16"/>
      <sheetName val="odlozeni porezi HLRS"/>
      <sheetName val="odlozeni porezi HBRS"/>
      <sheetName val="odlozeni porezi ukupno"/>
      <sheetName val="HLRS gk070917"/>
      <sheetName val="HLRS IC"/>
      <sheetName val="HLRS transakcije"/>
      <sheetName val="NT"/>
      <sheetName val="BU nota"/>
      <sheetName val="bb rucno"/>
      <sheetName val="gk17"/>
      <sheetName val="BU"/>
      <sheetName val="BS"/>
      <sheetName val="Cash"/>
      <sheetName val="Due from banks"/>
      <sheetName val="Deposits given to Banks"/>
      <sheetName val="Loans"/>
      <sheetName val="AFS"/>
      <sheetName val="Participation"/>
      <sheetName val="Oth Assets"/>
      <sheetName val="Due to banks"/>
      <sheetName val="Due to customers"/>
      <sheetName val="Loan liabil"/>
      <sheetName val="Other liab"/>
      <sheetName val="Tangible"/>
      <sheetName val="Intangible"/>
      <sheetName val="Investment property"/>
      <sheetName val="Commitments"/>
      <sheetName val="pov lica bs"/>
      <sheetName val="pov lica bu"/>
      <sheetName val="PrimanjaUprave"/>
      <sheetName val="PovLica-Uprava"/>
      <sheetName val="Zakup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252">
          <cell r="B252">
            <v>42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975"/>
  <sheetViews>
    <sheetView zoomScale="80" zoomScaleNormal="80" workbookViewId="0">
      <selection activeCell="D35" sqref="D35"/>
    </sheetView>
  </sheetViews>
  <sheetFormatPr defaultRowHeight="15" x14ac:dyDescent="0.25"/>
  <cols>
    <col min="1" max="1" width="14.140625" style="68" customWidth="1"/>
    <col min="2" max="2" width="14.28515625" style="68" customWidth="1"/>
    <col min="3" max="3" width="8.85546875" style="69" customWidth="1"/>
    <col min="4" max="4" width="92.7109375" style="68" customWidth="1"/>
    <col min="5" max="5" width="15.7109375" style="70" customWidth="1"/>
    <col min="9" max="10" width="13.5703125" bestFit="1" customWidth="1"/>
  </cols>
  <sheetData>
    <row r="1" spans="1:7" x14ac:dyDescent="0.25">
      <c r="B1" s="68" t="s">
        <v>6941</v>
      </c>
      <c r="D1" s="69">
        <v>1753312</v>
      </c>
    </row>
    <row r="2" spans="1:7" x14ac:dyDescent="0.25">
      <c r="B2" s="71" t="s">
        <v>6942</v>
      </c>
      <c r="C2" s="72"/>
      <c r="D2" s="69" t="s">
        <v>6943</v>
      </c>
    </row>
    <row r="5" spans="1:7" ht="15.75" x14ac:dyDescent="0.25">
      <c r="B5" s="73"/>
      <c r="C5" s="72"/>
      <c r="D5" s="74" t="s">
        <v>6944</v>
      </c>
    </row>
    <row r="8" spans="1:7" x14ac:dyDescent="0.25">
      <c r="A8" s="68" t="s">
        <v>6945</v>
      </c>
      <c r="B8" s="75" t="s">
        <v>6946</v>
      </c>
      <c r="C8" s="76"/>
      <c r="D8" s="77" t="s">
        <v>6947</v>
      </c>
      <c r="E8" s="78" t="s">
        <v>6948</v>
      </c>
    </row>
    <row r="9" spans="1:7" x14ac:dyDescent="0.25">
      <c r="B9" s="79" t="s">
        <v>6949</v>
      </c>
      <c r="C9" s="80"/>
      <c r="D9" s="79" t="s">
        <v>6950</v>
      </c>
      <c r="E9" s="81"/>
    </row>
    <row r="10" spans="1:7" x14ac:dyDescent="0.25">
      <c r="B10" s="82" t="s">
        <v>6951</v>
      </c>
      <c r="C10" s="83"/>
      <c r="D10" s="82" t="s">
        <v>6952</v>
      </c>
      <c r="E10" s="84">
        <f>+E11+E12+E13</f>
        <v>20943.089999999997</v>
      </c>
    </row>
    <row r="11" spans="1:7" x14ac:dyDescent="0.25">
      <c r="A11" s="68" t="s">
        <v>6953</v>
      </c>
      <c r="B11" s="85">
        <v>70101</v>
      </c>
      <c r="C11" s="86" t="s">
        <v>6954</v>
      </c>
      <c r="D11" s="79" t="s">
        <v>6955</v>
      </c>
      <c r="E11" s="81">
        <v>0</v>
      </c>
    </row>
    <row r="12" spans="1:7" x14ac:dyDescent="0.25">
      <c r="A12" s="68" t="s">
        <v>6647</v>
      </c>
      <c r="B12" s="85">
        <v>7070</v>
      </c>
      <c r="C12" s="86" t="s">
        <v>6956</v>
      </c>
      <c r="D12" s="79" t="s">
        <v>6648</v>
      </c>
      <c r="E12" s="81">
        <v>17609.169999999998</v>
      </c>
      <c r="F12" t="e">
        <f>VLOOKUP(A12,baza_311217,1,0)</f>
        <v>#REF!</v>
      </c>
      <c r="G12" t="e">
        <f>VLOOKUP(A12,baza_311217,14,0)</f>
        <v>#REF!</v>
      </c>
    </row>
    <row r="13" spans="1:7" x14ac:dyDescent="0.25">
      <c r="A13" s="87" t="s">
        <v>4743</v>
      </c>
      <c r="B13" s="88">
        <v>707001</v>
      </c>
      <c r="C13" s="89" t="s">
        <v>6956</v>
      </c>
      <c r="D13" s="90" t="s">
        <v>4744</v>
      </c>
      <c r="E13" s="91">
        <v>3333.92</v>
      </c>
      <c r="F13" t="e">
        <f>VLOOKUP(A13,baza_311217,1,0)</f>
        <v>#REF!</v>
      </c>
      <c r="G13" t="e">
        <f>VLOOKUP(A13,baza_311217,14,0)</f>
        <v>#REF!</v>
      </c>
    </row>
    <row r="14" spans="1:7" x14ac:dyDescent="0.25">
      <c r="A14" s="68" t="s">
        <v>6957</v>
      </c>
      <c r="B14" s="82" t="s">
        <v>6958</v>
      </c>
      <c r="C14" s="83"/>
      <c r="D14" s="82" t="s">
        <v>6717</v>
      </c>
      <c r="E14" s="92">
        <f>+E15</f>
        <v>166.25</v>
      </c>
    </row>
    <row r="15" spans="1:7" x14ac:dyDescent="0.25">
      <c r="A15" s="68" t="s">
        <v>6630</v>
      </c>
      <c r="B15" s="85">
        <v>7010</v>
      </c>
      <c r="C15" s="86" t="s">
        <v>6954</v>
      </c>
      <c r="D15" s="79" t="s">
        <v>6631</v>
      </c>
      <c r="E15" s="81">
        <v>166.25</v>
      </c>
      <c r="F15" t="e">
        <f>VLOOKUP(A15,baza_311217,1,0)</f>
        <v>#REF!</v>
      </c>
      <c r="G15" t="e">
        <f>VLOOKUP(A15,baza_311217,14,0)</f>
        <v>#REF!</v>
      </c>
    </row>
    <row r="16" spans="1:7" x14ac:dyDescent="0.25">
      <c r="A16" s="68" t="s">
        <v>6959</v>
      </c>
      <c r="B16" s="82" t="s">
        <v>6960</v>
      </c>
      <c r="C16" s="83"/>
      <c r="D16" s="82" t="s">
        <v>6961</v>
      </c>
      <c r="E16" s="92">
        <f>SUM(E17:E197)</f>
        <v>74205352.249999985</v>
      </c>
    </row>
    <row r="17" spans="1:7" x14ac:dyDescent="0.25">
      <c r="A17" s="68" t="s">
        <v>4501</v>
      </c>
      <c r="B17" s="85">
        <v>700430082</v>
      </c>
      <c r="C17" s="86" t="s">
        <v>6962</v>
      </c>
      <c r="D17" s="79" t="s">
        <v>4502</v>
      </c>
      <c r="E17" s="81">
        <v>31458.240000000002</v>
      </c>
      <c r="F17" t="e">
        <f>VLOOKUP(A17,baza_311217,1,0)</f>
        <v>#REF!</v>
      </c>
      <c r="G17" t="e">
        <f>VLOOKUP(A17,baza_311217,14,0)</f>
        <v>#REF!</v>
      </c>
    </row>
    <row r="18" spans="1:7" x14ac:dyDescent="0.25">
      <c r="A18" s="68" t="s">
        <v>4509</v>
      </c>
      <c r="B18" s="85">
        <v>700440071</v>
      </c>
      <c r="C18" s="86" t="s">
        <v>6962</v>
      </c>
      <c r="D18" s="79" t="s">
        <v>4510</v>
      </c>
      <c r="E18" s="81">
        <v>375</v>
      </c>
      <c r="F18" t="e">
        <f>VLOOKUP(A18,baza_311217,1,0)</f>
        <v>#REF!</v>
      </c>
      <c r="G18" t="e">
        <f>VLOOKUP(A18,baza_311217,14,0)</f>
        <v>#REF!</v>
      </c>
    </row>
    <row r="19" spans="1:7" x14ac:dyDescent="0.25">
      <c r="A19" s="68" t="s">
        <v>4513</v>
      </c>
      <c r="B19" s="85">
        <v>700450001</v>
      </c>
      <c r="C19" s="86" t="s">
        <v>6962</v>
      </c>
      <c r="D19" s="79" t="s">
        <v>4514</v>
      </c>
      <c r="E19" s="81">
        <v>2295491.5299999998</v>
      </c>
      <c r="F19" t="e">
        <f>VLOOKUP(A19,baza_311217,1,0)</f>
        <v>#REF!</v>
      </c>
      <c r="G19" t="e">
        <f>VLOOKUP(A19,baza_311217,14,0)</f>
        <v>#REF!</v>
      </c>
    </row>
    <row r="20" spans="1:7" x14ac:dyDescent="0.25">
      <c r="A20" s="68" t="s">
        <v>6321</v>
      </c>
      <c r="B20" s="85">
        <v>700540071</v>
      </c>
      <c r="C20" s="86" t="s">
        <v>6962</v>
      </c>
      <c r="D20" s="79" t="s">
        <v>6322</v>
      </c>
      <c r="E20" s="81">
        <v>0</v>
      </c>
    </row>
    <row r="21" spans="1:7" x14ac:dyDescent="0.25">
      <c r="A21" s="68" t="s">
        <v>6323</v>
      </c>
      <c r="B21" s="85">
        <v>700540072</v>
      </c>
      <c r="C21" s="86" t="s">
        <v>6962</v>
      </c>
      <c r="D21" s="79" t="s">
        <v>6324</v>
      </c>
      <c r="E21" s="81">
        <v>0</v>
      </c>
    </row>
    <row r="22" spans="1:7" x14ac:dyDescent="0.25">
      <c r="A22" s="68" t="s">
        <v>4535</v>
      </c>
      <c r="B22" s="85">
        <v>700550021</v>
      </c>
      <c r="C22" s="86" t="s">
        <v>6962</v>
      </c>
      <c r="D22" s="79" t="s">
        <v>4536</v>
      </c>
      <c r="E22" s="81">
        <v>265.61</v>
      </c>
      <c r="F22" t="e">
        <f>VLOOKUP(A22,baza_311217,1,0)</f>
        <v>#REF!</v>
      </c>
      <c r="G22" t="e">
        <f>VLOOKUP(A22,baza_311217,14,0)</f>
        <v>#REF!</v>
      </c>
    </row>
    <row r="23" spans="1:7" x14ac:dyDescent="0.25">
      <c r="A23" s="68" t="s">
        <v>4537</v>
      </c>
      <c r="B23" s="85">
        <v>700550022</v>
      </c>
      <c r="C23" s="86" t="s">
        <v>6962</v>
      </c>
      <c r="D23" s="79" t="s">
        <v>4538</v>
      </c>
      <c r="E23" s="81">
        <v>7.54</v>
      </c>
      <c r="F23" t="e">
        <f>VLOOKUP(A23,baza_311217,1,0)</f>
        <v>#REF!</v>
      </c>
      <c r="G23" t="e">
        <f>VLOOKUP(A23,baza_311217,14,0)</f>
        <v>#REF!</v>
      </c>
    </row>
    <row r="24" spans="1:7" x14ac:dyDescent="0.25">
      <c r="A24" s="68" t="s">
        <v>4541</v>
      </c>
      <c r="B24" s="85">
        <v>700550061</v>
      </c>
      <c r="C24" s="86" t="s">
        <v>6962</v>
      </c>
      <c r="D24" s="79" t="s">
        <v>4542</v>
      </c>
      <c r="E24" s="81">
        <v>44459.57</v>
      </c>
      <c r="F24" t="e">
        <f>VLOOKUP(A24,baza_311217,1,0)</f>
        <v>#REF!</v>
      </c>
      <c r="G24" t="e">
        <f>VLOOKUP(A24,baza_311217,14,0)</f>
        <v>#REF!</v>
      </c>
    </row>
    <row r="25" spans="1:7" x14ac:dyDescent="0.25">
      <c r="A25" s="68" t="s">
        <v>6325</v>
      </c>
      <c r="B25" s="85">
        <v>700550062</v>
      </c>
      <c r="C25" s="86" t="s">
        <v>6962</v>
      </c>
      <c r="D25" s="79" t="s">
        <v>6326</v>
      </c>
      <c r="E25" s="81">
        <v>0</v>
      </c>
    </row>
    <row r="26" spans="1:7" x14ac:dyDescent="0.25">
      <c r="A26" s="68" t="s">
        <v>6963</v>
      </c>
      <c r="B26" s="85">
        <v>700551171</v>
      </c>
      <c r="C26" s="86" t="s">
        <v>6962</v>
      </c>
      <c r="D26" s="79" t="s">
        <v>6964</v>
      </c>
      <c r="E26" s="81">
        <v>0</v>
      </c>
    </row>
    <row r="27" spans="1:7" x14ac:dyDescent="0.25">
      <c r="A27" s="68" t="s">
        <v>4545</v>
      </c>
      <c r="B27" s="85">
        <v>700551271</v>
      </c>
      <c r="C27" s="86" t="s">
        <v>6962</v>
      </c>
      <c r="D27" s="79" t="s">
        <v>4546</v>
      </c>
      <c r="E27" s="81">
        <v>92.02</v>
      </c>
      <c r="F27" t="e">
        <f t="shared" ref="F27:F40" si="0">VLOOKUP(A27,baza_311217,1,0)</f>
        <v>#REF!</v>
      </c>
      <c r="G27" t="e">
        <f t="shared" ref="G27:G40" si="1">VLOOKUP(A27,baza_311217,14,0)</f>
        <v>#REF!</v>
      </c>
    </row>
    <row r="28" spans="1:7" x14ac:dyDescent="0.25">
      <c r="A28" s="68" t="s">
        <v>6628</v>
      </c>
      <c r="B28" s="85">
        <v>700551272</v>
      </c>
      <c r="C28" s="86" t="s">
        <v>6962</v>
      </c>
      <c r="D28" s="79" t="s">
        <v>6629</v>
      </c>
      <c r="E28" s="81">
        <v>15.21</v>
      </c>
      <c r="F28" t="e">
        <f t="shared" si="0"/>
        <v>#REF!</v>
      </c>
      <c r="G28" t="e">
        <f t="shared" si="1"/>
        <v>#REF!</v>
      </c>
    </row>
    <row r="29" spans="1:7" x14ac:dyDescent="0.25">
      <c r="A29" s="68" t="s">
        <v>4547</v>
      </c>
      <c r="B29" s="85">
        <v>700552171</v>
      </c>
      <c r="C29" s="86" t="s">
        <v>6962</v>
      </c>
      <c r="D29" s="79" t="s">
        <v>4548</v>
      </c>
      <c r="E29" s="81">
        <v>854830.55</v>
      </c>
      <c r="F29" t="e">
        <f t="shared" si="0"/>
        <v>#REF!</v>
      </c>
      <c r="G29" t="e">
        <f t="shared" si="1"/>
        <v>#REF!</v>
      </c>
    </row>
    <row r="30" spans="1:7" x14ac:dyDescent="0.25">
      <c r="A30" s="68" t="s">
        <v>4493</v>
      </c>
      <c r="B30" s="85">
        <v>700420001</v>
      </c>
      <c r="C30" s="86" t="s">
        <v>6962</v>
      </c>
      <c r="D30" s="79" t="s">
        <v>4494</v>
      </c>
      <c r="E30" s="81">
        <v>52503.5</v>
      </c>
      <c r="F30" t="e">
        <f t="shared" si="0"/>
        <v>#REF!</v>
      </c>
      <c r="G30" t="e">
        <f t="shared" si="1"/>
        <v>#REF!</v>
      </c>
    </row>
    <row r="31" spans="1:7" x14ac:dyDescent="0.25">
      <c r="A31" s="68" t="s">
        <v>4503</v>
      </c>
      <c r="B31" s="85">
        <v>700434372</v>
      </c>
      <c r="C31" s="86" t="s">
        <v>6962</v>
      </c>
      <c r="D31" s="79" t="s">
        <v>4504</v>
      </c>
      <c r="E31" s="81">
        <v>69303.59</v>
      </c>
      <c r="F31" t="e">
        <f t="shared" si="0"/>
        <v>#REF!</v>
      </c>
      <c r="G31" t="e">
        <f t="shared" si="1"/>
        <v>#REF!</v>
      </c>
    </row>
    <row r="32" spans="1:7" x14ac:dyDescent="0.25">
      <c r="A32" s="68" t="s">
        <v>4505</v>
      </c>
      <c r="B32" s="85">
        <v>700440001</v>
      </c>
      <c r="C32" s="86" t="s">
        <v>6962</v>
      </c>
      <c r="D32" s="79" t="s">
        <v>4506</v>
      </c>
      <c r="E32" s="81">
        <v>80120.06</v>
      </c>
      <c r="F32" t="e">
        <f t="shared" si="0"/>
        <v>#REF!</v>
      </c>
      <c r="G32" t="e">
        <f t="shared" si="1"/>
        <v>#REF!</v>
      </c>
    </row>
    <row r="33" spans="1:7" x14ac:dyDescent="0.25">
      <c r="A33" s="68" t="s">
        <v>4515</v>
      </c>
      <c r="B33" s="85">
        <v>700450002</v>
      </c>
      <c r="C33" s="86" t="s">
        <v>6962</v>
      </c>
      <c r="D33" s="79" t="s">
        <v>4516</v>
      </c>
      <c r="E33" s="81">
        <v>39089.78</v>
      </c>
      <c r="F33" t="e">
        <f t="shared" si="0"/>
        <v>#REF!</v>
      </c>
      <c r="G33" t="e">
        <f t="shared" si="1"/>
        <v>#REF!</v>
      </c>
    </row>
    <row r="34" spans="1:7" x14ac:dyDescent="0.25">
      <c r="A34" s="68" t="s">
        <v>4529</v>
      </c>
      <c r="B34" s="85">
        <v>700530051</v>
      </c>
      <c r="C34" s="86" t="s">
        <v>6962</v>
      </c>
      <c r="D34" s="79" t="s">
        <v>4530</v>
      </c>
      <c r="E34" s="81">
        <v>5530.43</v>
      </c>
      <c r="F34" t="e">
        <f t="shared" si="0"/>
        <v>#REF!</v>
      </c>
      <c r="G34" t="e">
        <f t="shared" si="1"/>
        <v>#REF!</v>
      </c>
    </row>
    <row r="35" spans="1:7" x14ac:dyDescent="0.25">
      <c r="A35" s="68" t="s">
        <v>4489</v>
      </c>
      <c r="B35" s="85">
        <v>700410001</v>
      </c>
      <c r="C35" s="86" t="s">
        <v>6962</v>
      </c>
      <c r="D35" s="79" t="s">
        <v>4490</v>
      </c>
      <c r="E35" s="81">
        <v>41441.410000000003</v>
      </c>
      <c r="F35" t="e">
        <f t="shared" si="0"/>
        <v>#REF!</v>
      </c>
      <c r="G35" t="e">
        <f t="shared" si="1"/>
        <v>#REF!</v>
      </c>
    </row>
    <row r="36" spans="1:7" x14ac:dyDescent="0.25">
      <c r="A36" s="68" t="s">
        <v>4499</v>
      </c>
      <c r="B36" s="85">
        <v>700430002</v>
      </c>
      <c r="C36" s="86" t="s">
        <v>6962</v>
      </c>
      <c r="D36" s="79" t="s">
        <v>4500</v>
      </c>
      <c r="E36" s="81">
        <v>19673.61</v>
      </c>
      <c r="F36" t="e">
        <f t="shared" si="0"/>
        <v>#REF!</v>
      </c>
      <c r="G36" t="e">
        <f t="shared" si="1"/>
        <v>#REF!</v>
      </c>
    </row>
    <row r="37" spans="1:7" x14ac:dyDescent="0.25">
      <c r="A37" s="68" t="s">
        <v>4507</v>
      </c>
      <c r="B37" s="85">
        <v>700440002</v>
      </c>
      <c r="C37" s="86" t="s">
        <v>6962</v>
      </c>
      <c r="D37" s="79" t="s">
        <v>4508</v>
      </c>
      <c r="E37" s="81">
        <v>213.72</v>
      </c>
      <c r="F37" t="e">
        <f t="shared" si="0"/>
        <v>#REF!</v>
      </c>
      <c r="G37" t="e">
        <f t="shared" si="1"/>
        <v>#REF!</v>
      </c>
    </row>
    <row r="38" spans="1:7" x14ac:dyDescent="0.25">
      <c r="A38" s="68" t="s">
        <v>4539</v>
      </c>
      <c r="B38" s="85">
        <v>7005500553</v>
      </c>
      <c r="C38" s="86" t="s">
        <v>6962</v>
      </c>
      <c r="D38" s="79" t="s">
        <v>4540</v>
      </c>
      <c r="E38" s="81">
        <v>519826.12</v>
      </c>
      <c r="F38" t="e">
        <f t="shared" si="0"/>
        <v>#REF!</v>
      </c>
      <c r="G38" t="e">
        <f t="shared" si="1"/>
        <v>#REF!</v>
      </c>
    </row>
    <row r="39" spans="1:7" x14ac:dyDescent="0.25">
      <c r="A39" s="68" t="s">
        <v>4511</v>
      </c>
      <c r="B39" s="85">
        <v>700444372</v>
      </c>
      <c r="C39" s="86" t="s">
        <v>6962</v>
      </c>
      <c r="D39" s="79" t="s">
        <v>4512</v>
      </c>
      <c r="E39" s="81">
        <v>122.49</v>
      </c>
      <c r="F39" t="e">
        <f t="shared" si="0"/>
        <v>#REF!</v>
      </c>
      <c r="G39" t="e">
        <f t="shared" si="1"/>
        <v>#REF!</v>
      </c>
    </row>
    <row r="40" spans="1:7" x14ac:dyDescent="0.25">
      <c r="A40" s="68" t="s">
        <v>4571</v>
      </c>
      <c r="B40" s="85">
        <v>703422072</v>
      </c>
      <c r="C40" s="86" t="s">
        <v>6965</v>
      </c>
      <c r="D40" s="79" t="s">
        <v>4572</v>
      </c>
      <c r="E40" s="81">
        <v>12101.53</v>
      </c>
      <c r="F40" t="e">
        <f t="shared" si="0"/>
        <v>#REF!</v>
      </c>
      <c r="G40" t="e">
        <f t="shared" si="1"/>
        <v>#REF!</v>
      </c>
    </row>
    <row r="41" spans="1:7" x14ac:dyDescent="0.25">
      <c r="A41" s="68" t="s">
        <v>6966</v>
      </c>
      <c r="B41" s="85">
        <v>703433031</v>
      </c>
      <c r="C41" s="86" t="s">
        <v>6965</v>
      </c>
      <c r="D41" s="79" t="s">
        <v>6967</v>
      </c>
      <c r="E41" s="81">
        <v>0</v>
      </c>
    </row>
    <row r="42" spans="1:7" x14ac:dyDescent="0.25">
      <c r="A42" s="68" t="s">
        <v>6968</v>
      </c>
      <c r="B42" s="85">
        <v>703433032</v>
      </c>
      <c r="C42" s="86" t="s">
        <v>6965</v>
      </c>
      <c r="D42" s="79" t="s">
        <v>6969</v>
      </c>
      <c r="E42" s="81">
        <v>0</v>
      </c>
    </row>
    <row r="43" spans="1:7" x14ac:dyDescent="0.25">
      <c r="A43" s="68" t="s">
        <v>4667</v>
      </c>
      <c r="B43" s="85">
        <v>703540331</v>
      </c>
      <c r="C43" s="86" t="s">
        <v>6965</v>
      </c>
      <c r="D43" s="79" t="s">
        <v>4668</v>
      </c>
      <c r="E43" s="81">
        <v>1608.56</v>
      </c>
      <c r="F43" t="e">
        <f t="shared" ref="F43:F61" si="2">VLOOKUP(A43,baza_311217,1,0)</f>
        <v>#REF!</v>
      </c>
      <c r="G43" t="e">
        <f t="shared" ref="G43:G61" si="3">VLOOKUP(A43,baza_311217,14,0)</f>
        <v>#REF!</v>
      </c>
    </row>
    <row r="44" spans="1:7" x14ac:dyDescent="0.25">
      <c r="A44" s="68" t="s">
        <v>4555</v>
      </c>
      <c r="B44" s="85">
        <v>703410031</v>
      </c>
      <c r="C44" s="86" t="s">
        <v>6965</v>
      </c>
      <c r="D44" s="79" t="s">
        <v>4556</v>
      </c>
      <c r="E44" s="81">
        <v>6068.36</v>
      </c>
      <c r="F44" t="e">
        <f t="shared" si="2"/>
        <v>#REF!</v>
      </c>
      <c r="G44" t="e">
        <f t="shared" si="3"/>
        <v>#REF!</v>
      </c>
    </row>
    <row r="45" spans="1:7" x14ac:dyDescent="0.25">
      <c r="A45" s="68" t="s">
        <v>4565</v>
      </c>
      <c r="B45" s="85">
        <v>703420031</v>
      </c>
      <c r="C45" s="86" t="s">
        <v>6965</v>
      </c>
      <c r="D45" s="79" t="s">
        <v>4566</v>
      </c>
      <c r="E45" s="81">
        <v>82285.13</v>
      </c>
      <c r="F45" t="e">
        <f t="shared" si="2"/>
        <v>#REF!</v>
      </c>
      <c r="G45" t="e">
        <f t="shared" si="3"/>
        <v>#REF!</v>
      </c>
    </row>
    <row r="46" spans="1:7" x14ac:dyDescent="0.25">
      <c r="A46" s="68" t="s">
        <v>4569</v>
      </c>
      <c r="B46" s="85">
        <v>703422071</v>
      </c>
      <c r="C46" s="86" t="s">
        <v>6965</v>
      </c>
      <c r="D46" s="79" t="s">
        <v>4570</v>
      </c>
      <c r="E46" s="81">
        <v>48416.59</v>
      </c>
      <c r="F46" t="e">
        <f t="shared" si="2"/>
        <v>#REF!</v>
      </c>
      <c r="G46" t="e">
        <f t="shared" si="3"/>
        <v>#REF!</v>
      </c>
    </row>
    <row r="47" spans="1:7" x14ac:dyDescent="0.25">
      <c r="A47" s="68" t="s">
        <v>4573</v>
      </c>
      <c r="B47" s="85">
        <v>703430031</v>
      </c>
      <c r="C47" s="86" t="s">
        <v>6965</v>
      </c>
      <c r="D47" s="79" t="s">
        <v>4574</v>
      </c>
      <c r="E47" s="81">
        <v>1189234.56</v>
      </c>
      <c r="F47" t="e">
        <f t="shared" si="2"/>
        <v>#REF!</v>
      </c>
      <c r="G47" t="e">
        <f t="shared" si="3"/>
        <v>#REF!</v>
      </c>
    </row>
    <row r="48" spans="1:7" x14ac:dyDescent="0.25">
      <c r="A48" s="68" t="s">
        <v>4575</v>
      </c>
      <c r="B48" s="85">
        <v>703430032</v>
      </c>
      <c r="C48" s="86" t="s">
        <v>6965</v>
      </c>
      <c r="D48" s="79" t="s">
        <v>4576</v>
      </c>
      <c r="E48" s="81">
        <v>73643.95</v>
      </c>
      <c r="F48" t="e">
        <f t="shared" si="2"/>
        <v>#REF!</v>
      </c>
      <c r="G48" t="e">
        <f t="shared" si="3"/>
        <v>#REF!</v>
      </c>
    </row>
    <row r="49" spans="1:7" x14ac:dyDescent="0.25">
      <c r="A49" s="68" t="s">
        <v>4577</v>
      </c>
      <c r="B49" s="85">
        <v>703432071</v>
      </c>
      <c r="C49" s="86" t="s">
        <v>6965</v>
      </c>
      <c r="D49" s="79" t="s">
        <v>4578</v>
      </c>
      <c r="E49" s="81">
        <v>2158817.31</v>
      </c>
      <c r="F49" t="e">
        <f t="shared" si="2"/>
        <v>#REF!</v>
      </c>
      <c r="G49" t="e">
        <f t="shared" si="3"/>
        <v>#REF!</v>
      </c>
    </row>
    <row r="50" spans="1:7" x14ac:dyDescent="0.25">
      <c r="A50" s="68" t="s">
        <v>4579</v>
      </c>
      <c r="B50" s="85">
        <v>703432072</v>
      </c>
      <c r="C50" s="86" t="s">
        <v>6965</v>
      </c>
      <c r="D50" s="79" t="s">
        <v>4580</v>
      </c>
      <c r="E50" s="81">
        <v>118939.58</v>
      </c>
      <c r="F50" t="e">
        <f t="shared" si="2"/>
        <v>#REF!</v>
      </c>
      <c r="G50" t="e">
        <f t="shared" si="3"/>
        <v>#REF!</v>
      </c>
    </row>
    <row r="51" spans="1:7" x14ac:dyDescent="0.25">
      <c r="A51" s="68" t="s">
        <v>4581</v>
      </c>
      <c r="B51" s="85">
        <v>703440031</v>
      </c>
      <c r="C51" s="86" t="s">
        <v>6965</v>
      </c>
      <c r="D51" s="79" t="s">
        <v>4582</v>
      </c>
      <c r="E51" s="81">
        <v>4323.41</v>
      </c>
      <c r="F51" t="e">
        <f t="shared" si="2"/>
        <v>#REF!</v>
      </c>
      <c r="G51" t="e">
        <f t="shared" si="3"/>
        <v>#REF!</v>
      </c>
    </row>
    <row r="52" spans="1:7" x14ac:dyDescent="0.25">
      <c r="A52" s="68" t="s">
        <v>4585</v>
      </c>
      <c r="B52" s="85">
        <v>703440071</v>
      </c>
      <c r="C52" s="86" t="s">
        <v>6965</v>
      </c>
      <c r="D52" s="79" t="s">
        <v>4586</v>
      </c>
      <c r="E52" s="81">
        <v>30284.59</v>
      </c>
      <c r="F52" t="e">
        <f t="shared" si="2"/>
        <v>#REF!</v>
      </c>
      <c r="G52" t="e">
        <f t="shared" si="3"/>
        <v>#REF!</v>
      </c>
    </row>
    <row r="53" spans="1:7" x14ac:dyDescent="0.25">
      <c r="A53" s="68" t="s">
        <v>4587</v>
      </c>
      <c r="B53" s="85">
        <v>703440072</v>
      </c>
      <c r="C53" s="86" t="s">
        <v>6965</v>
      </c>
      <c r="D53" s="79" t="s">
        <v>4588</v>
      </c>
      <c r="E53" s="81">
        <v>117.32</v>
      </c>
      <c r="F53" t="e">
        <f t="shared" si="2"/>
        <v>#REF!</v>
      </c>
      <c r="G53" t="e">
        <f t="shared" si="3"/>
        <v>#REF!</v>
      </c>
    </row>
    <row r="54" spans="1:7" x14ac:dyDescent="0.25">
      <c r="A54" s="68" t="s">
        <v>4589</v>
      </c>
      <c r="B54" s="85">
        <v>703450021</v>
      </c>
      <c r="C54" s="86" t="s">
        <v>6965</v>
      </c>
      <c r="D54" s="79" t="s">
        <v>4590</v>
      </c>
      <c r="E54" s="81">
        <v>83407.460000000006</v>
      </c>
      <c r="F54" t="e">
        <f t="shared" si="2"/>
        <v>#REF!</v>
      </c>
      <c r="G54" t="e">
        <f t="shared" si="3"/>
        <v>#REF!</v>
      </c>
    </row>
    <row r="55" spans="1:7" x14ac:dyDescent="0.25">
      <c r="A55" s="68" t="s">
        <v>4591</v>
      </c>
      <c r="B55" s="85">
        <v>703450022</v>
      </c>
      <c r="C55" s="86" t="s">
        <v>6965</v>
      </c>
      <c r="D55" s="79" t="s">
        <v>4592</v>
      </c>
      <c r="E55" s="81">
        <v>1734.25</v>
      </c>
      <c r="F55" t="e">
        <f t="shared" si="2"/>
        <v>#REF!</v>
      </c>
      <c r="G55" t="e">
        <f t="shared" si="3"/>
        <v>#REF!</v>
      </c>
    </row>
    <row r="56" spans="1:7" x14ac:dyDescent="0.25">
      <c r="A56" s="68" t="s">
        <v>4595</v>
      </c>
      <c r="B56" s="85">
        <v>703450071</v>
      </c>
      <c r="C56" s="86" t="s">
        <v>6965</v>
      </c>
      <c r="D56" s="79" t="s">
        <v>4596</v>
      </c>
      <c r="E56" s="81">
        <v>20742.79</v>
      </c>
      <c r="F56" t="e">
        <f t="shared" si="2"/>
        <v>#REF!</v>
      </c>
      <c r="G56" t="e">
        <f t="shared" si="3"/>
        <v>#REF!</v>
      </c>
    </row>
    <row r="57" spans="1:7" x14ac:dyDescent="0.25">
      <c r="A57" s="68" t="s">
        <v>4597</v>
      </c>
      <c r="B57" s="85">
        <v>703450072</v>
      </c>
      <c r="C57" s="86" t="s">
        <v>6965</v>
      </c>
      <c r="D57" s="79" t="s">
        <v>4598</v>
      </c>
      <c r="E57" s="81">
        <v>1072.25</v>
      </c>
      <c r="F57" t="e">
        <f t="shared" si="2"/>
        <v>#REF!</v>
      </c>
      <c r="G57" t="e">
        <f t="shared" si="3"/>
        <v>#REF!</v>
      </c>
    </row>
    <row r="58" spans="1:7" x14ac:dyDescent="0.25">
      <c r="A58" s="68" t="s">
        <v>4601</v>
      </c>
      <c r="B58" s="85">
        <v>703460071</v>
      </c>
      <c r="C58" s="86" t="s">
        <v>6965</v>
      </c>
      <c r="D58" s="79" t="s">
        <v>4602</v>
      </c>
      <c r="E58" s="81">
        <v>927.71</v>
      </c>
      <c r="F58" t="e">
        <f t="shared" si="2"/>
        <v>#REF!</v>
      </c>
      <c r="G58" t="e">
        <f t="shared" si="3"/>
        <v>#REF!</v>
      </c>
    </row>
    <row r="59" spans="1:7" x14ac:dyDescent="0.25">
      <c r="A59" s="68" t="s">
        <v>4611</v>
      </c>
      <c r="B59" s="85">
        <v>703472071</v>
      </c>
      <c r="C59" s="86" t="s">
        <v>6965</v>
      </c>
      <c r="D59" s="79" t="s">
        <v>4612</v>
      </c>
      <c r="E59" s="81">
        <v>17748.91</v>
      </c>
      <c r="F59" t="e">
        <f t="shared" si="2"/>
        <v>#REF!</v>
      </c>
      <c r="G59" t="e">
        <f t="shared" si="3"/>
        <v>#REF!</v>
      </c>
    </row>
    <row r="60" spans="1:7" x14ac:dyDescent="0.25">
      <c r="A60" s="68" t="s">
        <v>4615</v>
      </c>
      <c r="B60" s="85">
        <v>703510051</v>
      </c>
      <c r="C60" s="86" t="s">
        <v>6965</v>
      </c>
      <c r="D60" s="79" t="s">
        <v>4616</v>
      </c>
      <c r="E60" s="81">
        <v>6005307.5499999998</v>
      </c>
      <c r="F60" t="e">
        <f t="shared" si="2"/>
        <v>#REF!</v>
      </c>
      <c r="G60" t="e">
        <f t="shared" si="3"/>
        <v>#REF!</v>
      </c>
    </row>
    <row r="61" spans="1:7" x14ac:dyDescent="0.25">
      <c r="A61" s="68" t="s">
        <v>4617</v>
      </c>
      <c r="B61" s="85">
        <v>703510052</v>
      </c>
      <c r="C61" s="86" t="s">
        <v>6965</v>
      </c>
      <c r="D61" s="79" t="s">
        <v>4618</v>
      </c>
      <c r="E61" s="81">
        <v>82175.899999999994</v>
      </c>
      <c r="F61" t="e">
        <f t="shared" si="2"/>
        <v>#REF!</v>
      </c>
      <c r="G61" t="e">
        <f t="shared" si="3"/>
        <v>#REF!</v>
      </c>
    </row>
    <row r="62" spans="1:7" x14ac:dyDescent="0.25">
      <c r="A62" s="68" t="s">
        <v>6337</v>
      </c>
      <c r="B62" s="85">
        <v>703510251</v>
      </c>
      <c r="C62" s="86" t="s">
        <v>6965</v>
      </c>
      <c r="D62" s="79" t="s">
        <v>6338</v>
      </c>
      <c r="E62" s="81">
        <v>0</v>
      </c>
    </row>
    <row r="63" spans="1:7" x14ac:dyDescent="0.25">
      <c r="A63" s="68" t="s">
        <v>6339</v>
      </c>
      <c r="B63" s="85">
        <v>703510252</v>
      </c>
      <c r="C63" s="86" t="s">
        <v>6965</v>
      </c>
      <c r="D63" s="79" t="s">
        <v>6340</v>
      </c>
      <c r="E63" s="81">
        <v>0</v>
      </c>
    </row>
    <row r="64" spans="1:7" x14ac:dyDescent="0.25">
      <c r="A64" s="68" t="s">
        <v>4619</v>
      </c>
      <c r="B64" s="85">
        <v>703510351</v>
      </c>
      <c r="C64" s="86" t="s">
        <v>6965</v>
      </c>
      <c r="D64" s="79" t="s">
        <v>4620</v>
      </c>
      <c r="E64" s="81">
        <v>118187.38</v>
      </c>
      <c r="F64" t="e">
        <f t="shared" ref="F64:F72" si="4">VLOOKUP(A64,baza_311217,1,0)</f>
        <v>#REF!</v>
      </c>
      <c r="G64" t="e">
        <f t="shared" ref="G64:G72" si="5">VLOOKUP(A64,baza_311217,14,0)</f>
        <v>#REF!</v>
      </c>
    </row>
    <row r="65" spans="1:7" x14ac:dyDescent="0.25">
      <c r="A65" s="68" t="s">
        <v>4621</v>
      </c>
      <c r="B65" s="85">
        <v>703510352</v>
      </c>
      <c r="C65" s="86" t="s">
        <v>6965</v>
      </c>
      <c r="D65" s="79" t="s">
        <v>4622</v>
      </c>
      <c r="E65" s="81">
        <v>6080.54</v>
      </c>
      <c r="F65" t="e">
        <f t="shared" si="4"/>
        <v>#REF!</v>
      </c>
      <c r="G65" t="e">
        <f t="shared" si="5"/>
        <v>#REF!</v>
      </c>
    </row>
    <row r="66" spans="1:7" x14ac:dyDescent="0.25">
      <c r="A66" s="68" t="s">
        <v>4627</v>
      </c>
      <c r="B66" s="85">
        <v>703520051</v>
      </c>
      <c r="C66" s="86" t="s">
        <v>6965</v>
      </c>
      <c r="D66" s="79" t="s">
        <v>4628</v>
      </c>
      <c r="E66" s="81">
        <v>4143869.01</v>
      </c>
      <c r="F66" t="e">
        <f t="shared" si="4"/>
        <v>#REF!</v>
      </c>
      <c r="G66" t="e">
        <f t="shared" si="5"/>
        <v>#REF!</v>
      </c>
    </row>
    <row r="67" spans="1:7" x14ac:dyDescent="0.25">
      <c r="A67" s="68" t="s">
        <v>4629</v>
      </c>
      <c r="B67" s="85">
        <v>703520052</v>
      </c>
      <c r="C67" s="86" t="s">
        <v>6965</v>
      </c>
      <c r="D67" s="79" t="s">
        <v>4630</v>
      </c>
      <c r="E67" s="81">
        <v>33563.81</v>
      </c>
      <c r="F67" t="e">
        <f t="shared" si="4"/>
        <v>#REF!</v>
      </c>
      <c r="G67" t="e">
        <f t="shared" si="5"/>
        <v>#REF!</v>
      </c>
    </row>
    <row r="68" spans="1:7" x14ac:dyDescent="0.25">
      <c r="A68" s="68" t="s">
        <v>4631</v>
      </c>
      <c r="B68" s="85">
        <v>703520351</v>
      </c>
      <c r="C68" s="86" t="s">
        <v>6965</v>
      </c>
      <c r="D68" s="79" t="s">
        <v>4632</v>
      </c>
      <c r="E68" s="81">
        <v>1171288.49</v>
      </c>
      <c r="F68" t="e">
        <f t="shared" si="4"/>
        <v>#REF!</v>
      </c>
      <c r="G68" t="e">
        <f t="shared" si="5"/>
        <v>#REF!</v>
      </c>
    </row>
    <row r="69" spans="1:7" x14ac:dyDescent="0.25">
      <c r="A69" s="68" t="s">
        <v>4633</v>
      </c>
      <c r="B69" s="85">
        <v>703520352</v>
      </c>
      <c r="C69" s="86" t="s">
        <v>6965</v>
      </c>
      <c r="D69" s="79" t="s">
        <v>4634</v>
      </c>
      <c r="E69" s="81">
        <v>14920.99</v>
      </c>
      <c r="F69" t="e">
        <f t="shared" si="4"/>
        <v>#REF!</v>
      </c>
      <c r="G69" t="e">
        <f t="shared" si="5"/>
        <v>#REF!</v>
      </c>
    </row>
    <row r="70" spans="1:7" x14ac:dyDescent="0.25">
      <c r="A70" s="68" t="s">
        <v>4637</v>
      </c>
      <c r="B70" s="85">
        <v>703530051</v>
      </c>
      <c r="C70" s="86" t="s">
        <v>6965</v>
      </c>
      <c r="D70" s="79" t="s">
        <v>4638</v>
      </c>
      <c r="E70" s="81">
        <v>19246858.100000001</v>
      </c>
      <c r="F70" t="e">
        <f t="shared" si="4"/>
        <v>#REF!</v>
      </c>
      <c r="G70" t="e">
        <f t="shared" si="5"/>
        <v>#REF!</v>
      </c>
    </row>
    <row r="71" spans="1:7" x14ac:dyDescent="0.25">
      <c r="A71" s="68" t="s">
        <v>4639</v>
      </c>
      <c r="B71" s="85">
        <v>703530052</v>
      </c>
      <c r="C71" s="86" t="s">
        <v>6965</v>
      </c>
      <c r="D71" s="79" t="s">
        <v>4640</v>
      </c>
      <c r="E71" s="81">
        <v>306084.53000000003</v>
      </c>
      <c r="F71" t="e">
        <f t="shared" si="4"/>
        <v>#REF!</v>
      </c>
      <c r="G71" t="e">
        <f t="shared" si="5"/>
        <v>#REF!</v>
      </c>
    </row>
    <row r="72" spans="1:7" x14ac:dyDescent="0.25">
      <c r="A72" s="68" t="s">
        <v>4641</v>
      </c>
      <c r="B72" s="85">
        <v>703530251</v>
      </c>
      <c r="C72" s="86" t="s">
        <v>6965</v>
      </c>
      <c r="D72" s="79" t="s">
        <v>4642</v>
      </c>
      <c r="E72" s="81">
        <v>742.78</v>
      </c>
      <c r="F72" t="e">
        <f t="shared" si="4"/>
        <v>#REF!</v>
      </c>
      <c r="G72" t="e">
        <f t="shared" si="5"/>
        <v>#REF!</v>
      </c>
    </row>
    <row r="73" spans="1:7" x14ac:dyDescent="0.25">
      <c r="A73" s="68" t="s">
        <v>6970</v>
      </c>
      <c r="B73" s="85">
        <v>703530252</v>
      </c>
      <c r="C73" s="86" t="s">
        <v>6965</v>
      </c>
      <c r="D73" s="79" t="s">
        <v>6971</v>
      </c>
      <c r="E73" s="81">
        <v>0</v>
      </c>
    </row>
    <row r="74" spans="1:7" x14ac:dyDescent="0.25">
      <c r="A74" s="68" t="s">
        <v>4643</v>
      </c>
      <c r="B74" s="85">
        <v>703530351</v>
      </c>
      <c r="C74" s="86" t="s">
        <v>6965</v>
      </c>
      <c r="D74" s="79" t="s">
        <v>4644</v>
      </c>
      <c r="E74" s="81">
        <v>2692241.95</v>
      </c>
      <c r="F74" t="e">
        <f>VLOOKUP(A74,baza_311217,1,0)</f>
        <v>#REF!</v>
      </c>
      <c r="G74" t="e">
        <f>VLOOKUP(A74,baza_311217,14,0)</f>
        <v>#REF!</v>
      </c>
    </row>
    <row r="75" spans="1:7" x14ac:dyDescent="0.25">
      <c r="A75" s="68" t="s">
        <v>4645</v>
      </c>
      <c r="B75" s="85">
        <v>703530352</v>
      </c>
      <c r="C75" s="86" t="s">
        <v>6965</v>
      </c>
      <c r="D75" s="79" t="s">
        <v>4646</v>
      </c>
      <c r="E75" s="81">
        <v>78985.81</v>
      </c>
      <c r="F75" t="e">
        <f>VLOOKUP(A75,baza_311217,1,0)</f>
        <v>#REF!</v>
      </c>
      <c r="G75" t="e">
        <f>VLOOKUP(A75,baza_311217,14,0)</f>
        <v>#REF!</v>
      </c>
    </row>
    <row r="76" spans="1:7" x14ac:dyDescent="0.25">
      <c r="A76" s="68" t="s">
        <v>6972</v>
      </c>
      <c r="B76" s="85">
        <v>703531051</v>
      </c>
      <c r="C76" s="86" t="s">
        <v>6965</v>
      </c>
      <c r="D76" s="79" t="s">
        <v>6973</v>
      </c>
      <c r="E76" s="81">
        <v>0</v>
      </c>
    </row>
    <row r="77" spans="1:7" x14ac:dyDescent="0.25">
      <c r="A77" s="68" t="s">
        <v>6974</v>
      </c>
      <c r="B77" s="85">
        <v>703531052</v>
      </c>
      <c r="C77" s="86" t="s">
        <v>6965</v>
      </c>
      <c r="D77" s="79" t="s">
        <v>6975</v>
      </c>
      <c r="E77" s="81">
        <v>0</v>
      </c>
    </row>
    <row r="78" spans="1:7" x14ac:dyDescent="0.25">
      <c r="A78" s="68" t="s">
        <v>6976</v>
      </c>
      <c r="B78" s="85">
        <v>703531151</v>
      </c>
      <c r="C78" s="86" t="s">
        <v>6965</v>
      </c>
      <c r="D78" s="79" t="s">
        <v>6977</v>
      </c>
      <c r="E78" s="81">
        <v>0</v>
      </c>
    </row>
    <row r="79" spans="1:7" x14ac:dyDescent="0.25">
      <c r="A79" s="68" t="s">
        <v>6341</v>
      </c>
      <c r="B79" s="85">
        <v>703531251</v>
      </c>
      <c r="C79" s="86" t="s">
        <v>6965</v>
      </c>
      <c r="D79" s="79" t="s">
        <v>6342</v>
      </c>
      <c r="E79" s="81">
        <v>0</v>
      </c>
    </row>
    <row r="80" spans="1:7" x14ac:dyDescent="0.25">
      <c r="A80" s="68" t="s">
        <v>6343</v>
      </c>
      <c r="B80" s="85">
        <v>703531252</v>
      </c>
      <c r="C80" s="86" t="s">
        <v>6965</v>
      </c>
      <c r="D80" s="79" t="s">
        <v>6344</v>
      </c>
      <c r="E80" s="81">
        <v>0</v>
      </c>
    </row>
    <row r="81" spans="1:7" x14ac:dyDescent="0.25">
      <c r="A81" s="68" t="s">
        <v>4647</v>
      </c>
      <c r="B81" s="85">
        <v>703531331</v>
      </c>
      <c r="C81" s="86" t="s">
        <v>6965</v>
      </c>
      <c r="D81" s="79" t="s">
        <v>4648</v>
      </c>
      <c r="E81" s="81">
        <v>236.69</v>
      </c>
      <c r="F81" t="e">
        <f t="shared" ref="F81:F87" si="6">VLOOKUP(A81,baza_311217,1,0)</f>
        <v>#REF!</v>
      </c>
      <c r="G81" t="e">
        <f t="shared" ref="G81:G87" si="7">VLOOKUP(A81,baza_311217,14,0)</f>
        <v>#REF!</v>
      </c>
    </row>
    <row r="82" spans="1:7" x14ac:dyDescent="0.25">
      <c r="A82" s="68" t="s">
        <v>4649</v>
      </c>
      <c r="B82" s="85">
        <v>703531332</v>
      </c>
      <c r="C82" s="86" t="s">
        <v>6965</v>
      </c>
      <c r="D82" s="79" t="s">
        <v>4650</v>
      </c>
      <c r="E82" s="81">
        <v>1850.81</v>
      </c>
      <c r="F82" t="e">
        <f t="shared" si="6"/>
        <v>#REF!</v>
      </c>
      <c r="G82" t="e">
        <f t="shared" si="7"/>
        <v>#REF!</v>
      </c>
    </row>
    <row r="83" spans="1:7" x14ac:dyDescent="0.25">
      <c r="A83" s="68" t="s">
        <v>4651</v>
      </c>
      <c r="B83" s="85">
        <v>703531431</v>
      </c>
      <c r="C83" s="86" t="s">
        <v>6965</v>
      </c>
      <c r="D83" s="79" t="s">
        <v>4652</v>
      </c>
      <c r="E83" s="81">
        <v>206296.81</v>
      </c>
      <c r="F83" t="e">
        <f t="shared" si="6"/>
        <v>#REF!</v>
      </c>
      <c r="G83" t="e">
        <f t="shared" si="7"/>
        <v>#REF!</v>
      </c>
    </row>
    <row r="84" spans="1:7" x14ac:dyDescent="0.25">
      <c r="A84" s="68" t="s">
        <v>4653</v>
      </c>
      <c r="B84" s="85">
        <v>703531432</v>
      </c>
      <c r="C84" s="86" t="s">
        <v>6965</v>
      </c>
      <c r="D84" s="79" t="s">
        <v>4654</v>
      </c>
      <c r="E84" s="81">
        <v>11646.06</v>
      </c>
      <c r="F84" t="e">
        <f t="shared" si="6"/>
        <v>#REF!</v>
      </c>
      <c r="G84" t="e">
        <f t="shared" si="7"/>
        <v>#REF!</v>
      </c>
    </row>
    <row r="85" spans="1:7" x14ac:dyDescent="0.25">
      <c r="A85" s="68" t="s">
        <v>4655</v>
      </c>
      <c r="B85" s="85">
        <v>703531451</v>
      </c>
      <c r="C85" s="86" t="s">
        <v>6965</v>
      </c>
      <c r="D85" s="79" t="s">
        <v>4656</v>
      </c>
      <c r="E85" s="81">
        <v>117816.75</v>
      </c>
      <c r="F85" t="e">
        <f t="shared" si="6"/>
        <v>#REF!</v>
      </c>
      <c r="G85" t="e">
        <f t="shared" si="7"/>
        <v>#REF!</v>
      </c>
    </row>
    <row r="86" spans="1:7" x14ac:dyDescent="0.25">
      <c r="A86" s="68" t="s">
        <v>4663</v>
      </c>
      <c r="B86" s="85">
        <v>703540071</v>
      </c>
      <c r="C86" s="86" t="s">
        <v>6965</v>
      </c>
      <c r="D86" s="79" t="s">
        <v>4664</v>
      </c>
      <c r="E86" s="81">
        <v>272352.05</v>
      </c>
      <c r="F86" t="e">
        <f t="shared" si="6"/>
        <v>#REF!</v>
      </c>
      <c r="G86" t="e">
        <f t="shared" si="7"/>
        <v>#REF!</v>
      </c>
    </row>
    <row r="87" spans="1:7" x14ac:dyDescent="0.25">
      <c r="A87" s="68" t="s">
        <v>4665</v>
      </c>
      <c r="B87" s="85">
        <v>703540072</v>
      </c>
      <c r="C87" s="86" t="s">
        <v>6965</v>
      </c>
      <c r="D87" s="79" t="s">
        <v>4666</v>
      </c>
      <c r="E87" s="81">
        <v>3343.35</v>
      </c>
      <c r="F87" t="e">
        <f t="shared" si="6"/>
        <v>#REF!</v>
      </c>
      <c r="G87" t="e">
        <f t="shared" si="7"/>
        <v>#REF!</v>
      </c>
    </row>
    <row r="88" spans="1:7" x14ac:dyDescent="0.25">
      <c r="A88" s="68" t="s">
        <v>6978</v>
      </c>
      <c r="B88" s="85">
        <v>703541071</v>
      </c>
      <c r="C88" s="86" t="s">
        <v>6965</v>
      </c>
      <c r="D88" s="79" t="s">
        <v>6979</v>
      </c>
      <c r="E88" s="81">
        <v>0</v>
      </c>
    </row>
    <row r="89" spans="1:7" x14ac:dyDescent="0.25">
      <c r="A89" s="68" t="s">
        <v>6980</v>
      </c>
      <c r="B89" s="85">
        <v>703541072</v>
      </c>
      <c r="C89" s="86" t="s">
        <v>6965</v>
      </c>
      <c r="D89" s="79" t="s">
        <v>6981</v>
      </c>
      <c r="E89" s="81">
        <v>0</v>
      </c>
    </row>
    <row r="90" spans="1:7" x14ac:dyDescent="0.25">
      <c r="A90" s="68" t="s">
        <v>4683</v>
      </c>
      <c r="B90" s="85">
        <v>703550021</v>
      </c>
      <c r="C90" s="86" t="s">
        <v>6965</v>
      </c>
      <c r="D90" s="79" t="s">
        <v>4684</v>
      </c>
      <c r="E90" s="81">
        <v>20515320.489999998</v>
      </c>
      <c r="F90" t="e">
        <f t="shared" ref="F90:F101" si="8">VLOOKUP(A90,baza_311217,1,0)</f>
        <v>#REF!</v>
      </c>
      <c r="G90" t="e">
        <f t="shared" ref="G90:G101" si="9">VLOOKUP(A90,baza_311217,14,0)</f>
        <v>#REF!</v>
      </c>
    </row>
    <row r="91" spans="1:7" x14ac:dyDescent="0.25">
      <c r="A91" s="68" t="s">
        <v>4685</v>
      </c>
      <c r="B91" s="85">
        <v>703550022</v>
      </c>
      <c r="C91" s="86" t="s">
        <v>6965</v>
      </c>
      <c r="D91" s="79" t="s">
        <v>4686</v>
      </c>
      <c r="E91" s="81">
        <v>59788.07</v>
      </c>
      <c r="F91" t="e">
        <f t="shared" si="8"/>
        <v>#REF!</v>
      </c>
      <c r="G91" t="e">
        <f t="shared" si="9"/>
        <v>#REF!</v>
      </c>
    </row>
    <row r="92" spans="1:7" x14ac:dyDescent="0.25">
      <c r="A92" s="68" t="s">
        <v>4691</v>
      </c>
      <c r="B92" s="85">
        <v>703550061</v>
      </c>
      <c r="C92" s="86" t="s">
        <v>6965</v>
      </c>
      <c r="D92" s="79" t="s">
        <v>4692</v>
      </c>
      <c r="E92" s="81">
        <v>1705095.37</v>
      </c>
      <c r="F92" t="e">
        <f t="shared" si="8"/>
        <v>#REF!</v>
      </c>
      <c r="G92" t="e">
        <f t="shared" si="9"/>
        <v>#REF!</v>
      </c>
    </row>
    <row r="93" spans="1:7" x14ac:dyDescent="0.25">
      <c r="A93" s="68" t="s">
        <v>4693</v>
      </c>
      <c r="B93" s="85">
        <v>703550062</v>
      </c>
      <c r="C93" s="86" t="s">
        <v>6965</v>
      </c>
      <c r="D93" s="79" t="s">
        <v>4694</v>
      </c>
      <c r="E93" s="81">
        <v>8567.14</v>
      </c>
      <c r="F93" t="e">
        <f t="shared" si="8"/>
        <v>#REF!</v>
      </c>
      <c r="G93" t="e">
        <f t="shared" si="9"/>
        <v>#REF!</v>
      </c>
    </row>
    <row r="94" spans="1:7" x14ac:dyDescent="0.25">
      <c r="A94" s="68" t="s">
        <v>4695</v>
      </c>
      <c r="B94" s="85">
        <v>703550071</v>
      </c>
      <c r="C94" s="86" t="s">
        <v>6965</v>
      </c>
      <c r="D94" s="79" t="s">
        <v>4696</v>
      </c>
      <c r="E94" s="81">
        <v>7859.32</v>
      </c>
      <c r="F94" t="e">
        <f t="shared" si="8"/>
        <v>#REF!</v>
      </c>
      <c r="G94" t="e">
        <f t="shared" si="9"/>
        <v>#REF!</v>
      </c>
    </row>
    <row r="95" spans="1:7" x14ac:dyDescent="0.25">
      <c r="A95" s="68" t="s">
        <v>4697</v>
      </c>
      <c r="B95" s="85">
        <v>703550072</v>
      </c>
      <c r="C95" s="86" t="s">
        <v>6965</v>
      </c>
      <c r="D95" s="79" t="s">
        <v>4698</v>
      </c>
      <c r="E95" s="81">
        <v>434.46</v>
      </c>
      <c r="F95" t="e">
        <f t="shared" si="8"/>
        <v>#REF!</v>
      </c>
      <c r="G95" t="e">
        <f t="shared" si="9"/>
        <v>#REF!</v>
      </c>
    </row>
    <row r="96" spans="1:7" x14ac:dyDescent="0.25">
      <c r="A96" s="68" t="s">
        <v>4699</v>
      </c>
      <c r="B96" s="85">
        <v>703550161</v>
      </c>
      <c r="C96" s="86" t="s">
        <v>6965</v>
      </c>
      <c r="D96" s="79" t="s">
        <v>4700</v>
      </c>
      <c r="E96" s="81">
        <v>388080.97</v>
      </c>
      <c r="F96" t="e">
        <f t="shared" si="8"/>
        <v>#REF!</v>
      </c>
      <c r="G96" t="e">
        <f t="shared" si="9"/>
        <v>#REF!</v>
      </c>
    </row>
    <row r="97" spans="1:7" x14ac:dyDescent="0.25">
      <c r="A97" s="68" t="s">
        <v>4701</v>
      </c>
      <c r="B97" s="85">
        <v>703550162</v>
      </c>
      <c r="C97" s="86" t="s">
        <v>6965</v>
      </c>
      <c r="D97" s="79" t="s">
        <v>4702</v>
      </c>
      <c r="E97" s="81">
        <v>1777.85</v>
      </c>
      <c r="F97" t="e">
        <f t="shared" si="8"/>
        <v>#REF!</v>
      </c>
      <c r="G97" t="e">
        <f t="shared" si="9"/>
        <v>#REF!</v>
      </c>
    </row>
    <row r="98" spans="1:7" x14ac:dyDescent="0.25">
      <c r="A98" s="68" t="s">
        <v>4703</v>
      </c>
      <c r="B98" s="85">
        <v>703550361</v>
      </c>
      <c r="C98" s="86" t="s">
        <v>6965</v>
      </c>
      <c r="D98" s="79" t="s">
        <v>4704</v>
      </c>
      <c r="E98" s="81">
        <v>2490517.86</v>
      </c>
      <c r="F98" t="e">
        <f t="shared" si="8"/>
        <v>#REF!</v>
      </c>
      <c r="G98" t="e">
        <f t="shared" si="9"/>
        <v>#REF!</v>
      </c>
    </row>
    <row r="99" spans="1:7" x14ac:dyDescent="0.25">
      <c r="A99" s="68" t="s">
        <v>4705</v>
      </c>
      <c r="B99" s="85">
        <v>703550362</v>
      </c>
      <c r="C99" s="86" t="s">
        <v>6965</v>
      </c>
      <c r="D99" s="79" t="s">
        <v>4706</v>
      </c>
      <c r="E99" s="81">
        <v>3741.06</v>
      </c>
      <c r="F99" t="e">
        <f t="shared" si="8"/>
        <v>#REF!</v>
      </c>
      <c r="G99" t="e">
        <f t="shared" si="9"/>
        <v>#REF!</v>
      </c>
    </row>
    <row r="100" spans="1:7" x14ac:dyDescent="0.25">
      <c r="A100" s="68" t="s">
        <v>4707</v>
      </c>
      <c r="B100" s="85">
        <v>703550371</v>
      </c>
      <c r="C100" s="86" t="s">
        <v>6965</v>
      </c>
      <c r="D100" s="79" t="s">
        <v>4708</v>
      </c>
      <c r="E100" s="81">
        <v>26907.86</v>
      </c>
      <c r="F100" t="e">
        <f t="shared" si="8"/>
        <v>#REF!</v>
      </c>
      <c r="G100" t="e">
        <f t="shared" si="9"/>
        <v>#REF!</v>
      </c>
    </row>
    <row r="101" spans="1:7" x14ac:dyDescent="0.25">
      <c r="A101" s="68" t="s">
        <v>4709</v>
      </c>
      <c r="B101" s="85">
        <v>703550372</v>
      </c>
      <c r="C101" s="86" t="s">
        <v>6965</v>
      </c>
      <c r="D101" s="79" t="s">
        <v>4710</v>
      </c>
      <c r="E101" s="81">
        <v>682.77</v>
      </c>
      <c r="F101" t="e">
        <f t="shared" si="8"/>
        <v>#REF!</v>
      </c>
      <c r="G101" t="e">
        <f t="shared" si="9"/>
        <v>#REF!</v>
      </c>
    </row>
    <row r="102" spans="1:7" x14ac:dyDescent="0.25">
      <c r="A102" s="68" t="s">
        <v>6982</v>
      </c>
      <c r="B102" s="85">
        <v>703550671</v>
      </c>
      <c r="C102" s="86" t="s">
        <v>6965</v>
      </c>
      <c r="D102" s="79" t="s">
        <v>6983</v>
      </c>
      <c r="E102" s="81">
        <v>0</v>
      </c>
    </row>
    <row r="103" spans="1:7" x14ac:dyDescent="0.25">
      <c r="A103" s="68" t="s">
        <v>6984</v>
      </c>
      <c r="B103" s="85">
        <v>703550672</v>
      </c>
      <c r="C103" s="86" t="s">
        <v>6965</v>
      </c>
      <c r="D103" s="79" t="s">
        <v>6985</v>
      </c>
      <c r="E103" s="81">
        <v>0</v>
      </c>
    </row>
    <row r="104" spans="1:7" x14ac:dyDescent="0.25">
      <c r="A104" s="68" t="s">
        <v>6986</v>
      </c>
      <c r="B104" s="85">
        <v>703551172</v>
      </c>
      <c r="C104" s="86" t="s">
        <v>6965</v>
      </c>
      <c r="D104" s="79" t="s">
        <v>6987</v>
      </c>
      <c r="E104" s="81">
        <v>0</v>
      </c>
    </row>
    <row r="105" spans="1:7" x14ac:dyDescent="0.25">
      <c r="A105" s="68" t="s">
        <v>4711</v>
      </c>
      <c r="B105" s="85">
        <v>703551271</v>
      </c>
      <c r="C105" s="86" t="s">
        <v>6965</v>
      </c>
      <c r="D105" s="79" t="s">
        <v>4712</v>
      </c>
      <c r="E105" s="81">
        <v>137.21</v>
      </c>
      <c r="F105" t="e">
        <f t="shared" ref="F105:F120" si="10">VLOOKUP(A105,baza_311217,1,0)</f>
        <v>#REF!</v>
      </c>
      <c r="G105" t="e">
        <f t="shared" ref="G105:G120" si="11">VLOOKUP(A105,baza_311217,14,0)</f>
        <v>#REF!</v>
      </c>
    </row>
    <row r="106" spans="1:7" x14ac:dyDescent="0.25">
      <c r="A106" s="68" t="s">
        <v>4713</v>
      </c>
      <c r="B106" s="85">
        <v>703551272</v>
      </c>
      <c r="C106" s="86" t="s">
        <v>6965</v>
      </c>
      <c r="D106" s="79" t="s">
        <v>4714</v>
      </c>
      <c r="E106" s="81">
        <v>43.35</v>
      </c>
      <c r="F106" t="e">
        <f t="shared" si="10"/>
        <v>#REF!</v>
      </c>
      <c r="G106" t="e">
        <f t="shared" si="11"/>
        <v>#REF!</v>
      </c>
    </row>
    <row r="107" spans="1:7" x14ac:dyDescent="0.25">
      <c r="A107" s="68" t="s">
        <v>4721</v>
      </c>
      <c r="B107" s="85">
        <v>703570051</v>
      </c>
      <c r="C107" s="86" t="s">
        <v>6965</v>
      </c>
      <c r="D107" s="79" t="s">
        <v>4722</v>
      </c>
      <c r="E107" s="81">
        <v>92011.24</v>
      </c>
      <c r="F107" t="e">
        <f t="shared" si="10"/>
        <v>#REF!</v>
      </c>
      <c r="G107" t="e">
        <f t="shared" si="11"/>
        <v>#REF!</v>
      </c>
    </row>
    <row r="108" spans="1:7" x14ac:dyDescent="0.25">
      <c r="A108" s="68" t="s">
        <v>4725</v>
      </c>
      <c r="B108" s="85">
        <v>703640031</v>
      </c>
      <c r="C108" s="86" t="s">
        <v>6965</v>
      </c>
      <c r="D108" s="79" t="s">
        <v>4726</v>
      </c>
      <c r="E108" s="81">
        <v>159947.56</v>
      </c>
      <c r="F108" t="e">
        <f t="shared" si="10"/>
        <v>#REF!</v>
      </c>
      <c r="G108" t="e">
        <f t="shared" si="11"/>
        <v>#REF!</v>
      </c>
    </row>
    <row r="109" spans="1:7" x14ac:dyDescent="0.25">
      <c r="A109" s="68" t="s">
        <v>4729</v>
      </c>
      <c r="B109" s="85">
        <v>703740051</v>
      </c>
      <c r="C109" s="86" t="s">
        <v>6965</v>
      </c>
      <c r="D109" s="79" t="s">
        <v>4730</v>
      </c>
      <c r="E109" s="81">
        <v>390421.82</v>
      </c>
      <c r="F109" t="e">
        <f t="shared" si="10"/>
        <v>#REF!</v>
      </c>
      <c r="G109" t="e">
        <f t="shared" si="11"/>
        <v>#REF!</v>
      </c>
    </row>
    <row r="110" spans="1:7" x14ac:dyDescent="0.25">
      <c r="A110" s="68" t="s">
        <v>4635</v>
      </c>
      <c r="B110" s="85">
        <v>703523051</v>
      </c>
      <c r="C110" s="86" t="s">
        <v>6965</v>
      </c>
      <c r="D110" s="79" t="s">
        <v>4636</v>
      </c>
      <c r="E110" s="81">
        <v>573883.55000000005</v>
      </c>
      <c r="F110" t="e">
        <f t="shared" si="10"/>
        <v>#REF!</v>
      </c>
      <c r="G110" t="e">
        <f t="shared" si="11"/>
        <v>#REF!</v>
      </c>
    </row>
    <row r="111" spans="1:7" x14ac:dyDescent="0.25">
      <c r="A111" s="68" t="s">
        <v>4727</v>
      </c>
      <c r="B111" s="85">
        <v>703640032</v>
      </c>
      <c r="C111" s="86" t="s">
        <v>6965</v>
      </c>
      <c r="D111" s="79" t="s">
        <v>4728</v>
      </c>
      <c r="E111" s="81">
        <v>2581.2399999999998</v>
      </c>
      <c r="F111" t="e">
        <f t="shared" si="10"/>
        <v>#REF!</v>
      </c>
      <c r="G111" t="e">
        <f t="shared" si="11"/>
        <v>#REF!</v>
      </c>
    </row>
    <row r="112" spans="1:7" x14ac:dyDescent="0.25">
      <c r="A112" s="68" t="s">
        <v>4551</v>
      </c>
      <c r="B112" s="85">
        <v>7030161</v>
      </c>
      <c r="C112" s="86" t="s">
        <v>6965</v>
      </c>
      <c r="D112" s="79" t="s">
        <v>4552</v>
      </c>
      <c r="E112" s="81">
        <v>4704.2700000000004</v>
      </c>
      <c r="F112" t="e">
        <f t="shared" si="10"/>
        <v>#REF!</v>
      </c>
      <c r="G112" t="e">
        <f t="shared" si="11"/>
        <v>#REF!</v>
      </c>
    </row>
    <row r="113" spans="1:7" x14ac:dyDescent="0.25">
      <c r="A113" s="68" t="s">
        <v>6632</v>
      </c>
      <c r="B113" s="85">
        <v>703412071</v>
      </c>
      <c r="C113" s="86" t="s">
        <v>6965</v>
      </c>
      <c r="D113" s="79" t="s">
        <v>6633</v>
      </c>
      <c r="E113" s="81">
        <v>51687.78</v>
      </c>
      <c r="F113" t="e">
        <f t="shared" si="10"/>
        <v>#REF!</v>
      </c>
      <c r="G113" t="e">
        <f t="shared" si="11"/>
        <v>#REF!</v>
      </c>
    </row>
    <row r="114" spans="1:7" x14ac:dyDescent="0.25">
      <c r="A114" s="68" t="s">
        <v>4583</v>
      </c>
      <c r="B114" s="85">
        <v>703440032</v>
      </c>
      <c r="C114" s="86" t="s">
        <v>6965</v>
      </c>
      <c r="D114" s="79" t="s">
        <v>4584</v>
      </c>
      <c r="E114" s="81">
        <v>83.68</v>
      </c>
      <c r="F114" t="e">
        <f t="shared" si="10"/>
        <v>#REF!</v>
      </c>
      <c r="G114" t="e">
        <f t="shared" si="11"/>
        <v>#REF!</v>
      </c>
    </row>
    <row r="115" spans="1:7" x14ac:dyDescent="0.25">
      <c r="A115" s="68" t="s">
        <v>4603</v>
      </c>
      <c r="B115" s="85">
        <v>703460072</v>
      </c>
      <c r="C115" s="86" t="s">
        <v>6965</v>
      </c>
      <c r="D115" s="79" t="s">
        <v>4604</v>
      </c>
      <c r="E115" s="81">
        <v>127.89</v>
      </c>
      <c r="F115" t="e">
        <f t="shared" si="10"/>
        <v>#REF!</v>
      </c>
      <c r="G115" t="e">
        <f t="shared" si="11"/>
        <v>#REF!</v>
      </c>
    </row>
    <row r="116" spans="1:7" x14ac:dyDescent="0.25">
      <c r="A116" s="68" t="s">
        <v>4671</v>
      </c>
      <c r="B116" s="85">
        <v>703540351</v>
      </c>
      <c r="C116" s="86" t="s">
        <v>6965</v>
      </c>
      <c r="D116" s="79" t="s">
        <v>4672</v>
      </c>
      <c r="E116" s="81">
        <v>39299.1</v>
      </c>
      <c r="F116" t="e">
        <f t="shared" si="10"/>
        <v>#REF!</v>
      </c>
      <c r="G116" t="e">
        <f t="shared" si="11"/>
        <v>#REF!</v>
      </c>
    </row>
    <row r="117" spans="1:7" x14ac:dyDescent="0.25">
      <c r="A117" s="68" t="s">
        <v>4687</v>
      </c>
      <c r="B117" s="85">
        <v>703550051</v>
      </c>
      <c r="C117" s="86" t="s">
        <v>6965</v>
      </c>
      <c r="D117" s="79" t="s">
        <v>4688</v>
      </c>
      <c r="E117" s="81">
        <v>235805.9</v>
      </c>
      <c r="F117" t="e">
        <f t="shared" si="10"/>
        <v>#REF!</v>
      </c>
      <c r="G117" t="e">
        <f t="shared" si="11"/>
        <v>#REF!</v>
      </c>
    </row>
    <row r="118" spans="1:7" x14ac:dyDescent="0.25">
      <c r="A118" s="68" t="s">
        <v>4731</v>
      </c>
      <c r="B118" s="85">
        <v>703740052</v>
      </c>
      <c r="C118" s="86" t="s">
        <v>6965</v>
      </c>
      <c r="D118" s="79" t="s">
        <v>4732</v>
      </c>
      <c r="E118" s="81">
        <v>3128.27</v>
      </c>
      <c r="F118" t="e">
        <f t="shared" si="10"/>
        <v>#REF!</v>
      </c>
      <c r="G118" t="e">
        <f t="shared" si="11"/>
        <v>#REF!</v>
      </c>
    </row>
    <row r="119" spans="1:7" x14ac:dyDescent="0.25">
      <c r="A119" s="68" t="s">
        <v>4625</v>
      </c>
      <c r="B119" s="85">
        <v>703513032</v>
      </c>
      <c r="C119" s="86" t="s">
        <v>6965</v>
      </c>
      <c r="D119" s="79" t="s">
        <v>4626</v>
      </c>
      <c r="E119" s="81">
        <v>2574.19</v>
      </c>
      <c r="F119" t="e">
        <f t="shared" si="10"/>
        <v>#REF!</v>
      </c>
      <c r="G119" t="e">
        <f t="shared" si="11"/>
        <v>#REF!</v>
      </c>
    </row>
    <row r="120" spans="1:7" x14ac:dyDescent="0.25">
      <c r="A120" s="68" t="s">
        <v>4661</v>
      </c>
      <c r="B120" s="85">
        <v>703540052</v>
      </c>
      <c r="C120" s="86" t="s">
        <v>6965</v>
      </c>
      <c r="D120" s="79" t="s">
        <v>4662</v>
      </c>
      <c r="E120" s="81">
        <v>5.12</v>
      </c>
      <c r="F120" t="e">
        <f t="shared" si="10"/>
        <v>#REF!</v>
      </c>
      <c r="G120" t="e">
        <f t="shared" si="11"/>
        <v>#REF!</v>
      </c>
    </row>
    <row r="121" spans="1:7" x14ac:dyDescent="0.25">
      <c r="A121" s="68" t="s">
        <v>6347</v>
      </c>
      <c r="B121" s="85">
        <v>706510251</v>
      </c>
      <c r="C121" s="86" t="s">
        <v>6988</v>
      </c>
      <c r="D121" s="79" t="s">
        <v>6348</v>
      </c>
      <c r="E121" s="81">
        <v>0</v>
      </c>
    </row>
    <row r="122" spans="1:7" x14ac:dyDescent="0.25">
      <c r="A122" s="68" t="s">
        <v>6349</v>
      </c>
      <c r="B122" s="85">
        <v>706530451</v>
      </c>
      <c r="C122" s="86" t="s">
        <v>6988</v>
      </c>
      <c r="D122" s="79" t="s">
        <v>6350</v>
      </c>
      <c r="E122" s="81">
        <v>0</v>
      </c>
    </row>
    <row r="123" spans="1:7" x14ac:dyDescent="0.25">
      <c r="A123" s="68" t="s">
        <v>6351</v>
      </c>
      <c r="B123" s="85">
        <v>706530452</v>
      </c>
      <c r="C123" s="86" t="s">
        <v>6988</v>
      </c>
      <c r="D123" s="79" t="s">
        <v>6352</v>
      </c>
      <c r="E123" s="81">
        <v>0</v>
      </c>
    </row>
    <row r="124" spans="1:7" x14ac:dyDescent="0.25">
      <c r="A124" s="68" t="s">
        <v>6989</v>
      </c>
      <c r="B124" s="85">
        <v>706530751</v>
      </c>
      <c r="C124" s="86" t="s">
        <v>6988</v>
      </c>
      <c r="D124" s="79" t="s">
        <v>6990</v>
      </c>
      <c r="E124" s="81">
        <v>0</v>
      </c>
    </row>
    <row r="125" spans="1:7" x14ac:dyDescent="0.25">
      <c r="A125" s="68" t="s">
        <v>6991</v>
      </c>
      <c r="B125" s="85">
        <v>706530752</v>
      </c>
      <c r="C125" s="86" t="s">
        <v>6988</v>
      </c>
      <c r="D125" s="79" t="s">
        <v>6992</v>
      </c>
      <c r="E125" s="81">
        <v>0</v>
      </c>
    </row>
    <row r="126" spans="1:7" x14ac:dyDescent="0.25">
      <c r="A126" s="68" t="s">
        <v>6993</v>
      </c>
      <c r="B126" s="85">
        <v>706530851</v>
      </c>
      <c r="C126" s="86" t="s">
        <v>6988</v>
      </c>
      <c r="D126" s="79" t="s">
        <v>6994</v>
      </c>
      <c r="E126" s="81">
        <v>0</v>
      </c>
    </row>
    <row r="127" spans="1:7" x14ac:dyDescent="0.25">
      <c r="A127" s="68" t="s">
        <v>6995</v>
      </c>
      <c r="B127" s="85">
        <v>706530852</v>
      </c>
      <c r="C127" s="86" t="s">
        <v>6988</v>
      </c>
      <c r="D127" s="79" t="s">
        <v>6996</v>
      </c>
      <c r="E127" s="81">
        <v>0</v>
      </c>
    </row>
    <row r="128" spans="1:7" x14ac:dyDescent="0.25">
      <c r="A128" s="68" t="s">
        <v>6997</v>
      </c>
      <c r="B128" s="85">
        <v>706540471</v>
      </c>
      <c r="C128" s="86" t="s">
        <v>6988</v>
      </c>
      <c r="D128" s="79" t="s">
        <v>6998</v>
      </c>
      <c r="E128" s="81">
        <v>0</v>
      </c>
    </row>
    <row r="129" spans="1:7" x14ac:dyDescent="0.25">
      <c r="A129" s="68" t="s">
        <v>4735</v>
      </c>
      <c r="B129" s="85">
        <v>706550461</v>
      </c>
      <c r="C129" s="86" t="s">
        <v>6988</v>
      </c>
      <c r="D129" s="79" t="s">
        <v>4736</v>
      </c>
      <c r="E129" s="81">
        <v>13049.8</v>
      </c>
      <c r="F129" t="e">
        <f>VLOOKUP(A129,baza_311217,1,0)</f>
        <v>#REF!</v>
      </c>
      <c r="G129" t="e">
        <f>VLOOKUP(A129,baza_311217,14,0)</f>
        <v>#REF!</v>
      </c>
    </row>
    <row r="130" spans="1:7" x14ac:dyDescent="0.25">
      <c r="A130" s="68" t="s">
        <v>4737</v>
      </c>
      <c r="B130" s="85">
        <v>706550462</v>
      </c>
      <c r="C130" s="86" t="s">
        <v>6988</v>
      </c>
      <c r="D130" s="79" t="s">
        <v>4738</v>
      </c>
      <c r="E130" s="81">
        <v>692.1</v>
      </c>
      <c r="F130" t="e">
        <f>VLOOKUP(A130,baza_311217,1,0)</f>
        <v>#REF!</v>
      </c>
      <c r="G130" t="e">
        <f>VLOOKUP(A130,baza_311217,14,0)</f>
        <v>#REF!</v>
      </c>
    </row>
    <row r="131" spans="1:7" x14ac:dyDescent="0.25">
      <c r="A131" s="68" t="s">
        <v>6353</v>
      </c>
      <c r="B131" s="85">
        <v>706550471</v>
      </c>
      <c r="C131" s="86" t="s">
        <v>6988</v>
      </c>
      <c r="D131" s="79" t="s">
        <v>6354</v>
      </c>
      <c r="E131" s="81">
        <v>0</v>
      </c>
    </row>
    <row r="132" spans="1:7" x14ac:dyDescent="0.25">
      <c r="A132" s="68" t="s">
        <v>6355</v>
      </c>
      <c r="B132" s="85">
        <v>706550472</v>
      </c>
      <c r="C132" s="86" t="s">
        <v>6988</v>
      </c>
      <c r="D132" s="79" t="s">
        <v>6356</v>
      </c>
      <c r="E132" s="81">
        <v>0</v>
      </c>
    </row>
    <row r="133" spans="1:7" x14ac:dyDescent="0.25">
      <c r="A133" s="68" t="s">
        <v>6357</v>
      </c>
      <c r="B133" s="85">
        <v>706550771</v>
      </c>
      <c r="C133" s="86" t="s">
        <v>6988</v>
      </c>
      <c r="D133" s="79" t="s">
        <v>6358</v>
      </c>
      <c r="E133" s="81">
        <v>0</v>
      </c>
    </row>
    <row r="134" spans="1:7" x14ac:dyDescent="0.25">
      <c r="A134" s="68" t="s">
        <v>4739</v>
      </c>
      <c r="B134" s="85">
        <v>706550871</v>
      </c>
      <c r="C134" s="86" t="s">
        <v>6988</v>
      </c>
      <c r="D134" s="79" t="s">
        <v>4740</v>
      </c>
      <c r="E134" s="81">
        <v>4028.66</v>
      </c>
      <c r="F134" t="e">
        <f>VLOOKUP(A134,baza_311217,1,0)</f>
        <v>#REF!</v>
      </c>
      <c r="G134" t="e">
        <f>VLOOKUP(A134,baza_311217,14,0)</f>
        <v>#REF!</v>
      </c>
    </row>
    <row r="135" spans="1:7" x14ac:dyDescent="0.25">
      <c r="A135" s="68" t="s">
        <v>4741</v>
      </c>
      <c r="B135" s="85">
        <v>706550872</v>
      </c>
      <c r="C135" s="86" t="s">
        <v>6988</v>
      </c>
      <c r="D135" s="79" t="s">
        <v>4742</v>
      </c>
      <c r="E135" s="81">
        <v>250.09</v>
      </c>
      <c r="F135" t="e">
        <f>VLOOKUP(A135,baza_311217,1,0)</f>
        <v>#REF!</v>
      </c>
      <c r="G135" t="e">
        <f>VLOOKUP(A135,baza_311217,14,0)</f>
        <v>#REF!</v>
      </c>
    </row>
    <row r="136" spans="1:7" x14ac:dyDescent="0.25">
      <c r="A136" s="68" t="s">
        <v>4497</v>
      </c>
      <c r="B136" s="85">
        <v>700430001</v>
      </c>
      <c r="C136" s="86" t="s">
        <v>6962</v>
      </c>
      <c r="D136" s="79" t="s">
        <v>4498</v>
      </c>
      <c r="E136" s="81">
        <v>1681830.87</v>
      </c>
      <c r="F136" t="e">
        <f>VLOOKUP(A136,baza_311217,1,0)</f>
        <v>#REF!</v>
      </c>
      <c r="G136" t="e">
        <f>VLOOKUP(A136,baza_311217,14,0)</f>
        <v>#REF!</v>
      </c>
    </row>
    <row r="137" spans="1:7" x14ac:dyDescent="0.25">
      <c r="A137" s="68" t="s">
        <v>4657</v>
      </c>
      <c r="B137" s="85">
        <v>703531452</v>
      </c>
      <c r="C137" s="86" t="s">
        <v>6965</v>
      </c>
      <c r="D137" s="79" t="s">
        <v>4658</v>
      </c>
      <c r="E137" s="81">
        <v>7728.13</v>
      </c>
      <c r="F137" t="e">
        <f>VLOOKUP(A137,baza_311217,1,0)</f>
        <v>#REF!</v>
      </c>
      <c r="G137" t="e">
        <f>VLOOKUP(A137,baza_311217,14,0)</f>
        <v>#REF!</v>
      </c>
    </row>
    <row r="138" spans="1:7" x14ac:dyDescent="0.25">
      <c r="A138" s="68" t="s">
        <v>4613</v>
      </c>
      <c r="B138" s="85">
        <v>703472072</v>
      </c>
      <c r="C138" s="86" t="s">
        <v>6965</v>
      </c>
      <c r="D138" s="79" t="s">
        <v>4614</v>
      </c>
      <c r="E138" s="81">
        <v>300.95999999999998</v>
      </c>
      <c r="F138" t="e">
        <f>VLOOKUP(A138,baza_311217,1,0)</f>
        <v>#REF!</v>
      </c>
      <c r="G138" t="e">
        <f>VLOOKUP(A138,baza_311217,14,0)</f>
        <v>#REF!</v>
      </c>
    </row>
    <row r="139" spans="1:7" x14ac:dyDescent="0.25">
      <c r="A139" s="68" t="s">
        <v>6345</v>
      </c>
      <c r="B139" s="85">
        <v>703570071</v>
      </c>
      <c r="C139" s="86" t="s">
        <v>6965</v>
      </c>
      <c r="D139" s="79" t="s">
        <v>6346</v>
      </c>
      <c r="E139" s="81">
        <v>0</v>
      </c>
    </row>
    <row r="140" spans="1:7" x14ac:dyDescent="0.25">
      <c r="A140" s="68" t="s">
        <v>4519</v>
      </c>
      <c r="B140" s="85">
        <v>700470001</v>
      </c>
      <c r="C140" s="86" t="s">
        <v>6962</v>
      </c>
      <c r="D140" s="79" t="s">
        <v>4520</v>
      </c>
      <c r="E140" s="81">
        <v>3593.31</v>
      </c>
      <c r="F140" t="e">
        <f>VLOOKUP(A140,baza_311217,1,0)</f>
        <v>#REF!</v>
      </c>
      <c r="G140" t="e">
        <f>VLOOKUP(A140,baza_311217,14,0)</f>
        <v>#REF!</v>
      </c>
    </row>
    <row r="141" spans="1:7" x14ac:dyDescent="0.25">
      <c r="A141" s="68" t="s">
        <v>6329</v>
      </c>
      <c r="B141" s="85">
        <v>700552622</v>
      </c>
      <c r="C141" s="86" t="s">
        <v>6962</v>
      </c>
      <c r="D141" s="79" t="s">
        <v>6330</v>
      </c>
      <c r="E141" s="81">
        <v>0</v>
      </c>
    </row>
    <row r="142" spans="1:7" x14ac:dyDescent="0.25">
      <c r="A142" s="68" t="s">
        <v>4495</v>
      </c>
      <c r="B142" s="85">
        <v>700420002</v>
      </c>
      <c r="C142" s="86" t="s">
        <v>6962</v>
      </c>
      <c r="D142" s="79" t="s">
        <v>4496</v>
      </c>
      <c r="E142" s="81">
        <v>617.83000000000004</v>
      </c>
      <c r="F142" t="e">
        <f>VLOOKUP(A142,baza_311217,1,0)</f>
        <v>#REF!</v>
      </c>
      <c r="G142" t="e">
        <f>VLOOKUP(A142,baza_311217,14,0)</f>
        <v>#REF!</v>
      </c>
    </row>
    <row r="143" spans="1:7" x14ac:dyDescent="0.25">
      <c r="A143" s="68" t="s">
        <v>6319</v>
      </c>
      <c r="B143" s="85">
        <v>700530052</v>
      </c>
      <c r="C143" s="86" t="s">
        <v>6962</v>
      </c>
      <c r="D143" s="79" t="s">
        <v>6320</v>
      </c>
      <c r="E143" s="81">
        <v>0</v>
      </c>
    </row>
    <row r="144" spans="1:7" x14ac:dyDescent="0.25">
      <c r="A144" s="68" t="s">
        <v>4543</v>
      </c>
      <c r="B144" s="85">
        <v>7005505531</v>
      </c>
      <c r="C144" s="86" t="s">
        <v>6962</v>
      </c>
      <c r="D144" s="79" t="s">
        <v>4544</v>
      </c>
      <c r="E144" s="81">
        <v>5437.05</v>
      </c>
      <c r="F144" t="e">
        <f>VLOOKUP(A144,baza_311217,1,0)</f>
        <v>#REF!</v>
      </c>
      <c r="G144" t="e">
        <f>VLOOKUP(A144,baza_311217,14,0)</f>
        <v>#REF!</v>
      </c>
    </row>
    <row r="145" spans="1:7" x14ac:dyDescent="0.25">
      <c r="A145" s="68" t="s">
        <v>4549</v>
      </c>
      <c r="B145" s="85">
        <v>700552172</v>
      </c>
      <c r="C145" s="86" t="s">
        <v>6962</v>
      </c>
      <c r="D145" s="79" t="s">
        <v>4550</v>
      </c>
      <c r="E145" s="81">
        <v>9370.23</v>
      </c>
      <c r="F145" t="e">
        <f>VLOOKUP(A145,baza_311217,1,0)</f>
        <v>#REF!</v>
      </c>
      <c r="G145" t="e">
        <f>VLOOKUP(A145,baza_311217,14,0)</f>
        <v>#REF!</v>
      </c>
    </row>
    <row r="146" spans="1:7" x14ac:dyDescent="0.25">
      <c r="A146" s="68" t="s">
        <v>4723</v>
      </c>
      <c r="B146" s="85">
        <v>703570052</v>
      </c>
      <c r="C146" s="86" t="s">
        <v>6965</v>
      </c>
      <c r="D146" s="79" t="s">
        <v>4724</v>
      </c>
      <c r="E146" s="81">
        <v>304.33999999999997</v>
      </c>
      <c r="F146" t="e">
        <f>VLOOKUP(A146,baza_311217,1,0)</f>
        <v>#REF!</v>
      </c>
      <c r="G146" t="e">
        <f>VLOOKUP(A146,baza_311217,14,0)</f>
        <v>#REF!</v>
      </c>
    </row>
    <row r="147" spans="1:7" x14ac:dyDescent="0.25">
      <c r="A147" s="68" t="s">
        <v>6999</v>
      </c>
      <c r="B147" s="85">
        <v>703412072</v>
      </c>
      <c r="C147" s="86" t="s">
        <v>6965</v>
      </c>
      <c r="D147" s="79" t="s">
        <v>7000</v>
      </c>
      <c r="E147" s="81">
        <v>0</v>
      </c>
    </row>
    <row r="148" spans="1:7" x14ac:dyDescent="0.25">
      <c r="A148" s="68" t="s">
        <v>4659</v>
      </c>
      <c r="B148" s="85">
        <v>703540051</v>
      </c>
      <c r="C148" s="86" t="s">
        <v>6965</v>
      </c>
      <c r="D148" s="79" t="s">
        <v>4660</v>
      </c>
      <c r="E148" s="81">
        <v>54972.4</v>
      </c>
      <c r="F148" t="e">
        <f t="shared" ref="F148:F154" si="12">VLOOKUP(A148,baza_311217,1,0)</f>
        <v>#REF!</v>
      </c>
      <c r="G148" t="e">
        <f t="shared" ref="G148:G154" si="13">VLOOKUP(A148,baza_311217,14,0)</f>
        <v>#REF!</v>
      </c>
    </row>
    <row r="149" spans="1:7" x14ac:dyDescent="0.25">
      <c r="A149" s="68" t="s">
        <v>4669</v>
      </c>
      <c r="B149" s="85">
        <v>703540332</v>
      </c>
      <c r="C149" s="86" t="s">
        <v>6965</v>
      </c>
      <c r="D149" s="79" t="s">
        <v>4670</v>
      </c>
      <c r="E149" s="81">
        <v>2.58</v>
      </c>
      <c r="F149" t="e">
        <f t="shared" si="12"/>
        <v>#REF!</v>
      </c>
      <c r="G149" t="e">
        <f t="shared" si="13"/>
        <v>#REF!</v>
      </c>
    </row>
    <row r="150" spans="1:7" x14ac:dyDescent="0.25">
      <c r="A150" s="68" t="s">
        <v>4673</v>
      </c>
      <c r="B150" s="85">
        <v>703540352</v>
      </c>
      <c r="C150" s="86" t="s">
        <v>6965</v>
      </c>
      <c r="D150" s="79" t="s">
        <v>4674</v>
      </c>
      <c r="E150" s="81">
        <v>251.48</v>
      </c>
      <c r="F150" t="e">
        <f t="shared" si="12"/>
        <v>#REF!</v>
      </c>
      <c r="G150" t="e">
        <f t="shared" si="13"/>
        <v>#REF!</v>
      </c>
    </row>
    <row r="151" spans="1:7" x14ac:dyDescent="0.25">
      <c r="A151" s="68" t="s">
        <v>4689</v>
      </c>
      <c r="B151" s="85">
        <v>703550052</v>
      </c>
      <c r="C151" s="86" t="s">
        <v>6965</v>
      </c>
      <c r="D151" s="79" t="s">
        <v>4690</v>
      </c>
      <c r="E151" s="81">
        <v>363.53</v>
      </c>
      <c r="F151" t="e">
        <f t="shared" si="12"/>
        <v>#REF!</v>
      </c>
      <c r="G151" t="e">
        <f t="shared" si="13"/>
        <v>#REF!</v>
      </c>
    </row>
    <row r="152" spans="1:7" x14ac:dyDescent="0.25">
      <c r="A152" s="68" t="s">
        <v>4715</v>
      </c>
      <c r="B152" s="85">
        <v>703553471</v>
      </c>
      <c r="C152" s="86" t="s">
        <v>6965</v>
      </c>
      <c r="D152" s="79" t="s">
        <v>4716</v>
      </c>
      <c r="E152" s="81">
        <v>34363.86</v>
      </c>
      <c r="F152" t="e">
        <f t="shared" si="12"/>
        <v>#REF!</v>
      </c>
      <c r="G152" t="e">
        <f t="shared" si="13"/>
        <v>#REF!</v>
      </c>
    </row>
    <row r="153" spans="1:7" x14ac:dyDescent="0.25">
      <c r="A153" s="68" t="s">
        <v>4517</v>
      </c>
      <c r="B153" s="85">
        <v>700460001</v>
      </c>
      <c r="C153" s="86" t="s">
        <v>6962</v>
      </c>
      <c r="D153" s="79" t="s">
        <v>4518</v>
      </c>
      <c r="E153" s="81">
        <v>18006.2</v>
      </c>
      <c r="F153" t="e">
        <f t="shared" si="12"/>
        <v>#REF!</v>
      </c>
      <c r="G153" t="e">
        <f t="shared" si="13"/>
        <v>#REF!</v>
      </c>
    </row>
    <row r="154" spans="1:7" x14ac:dyDescent="0.25">
      <c r="A154" s="68" t="s">
        <v>4567</v>
      </c>
      <c r="B154" s="85">
        <v>703420032</v>
      </c>
      <c r="C154" s="86" t="s">
        <v>6965</v>
      </c>
      <c r="D154" s="79" t="s">
        <v>4568</v>
      </c>
      <c r="E154" s="81">
        <v>2018.42</v>
      </c>
      <c r="F154" t="e">
        <f t="shared" si="12"/>
        <v>#REF!</v>
      </c>
      <c r="G154" t="e">
        <f t="shared" si="13"/>
        <v>#REF!</v>
      </c>
    </row>
    <row r="155" spans="1:7" x14ac:dyDescent="0.25">
      <c r="A155" s="68" t="s">
        <v>6331</v>
      </c>
      <c r="B155" s="85">
        <v>703420082</v>
      </c>
      <c r="C155" s="86" t="s">
        <v>6965</v>
      </c>
      <c r="D155" s="79" t="s">
        <v>6332</v>
      </c>
      <c r="E155" s="81">
        <v>0</v>
      </c>
    </row>
    <row r="156" spans="1:7" x14ac:dyDescent="0.25">
      <c r="A156" s="68" t="s">
        <v>7001</v>
      </c>
      <c r="B156" s="85">
        <v>703531152</v>
      </c>
      <c r="C156" s="86" t="s">
        <v>6965</v>
      </c>
      <c r="D156" s="79" t="s">
        <v>7002</v>
      </c>
      <c r="E156" s="81">
        <v>0</v>
      </c>
    </row>
    <row r="157" spans="1:7" x14ac:dyDescent="0.25">
      <c r="A157" s="68" t="s">
        <v>4607</v>
      </c>
      <c r="B157" s="85">
        <v>703470031</v>
      </c>
      <c r="C157" s="86" t="s">
        <v>6965</v>
      </c>
      <c r="D157" s="79" t="s">
        <v>4608</v>
      </c>
      <c r="E157" s="81">
        <v>3003.01</v>
      </c>
      <c r="F157" t="e">
        <f t="shared" ref="F157:F163" si="14">VLOOKUP(A157,baza_311217,1,0)</f>
        <v>#REF!</v>
      </c>
      <c r="G157" t="e">
        <f t="shared" ref="G157:G163" si="15">VLOOKUP(A157,baza_311217,14,0)</f>
        <v>#REF!</v>
      </c>
    </row>
    <row r="158" spans="1:7" x14ac:dyDescent="0.25">
      <c r="A158" s="68" t="s">
        <v>4609</v>
      </c>
      <c r="B158" s="85">
        <v>703470032</v>
      </c>
      <c r="C158" s="86" t="s">
        <v>6965</v>
      </c>
      <c r="D158" s="79" t="s">
        <v>4610</v>
      </c>
      <c r="E158" s="81">
        <v>1569</v>
      </c>
      <c r="F158" t="e">
        <f t="shared" si="14"/>
        <v>#REF!</v>
      </c>
      <c r="G158" t="e">
        <f t="shared" si="15"/>
        <v>#REF!</v>
      </c>
    </row>
    <row r="159" spans="1:7" x14ac:dyDescent="0.25">
      <c r="A159" s="68" t="s">
        <v>4491</v>
      </c>
      <c r="B159" s="85">
        <v>700410002</v>
      </c>
      <c r="C159" s="86" t="s">
        <v>6962</v>
      </c>
      <c r="D159" s="79" t="s">
        <v>4492</v>
      </c>
      <c r="E159" s="81">
        <v>3762.22</v>
      </c>
      <c r="F159" t="e">
        <f t="shared" si="14"/>
        <v>#REF!</v>
      </c>
      <c r="G159" t="e">
        <f t="shared" si="15"/>
        <v>#REF!</v>
      </c>
    </row>
    <row r="160" spans="1:7" x14ac:dyDescent="0.25">
      <c r="A160" s="68" t="s">
        <v>4525</v>
      </c>
      <c r="B160" s="85">
        <v>700510051</v>
      </c>
      <c r="C160" s="86" t="s">
        <v>6962</v>
      </c>
      <c r="D160" s="79" t="s">
        <v>4526</v>
      </c>
      <c r="E160" s="81">
        <v>9821.5300000000007</v>
      </c>
      <c r="F160" t="e">
        <f t="shared" si="14"/>
        <v>#REF!</v>
      </c>
      <c r="G160" t="e">
        <f t="shared" si="15"/>
        <v>#REF!</v>
      </c>
    </row>
    <row r="161" spans="1:7" x14ac:dyDescent="0.25">
      <c r="A161" s="68" t="s">
        <v>4527</v>
      </c>
      <c r="B161" s="85">
        <v>700510052</v>
      </c>
      <c r="C161" s="86" t="s">
        <v>6962</v>
      </c>
      <c r="D161" s="79" t="s">
        <v>4528</v>
      </c>
      <c r="E161" s="81">
        <v>1152.82</v>
      </c>
      <c r="F161" t="e">
        <f t="shared" si="14"/>
        <v>#REF!</v>
      </c>
      <c r="G161" t="e">
        <f t="shared" si="15"/>
        <v>#REF!</v>
      </c>
    </row>
    <row r="162" spans="1:7" x14ac:dyDescent="0.25">
      <c r="A162" s="68" t="s">
        <v>4531</v>
      </c>
      <c r="B162" s="85">
        <v>700541271</v>
      </c>
      <c r="C162" s="86" t="s">
        <v>6962</v>
      </c>
      <c r="D162" s="79" t="s">
        <v>4532</v>
      </c>
      <c r="E162" s="81">
        <v>358.82</v>
      </c>
      <c r="F162" t="e">
        <f t="shared" si="14"/>
        <v>#REF!</v>
      </c>
      <c r="G162" t="e">
        <f t="shared" si="15"/>
        <v>#REF!</v>
      </c>
    </row>
    <row r="163" spans="1:7" x14ac:dyDescent="0.25">
      <c r="A163" s="68" t="s">
        <v>4533</v>
      </c>
      <c r="B163" s="85">
        <v>700541272</v>
      </c>
      <c r="C163" s="86" t="s">
        <v>6962</v>
      </c>
      <c r="D163" s="79" t="s">
        <v>4534</v>
      </c>
      <c r="E163" s="81">
        <v>4.25</v>
      </c>
      <c r="F163" t="e">
        <f t="shared" si="14"/>
        <v>#REF!</v>
      </c>
      <c r="G163" t="e">
        <f t="shared" si="15"/>
        <v>#REF!</v>
      </c>
    </row>
    <row r="164" spans="1:7" x14ac:dyDescent="0.25">
      <c r="A164" s="68" t="s">
        <v>6327</v>
      </c>
      <c r="B164" s="85">
        <v>700552621</v>
      </c>
      <c r="C164" s="86" t="s">
        <v>6962</v>
      </c>
      <c r="D164" s="79" t="s">
        <v>6328</v>
      </c>
      <c r="E164" s="81">
        <v>0</v>
      </c>
    </row>
    <row r="165" spans="1:7" x14ac:dyDescent="0.25">
      <c r="A165" s="68" t="s">
        <v>4557</v>
      </c>
      <c r="B165" s="85">
        <v>703410032</v>
      </c>
      <c r="C165" s="86" t="s">
        <v>6965</v>
      </c>
      <c r="D165" s="79" t="s">
        <v>4558</v>
      </c>
      <c r="E165" s="81">
        <v>11.63</v>
      </c>
      <c r="F165" t="e">
        <f t="shared" ref="F165:F173" si="16">VLOOKUP(A165,baza_311217,1,0)</f>
        <v>#REF!</v>
      </c>
      <c r="G165" t="e">
        <f t="shared" ref="G165:G173" si="17">VLOOKUP(A165,baza_311217,14,0)</f>
        <v>#REF!</v>
      </c>
    </row>
    <row r="166" spans="1:7" x14ac:dyDescent="0.25">
      <c r="A166" s="68" t="s">
        <v>4593</v>
      </c>
      <c r="B166" s="85">
        <v>703450061</v>
      </c>
      <c r="C166" s="86" t="s">
        <v>6965</v>
      </c>
      <c r="D166" s="79" t="s">
        <v>4594</v>
      </c>
      <c r="E166" s="81">
        <v>3421.65</v>
      </c>
      <c r="F166" t="e">
        <f t="shared" si="16"/>
        <v>#REF!</v>
      </c>
      <c r="G166" t="e">
        <f t="shared" si="17"/>
        <v>#REF!</v>
      </c>
    </row>
    <row r="167" spans="1:7" x14ac:dyDescent="0.25">
      <c r="A167" s="68" t="s">
        <v>6634</v>
      </c>
      <c r="B167" s="85">
        <v>703450062</v>
      </c>
      <c r="C167" s="86" t="s">
        <v>6965</v>
      </c>
      <c r="D167" s="79" t="s">
        <v>6635</v>
      </c>
      <c r="E167" s="81">
        <v>0</v>
      </c>
      <c r="F167" t="e">
        <f t="shared" si="16"/>
        <v>#REF!</v>
      </c>
      <c r="G167" t="e">
        <f t="shared" si="17"/>
        <v>#REF!</v>
      </c>
    </row>
    <row r="168" spans="1:7" x14ac:dyDescent="0.25">
      <c r="A168" s="68" t="s">
        <v>4675</v>
      </c>
      <c r="B168" s="85">
        <v>703540371</v>
      </c>
      <c r="C168" s="86" t="s">
        <v>6965</v>
      </c>
      <c r="D168" s="79" t="s">
        <v>4676</v>
      </c>
      <c r="E168" s="81">
        <v>12260.29</v>
      </c>
      <c r="F168" t="e">
        <f t="shared" si="16"/>
        <v>#REF!</v>
      </c>
      <c r="G168" t="e">
        <f t="shared" si="17"/>
        <v>#REF!</v>
      </c>
    </row>
    <row r="169" spans="1:7" x14ac:dyDescent="0.25">
      <c r="A169" s="68" t="s">
        <v>4677</v>
      </c>
      <c r="B169" s="85">
        <v>703540372</v>
      </c>
      <c r="C169" s="86" t="s">
        <v>6965</v>
      </c>
      <c r="D169" s="79" t="s">
        <v>4678</v>
      </c>
      <c r="E169" s="81">
        <v>563.98</v>
      </c>
      <c r="F169" t="e">
        <f t="shared" si="16"/>
        <v>#REF!</v>
      </c>
      <c r="G169" t="e">
        <f t="shared" si="17"/>
        <v>#REF!</v>
      </c>
    </row>
    <row r="170" spans="1:7" x14ac:dyDescent="0.25">
      <c r="A170" s="68" t="s">
        <v>4679</v>
      </c>
      <c r="B170" s="85">
        <v>703541271</v>
      </c>
      <c r="C170" s="86" t="s">
        <v>6965</v>
      </c>
      <c r="D170" s="79" t="s">
        <v>4680</v>
      </c>
      <c r="E170" s="81">
        <v>234.53</v>
      </c>
      <c r="F170" t="e">
        <f t="shared" si="16"/>
        <v>#REF!</v>
      </c>
      <c r="G170" t="e">
        <f t="shared" si="17"/>
        <v>#REF!</v>
      </c>
    </row>
    <row r="171" spans="1:7" x14ac:dyDescent="0.25">
      <c r="A171" s="68" t="s">
        <v>4681</v>
      </c>
      <c r="B171" s="85">
        <v>703541272</v>
      </c>
      <c r="C171" s="86" t="s">
        <v>6965</v>
      </c>
      <c r="D171" s="79" t="s">
        <v>4682</v>
      </c>
      <c r="E171" s="81">
        <v>72.099999999999994</v>
      </c>
      <c r="F171" t="e">
        <f t="shared" si="16"/>
        <v>#REF!</v>
      </c>
      <c r="G171" t="e">
        <f t="shared" si="17"/>
        <v>#REF!</v>
      </c>
    </row>
    <row r="172" spans="1:7" x14ac:dyDescent="0.25">
      <c r="A172" s="68" t="s">
        <v>4717</v>
      </c>
      <c r="B172" s="85">
        <v>703560051</v>
      </c>
      <c r="C172" s="86" t="s">
        <v>6965</v>
      </c>
      <c r="D172" s="79" t="s">
        <v>4718</v>
      </c>
      <c r="E172" s="81">
        <v>175276.21</v>
      </c>
      <c r="F172" t="e">
        <f t="shared" si="16"/>
        <v>#REF!</v>
      </c>
      <c r="G172" t="e">
        <f t="shared" si="17"/>
        <v>#REF!</v>
      </c>
    </row>
    <row r="173" spans="1:7" x14ac:dyDescent="0.25">
      <c r="A173" s="68" t="s">
        <v>4719</v>
      </c>
      <c r="B173" s="85">
        <v>703560052</v>
      </c>
      <c r="C173" s="86" t="s">
        <v>6965</v>
      </c>
      <c r="D173" s="79" t="s">
        <v>4720</v>
      </c>
      <c r="E173" s="81">
        <v>2377.89</v>
      </c>
      <c r="F173" t="e">
        <f t="shared" si="16"/>
        <v>#REF!</v>
      </c>
      <c r="G173" t="e">
        <f t="shared" si="17"/>
        <v>#REF!</v>
      </c>
    </row>
    <row r="174" spans="1:7" x14ac:dyDescent="0.25">
      <c r="A174" s="68" t="s">
        <v>7003</v>
      </c>
      <c r="B174" s="85">
        <v>706570751</v>
      </c>
      <c r="C174" s="86" t="s">
        <v>6988</v>
      </c>
      <c r="D174" s="79" t="s">
        <v>7004</v>
      </c>
      <c r="E174" s="81">
        <v>0</v>
      </c>
    </row>
    <row r="175" spans="1:7" x14ac:dyDescent="0.25">
      <c r="A175" s="68" t="s">
        <v>6317</v>
      </c>
      <c r="B175" s="85">
        <v>700470002</v>
      </c>
      <c r="C175" s="86" t="s">
        <v>6962</v>
      </c>
      <c r="D175" s="79" t="s">
        <v>6318</v>
      </c>
      <c r="E175" s="81">
        <v>0</v>
      </c>
    </row>
    <row r="176" spans="1:7" x14ac:dyDescent="0.25">
      <c r="A176" s="68" t="s">
        <v>4521</v>
      </c>
      <c r="B176" s="85">
        <v>700510031</v>
      </c>
      <c r="C176" s="86" t="s">
        <v>6962</v>
      </c>
      <c r="D176" s="79" t="s">
        <v>4522</v>
      </c>
      <c r="E176" s="81">
        <v>1117731.74</v>
      </c>
      <c r="F176" t="e">
        <f>VLOOKUP(A176,baza_311217,1,0)</f>
        <v>#REF!</v>
      </c>
      <c r="G176" t="e">
        <f>VLOOKUP(A176,baza_311217,14,0)</f>
        <v>#REF!</v>
      </c>
    </row>
    <row r="177" spans="1:7" x14ac:dyDescent="0.25">
      <c r="A177" s="68" t="s">
        <v>4523</v>
      </c>
      <c r="B177" s="85">
        <v>700510032</v>
      </c>
      <c r="C177" s="86" t="s">
        <v>6962</v>
      </c>
      <c r="D177" s="79" t="s">
        <v>4524</v>
      </c>
      <c r="E177" s="81">
        <v>0</v>
      </c>
      <c r="F177" t="e">
        <f>VLOOKUP(A177,baza_311217,1,0)</f>
        <v>#REF!</v>
      </c>
      <c r="G177" t="e">
        <f>VLOOKUP(A177,baza_311217,14,0)</f>
        <v>#REF!</v>
      </c>
    </row>
    <row r="178" spans="1:7" x14ac:dyDescent="0.25">
      <c r="A178" s="68" t="s">
        <v>4605</v>
      </c>
      <c r="B178" s="85">
        <v>703462071</v>
      </c>
      <c r="C178" s="86" t="s">
        <v>6965</v>
      </c>
      <c r="D178" s="79" t="s">
        <v>4606</v>
      </c>
      <c r="E178" s="81">
        <v>51730.53</v>
      </c>
      <c r="F178" t="e">
        <f>VLOOKUP(A178,baza_311217,1,0)</f>
        <v>#REF!</v>
      </c>
      <c r="G178" t="e">
        <f>VLOOKUP(A178,baza_311217,14,0)</f>
        <v>#REF!</v>
      </c>
    </row>
    <row r="179" spans="1:7" x14ac:dyDescent="0.25">
      <c r="A179" s="68" t="s">
        <v>7005</v>
      </c>
      <c r="B179" s="85">
        <v>706570752</v>
      </c>
      <c r="C179" s="86" t="s">
        <v>6988</v>
      </c>
      <c r="D179" s="79" t="s">
        <v>7006</v>
      </c>
      <c r="E179" s="81">
        <v>0</v>
      </c>
    </row>
    <row r="180" spans="1:7" x14ac:dyDescent="0.25">
      <c r="A180" s="68" t="s">
        <v>6333</v>
      </c>
      <c r="B180" s="85">
        <v>703453471</v>
      </c>
      <c r="C180" s="86" t="s">
        <v>6965</v>
      </c>
      <c r="D180" s="79" t="s">
        <v>6334</v>
      </c>
      <c r="E180" s="81">
        <v>0</v>
      </c>
    </row>
    <row r="181" spans="1:7" x14ac:dyDescent="0.25">
      <c r="A181" s="68" t="s">
        <v>4553</v>
      </c>
      <c r="B181" s="85">
        <v>7030162</v>
      </c>
      <c r="C181" s="86" t="s">
        <v>6965</v>
      </c>
      <c r="D181" s="79" t="s">
        <v>4554</v>
      </c>
      <c r="E181" s="81">
        <v>2317.87</v>
      </c>
      <c r="F181" t="e">
        <f>VLOOKUP(A181,baza_311217,1,0)</f>
        <v>#REF!</v>
      </c>
      <c r="G181" t="e">
        <f>VLOOKUP(A181,baza_311217,14,0)</f>
        <v>#REF!</v>
      </c>
    </row>
    <row r="182" spans="1:7" x14ac:dyDescent="0.25">
      <c r="A182" s="68" t="s">
        <v>4563</v>
      </c>
      <c r="B182" s="85">
        <v>70341182</v>
      </c>
      <c r="C182" s="86" t="s">
        <v>6965</v>
      </c>
      <c r="D182" s="79" t="s">
        <v>4564</v>
      </c>
      <c r="E182" s="81">
        <v>16347.28</v>
      </c>
      <c r="F182" t="e">
        <f>VLOOKUP(A182,baza_311217,1,0)</f>
        <v>#REF!</v>
      </c>
      <c r="G182" t="e">
        <f>VLOOKUP(A182,baza_311217,14,0)</f>
        <v>#REF!</v>
      </c>
    </row>
    <row r="183" spans="1:7" x14ac:dyDescent="0.25">
      <c r="A183" s="68" t="s">
        <v>6313</v>
      </c>
      <c r="B183" s="85">
        <v>700424372</v>
      </c>
      <c r="C183" s="86" t="s">
        <v>6962</v>
      </c>
      <c r="D183" s="79" t="s">
        <v>6314</v>
      </c>
      <c r="E183" s="81">
        <v>0</v>
      </c>
    </row>
    <row r="184" spans="1:7" x14ac:dyDescent="0.25">
      <c r="A184" s="68" t="s">
        <v>4561</v>
      </c>
      <c r="B184" s="85">
        <v>703410082</v>
      </c>
      <c r="C184" s="86" t="s">
        <v>6965</v>
      </c>
      <c r="D184" s="79" t="s">
        <v>4562</v>
      </c>
      <c r="E184" s="81">
        <v>3645.21</v>
      </c>
      <c r="F184" t="e">
        <f>VLOOKUP(A184,baza_311217,1,0)</f>
        <v>#REF!</v>
      </c>
      <c r="G184" t="e">
        <f>VLOOKUP(A184,baza_311217,14,0)</f>
        <v>#REF!</v>
      </c>
    </row>
    <row r="185" spans="1:7" x14ac:dyDescent="0.25">
      <c r="A185" s="68" t="s">
        <v>6335</v>
      </c>
      <c r="B185" s="85">
        <v>703453472</v>
      </c>
      <c r="C185" s="86" t="s">
        <v>6965</v>
      </c>
      <c r="D185" s="79" t="s">
        <v>6336</v>
      </c>
      <c r="E185" s="81">
        <v>0</v>
      </c>
    </row>
    <row r="186" spans="1:7" x14ac:dyDescent="0.25">
      <c r="A186" s="68" t="s">
        <v>6315</v>
      </c>
      <c r="B186" s="85">
        <v>700460002</v>
      </c>
      <c r="C186" s="86" t="s">
        <v>6962</v>
      </c>
      <c r="D186" s="79" t="s">
        <v>6316</v>
      </c>
      <c r="E186" s="81">
        <v>0</v>
      </c>
    </row>
    <row r="187" spans="1:7" x14ac:dyDescent="0.25">
      <c r="A187" s="68" t="s">
        <v>4559</v>
      </c>
      <c r="B187" s="85">
        <v>703410051</v>
      </c>
      <c r="C187" s="86" t="s">
        <v>6965</v>
      </c>
      <c r="D187" s="79" t="s">
        <v>4560</v>
      </c>
      <c r="E187" s="81">
        <v>466.65</v>
      </c>
      <c r="F187" t="e">
        <f t="shared" ref="F187:F197" si="18">VLOOKUP(A187,baza_311217,1,0)</f>
        <v>#REF!</v>
      </c>
      <c r="G187" t="e">
        <f t="shared" ref="G187:G197" si="19">VLOOKUP(A187,baza_311217,14,0)</f>
        <v>#REF!</v>
      </c>
    </row>
    <row r="188" spans="1:7" x14ac:dyDescent="0.25">
      <c r="A188" s="68" t="s">
        <v>4599</v>
      </c>
      <c r="B188" s="85">
        <v>703460031</v>
      </c>
      <c r="C188" s="86" t="s">
        <v>6965</v>
      </c>
      <c r="D188" s="79" t="s">
        <v>4600</v>
      </c>
      <c r="E188" s="81">
        <v>1643.06</v>
      </c>
      <c r="F188" t="e">
        <f t="shared" si="18"/>
        <v>#REF!</v>
      </c>
      <c r="G188" t="e">
        <f t="shared" si="19"/>
        <v>#REF!</v>
      </c>
    </row>
    <row r="189" spans="1:7" x14ac:dyDescent="0.25">
      <c r="A189" s="68" t="s">
        <v>6624</v>
      </c>
      <c r="B189" s="85">
        <v>700429</v>
      </c>
      <c r="C189" s="86" t="s">
        <v>6962</v>
      </c>
      <c r="D189" s="79" t="s">
        <v>6625</v>
      </c>
      <c r="E189" s="81">
        <v>108.14</v>
      </c>
      <c r="F189" t="e">
        <f t="shared" si="18"/>
        <v>#REF!</v>
      </c>
      <c r="G189" t="e">
        <f t="shared" si="19"/>
        <v>#REF!</v>
      </c>
    </row>
    <row r="190" spans="1:7" x14ac:dyDescent="0.25">
      <c r="A190" s="68" t="s">
        <v>6626</v>
      </c>
      <c r="B190" s="85">
        <v>700513031</v>
      </c>
      <c r="C190" s="86" t="s">
        <v>6962</v>
      </c>
      <c r="D190" s="79" t="s">
        <v>6627</v>
      </c>
      <c r="E190" s="81">
        <v>428000</v>
      </c>
      <c r="F190" t="e">
        <f t="shared" si="18"/>
        <v>#REF!</v>
      </c>
      <c r="G190" t="e">
        <f t="shared" si="19"/>
        <v>#REF!</v>
      </c>
    </row>
    <row r="191" spans="1:7" x14ac:dyDescent="0.25">
      <c r="A191" s="68" t="s">
        <v>6636</v>
      </c>
      <c r="B191" s="85">
        <v>703452071</v>
      </c>
      <c r="C191" s="86" t="s">
        <v>6965</v>
      </c>
      <c r="D191" s="79" t="s">
        <v>7007</v>
      </c>
      <c r="E191" s="81">
        <v>6532.78</v>
      </c>
      <c r="F191" t="e">
        <f t="shared" si="18"/>
        <v>#REF!</v>
      </c>
      <c r="G191" t="e">
        <f t="shared" si="19"/>
        <v>#REF!</v>
      </c>
    </row>
    <row r="192" spans="1:7" x14ac:dyDescent="0.25">
      <c r="A192" s="68" t="s">
        <v>4623</v>
      </c>
      <c r="B192" s="85">
        <v>703513031</v>
      </c>
      <c r="C192" s="86" t="s">
        <v>6965</v>
      </c>
      <c r="D192" s="79" t="s">
        <v>4624</v>
      </c>
      <c r="E192" s="81">
        <v>1318121.3600000001</v>
      </c>
      <c r="F192" t="e">
        <f t="shared" si="18"/>
        <v>#REF!</v>
      </c>
      <c r="G192" t="e">
        <f t="shared" si="19"/>
        <v>#REF!</v>
      </c>
    </row>
    <row r="193" spans="1:7" x14ac:dyDescent="0.25">
      <c r="A193" s="68" t="s">
        <v>6637</v>
      </c>
      <c r="B193" s="85">
        <v>703510331</v>
      </c>
      <c r="C193" s="86">
        <v>703</v>
      </c>
      <c r="D193" s="79" t="s">
        <v>6638</v>
      </c>
      <c r="E193" s="81">
        <v>3978.08</v>
      </c>
      <c r="F193" t="e">
        <f t="shared" si="18"/>
        <v>#REF!</v>
      </c>
      <c r="G193" t="e">
        <f t="shared" si="19"/>
        <v>#REF!</v>
      </c>
    </row>
    <row r="194" spans="1:7" x14ac:dyDescent="0.25">
      <c r="A194" s="68" t="s">
        <v>6639</v>
      </c>
      <c r="B194" s="85">
        <v>703523031</v>
      </c>
      <c r="C194" s="86">
        <v>703</v>
      </c>
      <c r="D194" s="79" t="s">
        <v>6640</v>
      </c>
      <c r="E194" s="81">
        <v>16333.33</v>
      </c>
      <c r="F194" t="e">
        <f t="shared" si="18"/>
        <v>#REF!</v>
      </c>
      <c r="G194" t="e">
        <f t="shared" si="19"/>
        <v>#REF!</v>
      </c>
    </row>
    <row r="195" spans="1:7" x14ac:dyDescent="0.25">
      <c r="A195" s="68" t="s">
        <v>6641</v>
      </c>
      <c r="B195" s="85">
        <v>703523032</v>
      </c>
      <c r="C195" s="86">
        <v>703</v>
      </c>
      <c r="D195" s="79" t="s">
        <v>6642</v>
      </c>
      <c r="E195" s="81">
        <v>0</v>
      </c>
      <c r="F195" t="e">
        <f t="shared" si="18"/>
        <v>#REF!</v>
      </c>
      <c r="G195" t="e">
        <f t="shared" si="19"/>
        <v>#REF!</v>
      </c>
    </row>
    <row r="196" spans="1:7" x14ac:dyDescent="0.25">
      <c r="A196" s="68" t="s">
        <v>6643</v>
      </c>
      <c r="B196" s="85">
        <v>7035371</v>
      </c>
      <c r="C196" s="86">
        <v>703</v>
      </c>
      <c r="D196" s="79" t="s">
        <v>6644</v>
      </c>
      <c r="E196" s="81">
        <v>33.950000000000003</v>
      </c>
      <c r="F196" t="e">
        <f t="shared" si="18"/>
        <v>#REF!</v>
      </c>
      <c r="G196" t="e">
        <f t="shared" si="19"/>
        <v>#REF!</v>
      </c>
    </row>
    <row r="197" spans="1:7" x14ac:dyDescent="0.25">
      <c r="A197" s="68" t="s">
        <v>6645</v>
      </c>
      <c r="B197" s="85">
        <v>703560351</v>
      </c>
      <c r="C197" s="86">
        <v>703</v>
      </c>
      <c r="D197" s="79" t="s">
        <v>6646</v>
      </c>
      <c r="E197" s="81">
        <v>1931.51</v>
      </c>
      <c r="F197" t="e">
        <f t="shared" si="18"/>
        <v>#REF!</v>
      </c>
      <c r="G197" t="e">
        <f t="shared" si="19"/>
        <v>#REF!</v>
      </c>
    </row>
    <row r="198" spans="1:7" x14ac:dyDescent="0.25">
      <c r="A198" s="68" t="s">
        <v>7008</v>
      </c>
      <c r="B198" s="82" t="s">
        <v>7009</v>
      </c>
      <c r="C198" s="83"/>
      <c r="D198" s="82" t="s">
        <v>7010</v>
      </c>
      <c r="E198" s="92">
        <f>+E199+E200</f>
        <v>6472967.5</v>
      </c>
    </row>
    <row r="199" spans="1:7" x14ac:dyDescent="0.25">
      <c r="A199" s="68" t="s">
        <v>4733</v>
      </c>
      <c r="B199" s="93">
        <v>7052</v>
      </c>
      <c r="C199" s="86" t="s">
        <v>7011</v>
      </c>
      <c r="D199" s="79" t="s">
        <v>4734</v>
      </c>
      <c r="E199" s="81">
        <v>6472967.5</v>
      </c>
      <c r="F199" t="e">
        <f>VLOOKUP(A199,baza_311217,1,0)</f>
        <v>#REF!</v>
      </c>
      <c r="G199" t="e">
        <f>VLOOKUP(A199,baza_311217,14,0)</f>
        <v>#REF!</v>
      </c>
    </row>
    <row r="200" spans="1:7" x14ac:dyDescent="0.25">
      <c r="A200" s="87" t="s">
        <v>5075</v>
      </c>
      <c r="B200" s="94">
        <v>72011</v>
      </c>
      <c r="C200" s="89" t="s">
        <v>7012</v>
      </c>
      <c r="D200" s="90" t="s">
        <v>5076</v>
      </c>
      <c r="E200" s="91"/>
      <c r="F200" t="e">
        <f>VLOOKUP(A200,baza_311217,1,0)</f>
        <v>#REF!</v>
      </c>
      <c r="G200" t="e">
        <f>VLOOKUP(A200,baza_311217,14,0)</f>
        <v>#REF!</v>
      </c>
    </row>
    <row r="201" spans="1:7" x14ac:dyDescent="0.25">
      <c r="A201" s="68" t="s">
        <v>7013</v>
      </c>
      <c r="B201" s="82" t="s">
        <v>7014</v>
      </c>
      <c r="C201" s="83"/>
      <c r="D201" s="82" t="s">
        <v>7015</v>
      </c>
      <c r="E201" s="84"/>
    </row>
    <row r="202" spans="1:7" x14ac:dyDescent="0.25">
      <c r="A202" s="68" t="s">
        <v>7016</v>
      </c>
      <c r="B202" s="82" t="s">
        <v>7017</v>
      </c>
      <c r="C202" s="83"/>
      <c r="D202" s="82" t="s">
        <v>7018</v>
      </c>
      <c r="E202" s="92"/>
    </row>
    <row r="203" spans="1:7" x14ac:dyDescent="0.25">
      <c r="A203" s="68" t="s">
        <v>7019</v>
      </c>
      <c r="B203" s="82" t="s">
        <v>7020</v>
      </c>
      <c r="C203" s="83"/>
      <c r="D203" s="82" t="s">
        <v>7021</v>
      </c>
      <c r="E203" s="92">
        <f>SUM(E204:E290)</f>
        <v>4148214.07</v>
      </c>
    </row>
    <row r="204" spans="1:7" x14ac:dyDescent="0.25">
      <c r="A204" s="68" t="s">
        <v>4821</v>
      </c>
      <c r="B204" s="79">
        <v>7124200300</v>
      </c>
      <c r="C204" s="86" t="s">
        <v>7022</v>
      </c>
      <c r="D204" s="79" t="s">
        <v>4822</v>
      </c>
      <c r="E204" s="95">
        <v>9856.2900000000009</v>
      </c>
      <c r="F204" t="e">
        <f t="shared" ref="F204:F222" si="20">VLOOKUP(A204,baza_311217,1,0)</f>
        <v>#REF!</v>
      </c>
      <c r="G204" t="e">
        <f t="shared" ref="G204:G222" si="21">VLOOKUP(A204,baza_311217,14,0)</f>
        <v>#REF!</v>
      </c>
    </row>
    <row r="205" spans="1:7" x14ac:dyDescent="0.25">
      <c r="A205" s="68" t="s">
        <v>4823</v>
      </c>
      <c r="B205" s="79">
        <v>7124220700</v>
      </c>
      <c r="C205" s="86" t="s">
        <v>7022</v>
      </c>
      <c r="D205" s="79" t="s">
        <v>4824</v>
      </c>
      <c r="E205" s="95">
        <v>9615</v>
      </c>
      <c r="F205" t="e">
        <f t="shared" si="20"/>
        <v>#REF!</v>
      </c>
      <c r="G205" t="e">
        <f t="shared" si="21"/>
        <v>#REF!</v>
      </c>
    </row>
    <row r="206" spans="1:7" x14ac:dyDescent="0.25">
      <c r="A206" s="68" t="s">
        <v>4831</v>
      </c>
      <c r="B206" s="79">
        <v>7124300300</v>
      </c>
      <c r="C206" s="86" t="s">
        <v>7022</v>
      </c>
      <c r="D206" s="79" t="s">
        <v>4832</v>
      </c>
      <c r="E206" s="95">
        <v>137747.26999999999</v>
      </c>
      <c r="F206" t="e">
        <f t="shared" si="20"/>
        <v>#REF!</v>
      </c>
      <c r="G206" t="e">
        <f t="shared" si="21"/>
        <v>#REF!</v>
      </c>
    </row>
    <row r="207" spans="1:7" x14ac:dyDescent="0.25">
      <c r="A207" s="68" t="s">
        <v>4835</v>
      </c>
      <c r="B207" s="79">
        <v>7124320700</v>
      </c>
      <c r="C207" s="86" t="s">
        <v>7022</v>
      </c>
      <c r="D207" s="79" t="s">
        <v>4836</v>
      </c>
      <c r="E207" s="95">
        <v>253650.09</v>
      </c>
      <c r="F207" t="e">
        <f t="shared" si="20"/>
        <v>#REF!</v>
      </c>
      <c r="G207" t="e">
        <f t="shared" si="21"/>
        <v>#REF!</v>
      </c>
    </row>
    <row r="208" spans="1:7" x14ac:dyDescent="0.25">
      <c r="A208" s="68" t="s">
        <v>4829</v>
      </c>
      <c r="B208" s="85">
        <v>7124300011</v>
      </c>
      <c r="C208" s="86" t="s">
        <v>7022</v>
      </c>
      <c r="D208" s="79" t="s">
        <v>4830</v>
      </c>
      <c r="E208" s="81">
        <v>219178</v>
      </c>
      <c r="F208" t="e">
        <f t="shared" si="20"/>
        <v>#REF!</v>
      </c>
      <c r="G208" t="e">
        <f t="shared" si="21"/>
        <v>#REF!</v>
      </c>
    </row>
    <row r="209" spans="1:7" x14ac:dyDescent="0.25">
      <c r="A209" s="68" t="s">
        <v>4847</v>
      </c>
      <c r="B209" s="79">
        <v>7124400300</v>
      </c>
      <c r="C209" s="86" t="s">
        <v>7022</v>
      </c>
      <c r="D209" s="79" t="s">
        <v>4848</v>
      </c>
      <c r="E209" s="95">
        <v>1417.51</v>
      </c>
      <c r="F209" t="e">
        <f t="shared" si="20"/>
        <v>#REF!</v>
      </c>
      <c r="G209" t="e">
        <f t="shared" si="21"/>
        <v>#REF!</v>
      </c>
    </row>
    <row r="210" spans="1:7" x14ac:dyDescent="0.25">
      <c r="A210" s="68" t="s">
        <v>4849</v>
      </c>
      <c r="B210" s="79">
        <v>7124400700</v>
      </c>
      <c r="C210" s="86" t="s">
        <v>7022</v>
      </c>
      <c r="D210" s="79" t="s">
        <v>4850</v>
      </c>
      <c r="E210" s="95">
        <v>1590.02</v>
      </c>
      <c r="F210" t="e">
        <f t="shared" si="20"/>
        <v>#REF!</v>
      </c>
      <c r="G210" t="e">
        <f t="shared" si="21"/>
        <v>#REF!</v>
      </c>
    </row>
    <row r="211" spans="1:7" x14ac:dyDescent="0.25">
      <c r="A211" s="68" t="s">
        <v>4851</v>
      </c>
      <c r="B211" s="79">
        <v>7124400701</v>
      </c>
      <c r="C211" s="86" t="s">
        <v>7022</v>
      </c>
      <c r="D211" s="79" t="s">
        <v>4852</v>
      </c>
      <c r="E211" s="95">
        <v>75</v>
      </c>
      <c r="F211" t="e">
        <f t="shared" si="20"/>
        <v>#REF!</v>
      </c>
      <c r="G211" t="e">
        <f t="shared" si="21"/>
        <v>#REF!</v>
      </c>
    </row>
    <row r="212" spans="1:7" x14ac:dyDescent="0.25">
      <c r="A212" s="68" t="s">
        <v>4859</v>
      </c>
      <c r="B212" s="79">
        <v>7124500001</v>
      </c>
      <c r="C212" s="86" t="s">
        <v>7022</v>
      </c>
      <c r="D212" s="79" t="s">
        <v>4860</v>
      </c>
      <c r="E212" s="95">
        <v>304377.31</v>
      </c>
      <c r="F212" t="e">
        <f t="shared" si="20"/>
        <v>#REF!</v>
      </c>
      <c r="G212" t="e">
        <f t="shared" si="21"/>
        <v>#REF!</v>
      </c>
    </row>
    <row r="213" spans="1:7" x14ac:dyDescent="0.25">
      <c r="A213" s="68" t="s">
        <v>4861</v>
      </c>
      <c r="B213" s="79">
        <v>7124500200</v>
      </c>
      <c r="C213" s="86" t="s">
        <v>7022</v>
      </c>
      <c r="D213" s="79" t="s">
        <v>4862</v>
      </c>
      <c r="E213" s="95">
        <v>28553.31</v>
      </c>
      <c r="F213" t="e">
        <f t="shared" si="20"/>
        <v>#REF!</v>
      </c>
      <c r="G213" t="e">
        <f t="shared" si="21"/>
        <v>#REF!</v>
      </c>
    </row>
    <row r="214" spans="1:7" x14ac:dyDescent="0.25">
      <c r="A214" s="68" t="s">
        <v>4867</v>
      </c>
      <c r="B214" s="79">
        <v>7124500700</v>
      </c>
      <c r="C214" s="86" t="s">
        <v>7022</v>
      </c>
      <c r="D214" s="79" t="s">
        <v>4868</v>
      </c>
      <c r="E214" s="95">
        <v>3422.83</v>
      </c>
      <c r="F214" t="e">
        <f t="shared" si="20"/>
        <v>#REF!</v>
      </c>
      <c r="G214" t="e">
        <f t="shared" si="21"/>
        <v>#REF!</v>
      </c>
    </row>
    <row r="215" spans="1:7" x14ac:dyDescent="0.25">
      <c r="A215" s="68" t="s">
        <v>4885</v>
      </c>
      <c r="B215" s="79">
        <v>7124720700</v>
      </c>
      <c r="C215" s="86" t="s">
        <v>7022</v>
      </c>
      <c r="D215" s="79" t="s">
        <v>4886</v>
      </c>
      <c r="E215" s="95">
        <v>1714.57</v>
      </c>
      <c r="F215" t="e">
        <f t="shared" si="20"/>
        <v>#REF!</v>
      </c>
      <c r="G215" t="e">
        <f t="shared" si="21"/>
        <v>#REF!</v>
      </c>
    </row>
    <row r="216" spans="1:7" x14ac:dyDescent="0.25">
      <c r="A216" s="68" t="s">
        <v>4891</v>
      </c>
      <c r="B216" s="79">
        <v>7125100500</v>
      </c>
      <c r="C216" s="86" t="s">
        <v>7022</v>
      </c>
      <c r="D216" s="79" t="s">
        <v>4892</v>
      </c>
      <c r="E216" s="95">
        <v>84708.18</v>
      </c>
      <c r="F216" t="e">
        <f t="shared" si="20"/>
        <v>#REF!</v>
      </c>
      <c r="G216" t="e">
        <f t="shared" si="21"/>
        <v>#REF!</v>
      </c>
    </row>
    <row r="217" spans="1:7" x14ac:dyDescent="0.25">
      <c r="A217" s="68" t="s">
        <v>4895</v>
      </c>
      <c r="B217" s="79">
        <v>7125103500</v>
      </c>
      <c r="C217" s="86" t="s">
        <v>7022</v>
      </c>
      <c r="D217" s="79" t="s">
        <v>4896</v>
      </c>
      <c r="E217" s="95">
        <v>1204.93</v>
      </c>
      <c r="F217" t="e">
        <f t="shared" si="20"/>
        <v>#REF!</v>
      </c>
      <c r="G217" t="e">
        <f t="shared" si="21"/>
        <v>#REF!</v>
      </c>
    </row>
    <row r="218" spans="1:7" x14ac:dyDescent="0.25">
      <c r="A218" s="68" t="s">
        <v>4899</v>
      </c>
      <c r="B218" s="79">
        <v>7125200500</v>
      </c>
      <c r="C218" s="86" t="s">
        <v>7022</v>
      </c>
      <c r="D218" s="79" t="s">
        <v>4900</v>
      </c>
      <c r="E218" s="95">
        <v>78907.02</v>
      </c>
      <c r="F218" t="e">
        <f t="shared" si="20"/>
        <v>#REF!</v>
      </c>
      <c r="G218" t="e">
        <f t="shared" si="21"/>
        <v>#REF!</v>
      </c>
    </row>
    <row r="219" spans="1:7" x14ac:dyDescent="0.25">
      <c r="A219" s="68" t="s">
        <v>4903</v>
      </c>
      <c r="B219" s="79">
        <v>7125203500</v>
      </c>
      <c r="C219" s="86" t="s">
        <v>7022</v>
      </c>
      <c r="D219" s="79" t="s">
        <v>4904</v>
      </c>
      <c r="E219" s="95">
        <v>39068.300000000003</v>
      </c>
      <c r="F219" t="e">
        <f t="shared" si="20"/>
        <v>#REF!</v>
      </c>
      <c r="G219" t="e">
        <f t="shared" si="21"/>
        <v>#REF!</v>
      </c>
    </row>
    <row r="220" spans="1:7" x14ac:dyDescent="0.25">
      <c r="A220" s="68" t="s">
        <v>4907</v>
      </c>
      <c r="B220" s="79">
        <v>7125300500</v>
      </c>
      <c r="C220" s="86" t="s">
        <v>7022</v>
      </c>
      <c r="D220" s="79" t="s">
        <v>4908</v>
      </c>
      <c r="E220" s="95">
        <v>690313.89</v>
      </c>
      <c r="F220" t="e">
        <f t="shared" si="20"/>
        <v>#REF!</v>
      </c>
      <c r="G220" t="e">
        <f t="shared" si="21"/>
        <v>#REF!</v>
      </c>
    </row>
    <row r="221" spans="1:7" x14ac:dyDescent="0.25">
      <c r="A221" s="68" t="s">
        <v>4909</v>
      </c>
      <c r="B221" s="79">
        <v>7125300501</v>
      </c>
      <c r="C221" s="86" t="s">
        <v>7022</v>
      </c>
      <c r="D221" s="79" t="s">
        <v>4910</v>
      </c>
      <c r="E221" s="95">
        <v>149.15</v>
      </c>
      <c r="F221" t="e">
        <f t="shared" si="20"/>
        <v>#REF!</v>
      </c>
      <c r="G221" t="e">
        <f t="shared" si="21"/>
        <v>#REF!</v>
      </c>
    </row>
    <row r="222" spans="1:7" x14ac:dyDescent="0.25">
      <c r="A222" s="68" t="s">
        <v>4917</v>
      </c>
      <c r="B222" s="79">
        <v>7125303500</v>
      </c>
      <c r="C222" s="86" t="s">
        <v>7022</v>
      </c>
      <c r="D222" s="79" t="s">
        <v>4918</v>
      </c>
      <c r="E222" s="95">
        <v>128739.69</v>
      </c>
      <c r="F222" t="e">
        <f t="shared" si="20"/>
        <v>#REF!</v>
      </c>
      <c r="G222" t="e">
        <f t="shared" si="21"/>
        <v>#REF!</v>
      </c>
    </row>
    <row r="223" spans="1:7" x14ac:dyDescent="0.25">
      <c r="A223" s="68" t="s">
        <v>6369</v>
      </c>
      <c r="B223" s="79">
        <v>7125304500</v>
      </c>
      <c r="C223" s="86" t="s">
        <v>7022</v>
      </c>
      <c r="D223" s="79" t="s">
        <v>6370</v>
      </c>
      <c r="E223" s="95">
        <v>0</v>
      </c>
    </row>
    <row r="224" spans="1:7" x14ac:dyDescent="0.25">
      <c r="A224" s="68" t="s">
        <v>7023</v>
      </c>
      <c r="B224" s="79">
        <v>7125310500</v>
      </c>
      <c r="C224" s="86" t="s">
        <v>7022</v>
      </c>
      <c r="D224" s="79" t="s">
        <v>7024</v>
      </c>
      <c r="E224" s="81">
        <v>0</v>
      </c>
    </row>
    <row r="225" spans="1:7" x14ac:dyDescent="0.25">
      <c r="A225" s="68" t="s">
        <v>4919</v>
      </c>
      <c r="B225" s="79">
        <v>7125313300</v>
      </c>
      <c r="C225" s="86" t="s">
        <v>7022</v>
      </c>
      <c r="D225" s="79" t="s">
        <v>4920</v>
      </c>
      <c r="E225" s="95">
        <v>28.24</v>
      </c>
      <c r="F225" t="e">
        <f>VLOOKUP(A225,baza_311217,1,0)</f>
        <v>#REF!</v>
      </c>
      <c r="G225" t="e">
        <f>VLOOKUP(A225,baza_311217,14,0)</f>
        <v>#REF!</v>
      </c>
    </row>
    <row r="226" spans="1:7" x14ac:dyDescent="0.25">
      <c r="A226" s="68" t="s">
        <v>4925</v>
      </c>
      <c r="B226" s="79">
        <v>7125314500</v>
      </c>
      <c r="C226" s="86" t="s">
        <v>7022</v>
      </c>
      <c r="D226" s="79" t="s">
        <v>4926</v>
      </c>
      <c r="E226" s="95">
        <v>11975.3</v>
      </c>
      <c r="F226" t="e">
        <f>VLOOKUP(A226,baza_311217,1,0)</f>
        <v>#REF!</v>
      </c>
      <c r="G226" t="e">
        <f>VLOOKUP(A226,baza_311217,14,0)</f>
        <v>#REF!</v>
      </c>
    </row>
    <row r="227" spans="1:7" x14ac:dyDescent="0.25">
      <c r="A227" s="68" t="s">
        <v>4921</v>
      </c>
      <c r="B227" s="79">
        <v>7125314300</v>
      </c>
      <c r="C227" s="86" t="s">
        <v>7022</v>
      </c>
      <c r="D227" s="79" t="s">
        <v>4922</v>
      </c>
      <c r="E227" s="95">
        <v>22661.78</v>
      </c>
      <c r="F227" t="e">
        <f>VLOOKUP(A227,baza_311217,1,0)</f>
        <v>#REF!</v>
      </c>
      <c r="G227" t="e">
        <f>VLOOKUP(A227,baza_311217,14,0)</f>
        <v>#REF!</v>
      </c>
    </row>
    <row r="228" spans="1:7" x14ac:dyDescent="0.25">
      <c r="A228" s="68" t="s">
        <v>7025</v>
      </c>
      <c r="B228" s="79">
        <v>7125320700</v>
      </c>
      <c r="C228" s="86" t="s">
        <v>7022</v>
      </c>
      <c r="D228" s="79" t="s">
        <v>7026</v>
      </c>
      <c r="E228" s="81">
        <v>0</v>
      </c>
    </row>
    <row r="229" spans="1:7" x14ac:dyDescent="0.25">
      <c r="A229" s="68" t="s">
        <v>4933</v>
      </c>
      <c r="B229" s="79">
        <v>7125400700</v>
      </c>
      <c r="C229" s="86" t="s">
        <v>7022</v>
      </c>
      <c r="D229" s="79" t="s">
        <v>4934</v>
      </c>
      <c r="E229" s="95">
        <v>13828.59</v>
      </c>
      <c r="F229" t="e">
        <f>VLOOKUP(A229,baza_311217,1,0)</f>
        <v>#REF!</v>
      </c>
      <c r="G229" t="e">
        <f>VLOOKUP(A229,baza_311217,14,0)</f>
        <v>#REF!</v>
      </c>
    </row>
    <row r="230" spans="1:7" x14ac:dyDescent="0.25">
      <c r="A230" s="68" t="s">
        <v>6373</v>
      </c>
      <c r="B230" s="79">
        <v>7125400701</v>
      </c>
      <c r="C230" s="86" t="s">
        <v>7022</v>
      </c>
      <c r="D230" s="79" t="s">
        <v>6374</v>
      </c>
      <c r="E230" s="95">
        <v>0</v>
      </c>
    </row>
    <row r="231" spans="1:7" x14ac:dyDescent="0.25">
      <c r="A231" s="68" t="s">
        <v>7027</v>
      </c>
      <c r="B231" s="79">
        <v>7125404700</v>
      </c>
      <c r="C231" s="86" t="s">
        <v>7022</v>
      </c>
      <c r="D231" s="79" t="s">
        <v>7028</v>
      </c>
      <c r="E231" s="81">
        <v>0</v>
      </c>
    </row>
    <row r="232" spans="1:7" x14ac:dyDescent="0.25">
      <c r="A232" s="68" t="s">
        <v>7029</v>
      </c>
      <c r="B232" s="79">
        <v>7125410700</v>
      </c>
      <c r="C232" s="86" t="s">
        <v>7022</v>
      </c>
      <c r="D232" s="79" t="s">
        <v>7030</v>
      </c>
      <c r="E232" s="81">
        <v>0</v>
      </c>
    </row>
    <row r="233" spans="1:7" x14ac:dyDescent="0.25">
      <c r="A233" s="68" t="s">
        <v>4947</v>
      </c>
      <c r="B233" s="79">
        <v>7125500200</v>
      </c>
      <c r="C233" s="86" t="s">
        <v>7022</v>
      </c>
      <c r="D233" s="79" t="s">
        <v>4948</v>
      </c>
      <c r="E233" s="95">
        <v>1062562.01</v>
      </c>
      <c r="F233" t="e">
        <f t="shared" ref="F233:F241" si="22">VLOOKUP(A233,baza_311217,1,0)</f>
        <v>#REF!</v>
      </c>
      <c r="G233" t="e">
        <f t="shared" ref="G233:G241" si="23">VLOOKUP(A233,baza_311217,14,0)</f>
        <v>#REF!</v>
      </c>
    </row>
    <row r="234" spans="1:7" x14ac:dyDescent="0.25">
      <c r="A234" s="68" t="s">
        <v>4949</v>
      </c>
      <c r="B234" s="79">
        <v>7125500201</v>
      </c>
      <c r="C234" s="86" t="s">
        <v>7022</v>
      </c>
      <c r="D234" s="79" t="s">
        <v>4950</v>
      </c>
      <c r="E234" s="95">
        <v>48.86</v>
      </c>
      <c r="F234" t="e">
        <f t="shared" si="22"/>
        <v>#REF!</v>
      </c>
      <c r="G234" t="e">
        <f t="shared" si="23"/>
        <v>#REF!</v>
      </c>
    </row>
    <row r="235" spans="1:7" x14ac:dyDescent="0.25">
      <c r="A235" s="68" t="s">
        <v>4955</v>
      </c>
      <c r="B235" s="79">
        <v>7125500600</v>
      </c>
      <c r="C235" s="86" t="s">
        <v>7022</v>
      </c>
      <c r="D235" s="79" t="s">
        <v>4956</v>
      </c>
      <c r="E235" s="95">
        <v>72569.94</v>
      </c>
      <c r="F235" t="e">
        <f t="shared" si="22"/>
        <v>#REF!</v>
      </c>
      <c r="G235" t="e">
        <f t="shared" si="23"/>
        <v>#REF!</v>
      </c>
    </row>
    <row r="236" spans="1:7" x14ac:dyDescent="0.25">
      <c r="A236" s="68" t="s">
        <v>4957</v>
      </c>
      <c r="B236" s="79">
        <v>7125500601</v>
      </c>
      <c r="C236" s="86" t="s">
        <v>7022</v>
      </c>
      <c r="D236" s="79" t="s">
        <v>4958</v>
      </c>
      <c r="E236" s="95">
        <v>831.35</v>
      </c>
      <c r="F236" t="e">
        <f t="shared" si="22"/>
        <v>#REF!</v>
      </c>
      <c r="G236" t="e">
        <f t="shared" si="23"/>
        <v>#REF!</v>
      </c>
    </row>
    <row r="237" spans="1:7" x14ac:dyDescent="0.25">
      <c r="A237" s="68" t="s">
        <v>4961</v>
      </c>
      <c r="B237" s="79">
        <v>7125500700</v>
      </c>
      <c r="C237" s="86" t="s">
        <v>7022</v>
      </c>
      <c r="D237" s="79" t="s">
        <v>4962</v>
      </c>
      <c r="E237" s="95">
        <v>674.52</v>
      </c>
      <c r="F237" t="e">
        <f t="shared" si="22"/>
        <v>#REF!</v>
      </c>
      <c r="G237" t="e">
        <f t="shared" si="23"/>
        <v>#REF!</v>
      </c>
    </row>
    <row r="238" spans="1:7" x14ac:dyDescent="0.25">
      <c r="A238" s="68" t="s">
        <v>4963</v>
      </c>
      <c r="B238" s="79">
        <v>7125501600</v>
      </c>
      <c r="C238" s="86" t="s">
        <v>7022</v>
      </c>
      <c r="D238" s="79" t="s">
        <v>4964</v>
      </c>
      <c r="E238" s="95">
        <v>3957.44</v>
      </c>
      <c r="F238" t="e">
        <f t="shared" si="22"/>
        <v>#REF!</v>
      </c>
      <c r="G238" t="e">
        <f t="shared" si="23"/>
        <v>#REF!</v>
      </c>
    </row>
    <row r="239" spans="1:7" x14ac:dyDescent="0.25">
      <c r="A239" s="68" t="s">
        <v>4965</v>
      </c>
      <c r="B239" s="79">
        <v>7125503600</v>
      </c>
      <c r="C239" s="86" t="s">
        <v>7022</v>
      </c>
      <c r="D239" s="79" t="s">
        <v>4966</v>
      </c>
      <c r="E239" s="95">
        <v>33011.910000000003</v>
      </c>
      <c r="F239" t="e">
        <f t="shared" si="22"/>
        <v>#REF!</v>
      </c>
      <c r="G239" t="e">
        <f t="shared" si="23"/>
        <v>#REF!</v>
      </c>
    </row>
    <row r="240" spans="1:7" x14ac:dyDescent="0.25">
      <c r="A240" s="68" t="s">
        <v>4967</v>
      </c>
      <c r="B240" s="79">
        <v>7125503700</v>
      </c>
      <c r="C240" s="86" t="s">
        <v>7022</v>
      </c>
      <c r="D240" s="79" t="s">
        <v>4968</v>
      </c>
      <c r="E240" s="95">
        <v>616.94000000000005</v>
      </c>
      <c r="F240" t="e">
        <f t="shared" si="22"/>
        <v>#REF!</v>
      </c>
      <c r="G240" t="e">
        <f t="shared" si="23"/>
        <v>#REF!</v>
      </c>
    </row>
    <row r="241" spans="1:7" x14ac:dyDescent="0.25">
      <c r="A241" s="68" t="s">
        <v>4969</v>
      </c>
      <c r="B241" s="79">
        <v>7125504600</v>
      </c>
      <c r="C241" s="86" t="s">
        <v>7022</v>
      </c>
      <c r="D241" s="79" t="s">
        <v>4970</v>
      </c>
      <c r="E241" s="95">
        <v>730.53</v>
      </c>
      <c r="F241" t="e">
        <f t="shared" si="22"/>
        <v>#REF!</v>
      </c>
      <c r="G241" t="e">
        <f t="shared" si="23"/>
        <v>#REF!</v>
      </c>
    </row>
    <row r="242" spans="1:7" x14ac:dyDescent="0.25">
      <c r="A242" s="68" t="s">
        <v>7031</v>
      </c>
      <c r="B242" s="79">
        <v>7125504700</v>
      </c>
      <c r="C242" s="86" t="s">
        <v>7022</v>
      </c>
      <c r="D242" s="79" t="s">
        <v>7032</v>
      </c>
      <c r="E242" s="81">
        <v>0</v>
      </c>
    </row>
    <row r="243" spans="1:7" x14ac:dyDescent="0.25">
      <c r="A243" s="68" t="s">
        <v>7033</v>
      </c>
      <c r="B243" s="79">
        <v>7125506700</v>
      </c>
      <c r="C243" s="86" t="s">
        <v>7022</v>
      </c>
      <c r="D243" s="79" t="s">
        <v>7034</v>
      </c>
      <c r="E243" s="81">
        <v>0</v>
      </c>
    </row>
    <row r="244" spans="1:7" x14ac:dyDescent="0.25">
      <c r="A244" s="68" t="s">
        <v>7035</v>
      </c>
      <c r="B244" s="79">
        <v>7125511700</v>
      </c>
      <c r="C244" s="86" t="s">
        <v>7022</v>
      </c>
      <c r="D244" s="79" t="s">
        <v>7036</v>
      </c>
      <c r="E244" s="81">
        <v>0</v>
      </c>
    </row>
    <row r="245" spans="1:7" x14ac:dyDescent="0.25">
      <c r="A245" s="68" t="s">
        <v>7037</v>
      </c>
      <c r="B245" s="79">
        <v>7125511701</v>
      </c>
      <c r="C245" s="86" t="s">
        <v>7022</v>
      </c>
      <c r="D245" s="79" t="s">
        <v>7038</v>
      </c>
      <c r="E245" s="81">
        <v>0</v>
      </c>
    </row>
    <row r="246" spans="1:7" x14ac:dyDescent="0.25">
      <c r="A246" s="68" t="s">
        <v>7039</v>
      </c>
      <c r="B246" s="79">
        <v>7125512700</v>
      </c>
      <c r="C246" s="86" t="s">
        <v>7022</v>
      </c>
      <c r="D246" s="79" t="s">
        <v>7040</v>
      </c>
      <c r="E246" s="81">
        <v>0</v>
      </c>
    </row>
    <row r="247" spans="1:7" x14ac:dyDescent="0.25">
      <c r="A247" s="68" t="s">
        <v>4971</v>
      </c>
      <c r="B247" s="79">
        <v>7125512701</v>
      </c>
      <c r="C247" s="86" t="s">
        <v>7022</v>
      </c>
      <c r="D247" s="79" t="s">
        <v>4972</v>
      </c>
      <c r="E247" s="95">
        <v>7.85</v>
      </c>
      <c r="F247" t="e">
        <f>VLOOKUP(A247,baza_311217,1,0)</f>
        <v>#REF!</v>
      </c>
      <c r="G247" t="e">
        <f>VLOOKUP(A247,baza_311217,14,0)</f>
        <v>#REF!</v>
      </c>
    </row>
    <row r="248" spans="1:7" x14ac:dyDescent="0.25">
      <c r="A248" s="68" t="s">
        <v>6383</v>
      </c>
      <c r="B248" s="79">
        <v>7125526201</v>
      </c>
      <c r="C248" s="86" t="s">
        <v>7022</v>
      </c>
      <c r="D248" s="79" t="s">
        <v>6384</v>
      </c>
      <c r="E248" s="95">
        <v>0</v>
      </c>
    </row>
    <row r="249" spans="1:7" x14ac:dyDescent="0.25">
      <c r="A249" s="68" t="s">
        <v>4983</v>
      </c>
      <c r="B249" s="79">
        <v>7126400300</v>
      </c>
      <c r="C249" s="86" t="s">
        <v>7022</v>
      </c>
      <c r="D249" s="79" t="s">
        <v>4984</v>
      </c>
      <c r="E249" s="95">
        <v>14917.39</v>
      </c>
      <c r="F249" t="e">
        <f>VLOOKUP(A249,baza_311217,1,0)</f>
        <v>#REF!</v>
      </c>
      <c r="G249" t="e">
        <f>VLOOKUP(A249,baza_311217,14,0)</f>
        <v>#REF!</v>
      </c>
    </row>
    <row r="250" spans="1:7" x14ac:dyDescent="0.25">
      <c r="A250" s="68" t="s">
        <v>4989</v>
      </c>
      <c r="B250" s="79">
        <v>7127400500</v>
      </c>
      <c r="C250" s="86" t="s">
        <v>7022</v>
      </c>
      <c r="D250" s="79" t="s">
        <v>4990</v>
      </c>
      <c r="E250" s="95">
        <v>20567.990000000002</v>
      </c>
      <c r="F250" t="e">
        <f>VLOOKUP(A250,baza_311217,1,0)</f>
        <v>#REF!</v>
      </c>
      <c r="G250" t="e">
        <f>VLOOKUP(A250,baza_311217,14,0)</f>
        <v>#REF!</v>
      </c>
    </row>
    <row r="251" spans="1:7" x14ac:dyDescent="0.25">
      <c r="A251" s="68" t="s">
        <v>4977</v>
      </c>
      <c r="B251" s="79">
        <v>7125700500</v>
      </c>
      <c r="C251" s="86" t="s">
        <v>7022</v>
      </c>
      <c r="D251" s="79" t="s">
        <v>4978</v>
      </c>
      <c r="E251" s="95">
        <v>6970.06</v>
      </c>
      <c r="F251" t="e">
        <f>VLOOKUP(A251,baza_311217,1,0)</f>
        <v>#REF!</v>
      </c>
      <c r="G251" t="e">
        <f>VLOOKUP(A251,baza_311217,14,0)</f>
        <v>#REF!</v>
      </c>
    </row>
    <row r="252" spans="1:7" x14ac:dyDescent="0.25">
      <c r="A252" s="68" t="s">
        <v>6359</v>
      </c>
      <c r="B252" s="79">
        <v>7124300800</v>
      </c>
      <c r="C252" s="86" t="s">
        <v>7022</v>
      </c>
      <c r="D252" s="79" t="s">
        <v>6360</v>
      </c>
      <c r="E252" s="95">
        <v>0</v>
      </c>
    </row>
    <row r="253" spans="1:7" x14ac:dyDescent="0.25">
      <c r="A253" s="68" t="s">
        <v>6385</v>
      </c>
      <c r="B253" s="79">
        <v>7125700700</v>
      </c>
      <c r="C253" s="86" t="s">
        <v>7022</v>
      </c>
      <c r="D253" s="79" t="s">
        <v>6386</v>
      </c>
      <c r="E253" s="95">
        <v>0</v>
      </c>
    </row>
    <row r="254" spans="1:7" x14ac:dyDescent="0.25">
      <c r="A254" s="68" t="s">
        <v>6651</v>
      </c>
      <c r="B254" s="79">
        <v>7124120700</v>
      </c>
      <c r="C254" s="86" t="s">
        <v>7022</v>
      </c>
      <c r="D254" s="79" t="s">
        <v>6652</v>
      </c>
      <c r="E254" s="81">
        <v>816.68</v>
      </c>
      <c r="F254" t="e">
        <f t="shared" ref="F254:F267" si="24">VLOOKUP(A254,baza_311217,1,0)</f>
        <v>#REF!</v>
      </c>
      <c r="G254" t="e">
        <f t="shared" ref="G254:G267" si="25">VLOOKUP(A254,baza_311217,14,0)</f>
        <v>#REF!</v>
      </c>
    </row>
    <row r="255" spans="1:7" x14ac:dyDescent="0.25">
      <c r="A255" s="68" t="s">
        <v>4819</v>
      </c>
      <c r="B255" s="79">
        <v>7124200001</v>
      </c>
      <c r="C255" s="86" t="s">
        <v>7022</v>
      </c>
      <c r="D255" s="79" t="s">
        <v>4820</v>
      </c>
      <c r="E255" s="95">
        <v>3115.31</v>
      </c>
      <c r="F255" t="e">
        <f t="shared" si="24"/>
        <v>#REF!</v>
      </c>
      <c r="G255" t="e">
        <f t="shared" si="25"/>
        <v>#REF!</v>
      </c>
    </row>
    <row r="256" spans="1:7" x14ac:dyDescent="0.25">
      <c r="A256" s="68" t="s">
        <v>4845</v>
      </c>
      <c r="B256" s="79">
        <v>7124400001</v>
      </c>
      <c r="C256" s="86" t="s">
        <v>7022</v>
      </c>
      <c r="D256" s="79" t="s">
        <v>4846</v>
      </c>
      <c r="E256" s="95">
        <v>15633.64</v>
      </c>
      <c r="F256" t="e">
        <f t="shared" si="24"/>
        <v>#REF!</v>
      </c>
      <c r="G256" t="e">
        <f t="shared" si="25"/>
        <v>#REF!</v>
      </c>
    </row>
    <row r="257" spans="1:7" x14ac:dyDescent="0.25">
      <c r="A257" s="68" t="s">
        <v>4941</v>
      </c>
      <c r="B257" s="79">
        <v>7125403500</v>
      </c>
      <c r="C257" s="86" t="s">
        <v>7022</v>
      </c>
      <c r="D257" s="79" t="s">
        <v>4942</v>
      </c>
      <c r="E257" s="95">
        <v>1663.38</v>
      </c>
      <c r="F257" t="e">
        <f t="shared" si="24"/>
        <v>#REF!</v>
      </c>
      <c r="G257" t="e">
        <f t="shared" si="25"/>
        <v>#REF!</v>
      </c>
    </row>
    <row r="258" spans="1:7" x14ac:dyDescent="0.25">
      <c r="A258" s="68" t="s">
        <v>4809</v>
      </c>
      <c r="B258" s="79">
        <v>7124100001</v>
      </c>
      <c r="C258" s="86" t="s">
        <v>7022</v>
      </c>
      <c r="D258" s="79" t="s">
        <v>4810</v>
      </c>
      <c r="E258" s="95">
        <v>4669.3599999999997</v>
      </c>
      <c r="F258" t="e">
        <f t="shared" si="24"/>
        <v>#REF!</v>
      </c>
      <c r="G258" t="e">
        <f t="shared" si="25"/>
        <v>#REF!</v>
      </c>
    </row>
    <row r="259" spans="1:7" x14ac:dyDescent="0.25">
      <c r="A259" s="68" t="s">
        <v>4939</v>
      </c>
      <c r="B259" s="79">
        <v>7125403300</v>
      </c>
      <c r="C259" s="86" t="s">
        <v>7022</v>
      </c>
      <c r="D259" s="79" t="s">
        <v>4940</v>
      </c>
      <c r="E259" s="95">
        <v>55.67</v>
      </c>
      <c r="F259" t="e">
        <f t="shared" si="24"/>
        <v>#REF!</v>
      </c>
      <c r="G259" t="e">
        <f t="shared" si="25"/>
        <v>#REF!</v>
      </c>
    </row>
    <row r="260" spans="1:7" x14ac:dyDescent="0.25">
      <c r="A260" s="68" t="s">
        <v>4953</v>
      </c>
      <c r="B260" s="79">
        <v>7125500500</v>
      </c>
      <c r="C260" s="86" t="s">
        <v>7022</v>
      </c>
      <c r="D260" s="79" t="s">
        <v>4954</v>
      </c>
      <c r="E260" s="95">
        <v>6143.37</v>
      </c>
      <c r="F260" t="e">
        <f t="shared" si="24"/>
        <v>#REF!</v>
      </c>
      <c r="G260" t="e">
        <f t="shared" si="25"/>
        <v>#REF!</v>
      </c>
    </row>
    <row r="261" spans="1:7" x14ac:dyDescent="0.25">
      <c r="A261" s="68" t="s">
        <v>4881</v>
      </c>
      <c r="B261" s="79">
        <v>7124700001</v>
      </c>
      <c r="C261" s="86" t="s">
        <v>7022</v>
      </c>
      <c r="D261" s="79" t="s">
        <v>4882</v>
      </c>
      <c r="E261" s="95">
        <v>967.23</v>
      </c>
      <c r="F261" t="e">
        <f t="shared" si="24"/>
        <v>#REF!</v>
      </c>
      <c r="G261" t="e">
        <f t="shared" si="25"/>
        <v>#REF!</v>
      </c>
    </row>
    <row r="262" spans="1:7" x14ac:dyDescent="0.25">
      <c r="A262" s="68" t="s">
        <v>4811</v>
      </c>
      <c r="B262" s="79">
        <v>7124100300</v>
      </c>
      <c r="C262" s="86" t="s">
        <v>7022</v>
      </c>
      <c r="D262" s="79" t="s">
        <v>4812</v>
      </c>
      <c r="E262" s="95">
        <v>694.78</v>
      </c>
      <c r="F262" t="e">
        <f t="shared" si="24"/>
        <v>#REF!</v>
      </c>
      <c r="G262" t="e">
        <f t="shared" si="25"/>
        <v>#REF!</v>
      </c>
    </row>
    <row r="263" spans="1:7" x14ac:dyDescent="0.25">
      <c r="A263" s="68" t="s">
        <v>4855</v>
      </c>
      <c r="B263" s="85">
        <v>71245</v>
      </c>
      <c r="C263" s="86" t="s">
        <v>7022</v>
      </c>
      <c r="D263" s="79" t="s">
        <v>4856</v>
      </c>
      <c r="E263" s="81">
        <v>709818.76</v>
      </c>
      <c r="F263" t="e">
        <f t="shared" si="24"/>
        <v>#REF!</v>
      </c>
      <c r="G263" t="e">
        <f t="shared" si="25"/>
        <v>#REF!</v>
      </c>
    </row>
    <row r="264" spans="1:7" x14ac:dyDescent="0.25">
      <c r="A264" s="68" t="s">
        <v>4929</v>
      </c>
      <c r="B264" s="85">
        <v>7125400500</v>
      </c>
      <c r="C264" s="86" t="s">
        <v>7022</v>
      </c>
      <c r="D264" s="79" t="s">
        <v>4930</v>
      </c>
      <c r="E264" s="81">
        <v>1501.99</v>
      </c>
      <c r="F264" t="e">
        <f t="shared" si="24"/>
        <v>#REF!</v>
      </c>
      <c r="G264" t="e">
        <f t="shared" si="25"/>
        <v>#REF!</v>
      </c>
    </row>
    <row r="265" spans="1:7" x14ac:dyDescent="0.25">
      <c r="A265" s="68" t="s">
        <v>4873</v>
      </c>
      <c r="B265" s="85">
        <v>7124600001</v>
      </c>
      <c r="C265" s="86" t="s">
        <v>7022</v>
      </c>
      <c r="D265" s="79" t="s">
        <v>4874</v>
      </c>
      <c r="E265" s="81">
        <v>1517.06</v>
      </c>
      <c r="F265" t="e">
        <f t="shared" si="24"/>
        <v>#REF!</v>
      </c>
      <c r="G265" t="e">
        <f t="shared" si="25"/>
        <v>#REF!</v>
      </c>
    </row>
    <row r="266" spans="1:7" x14ac:dyDescent="0.25">
      <c r="A266" s="68" t="s">
        <v>4883</v>
      </c>
      <c r="B266" s="85">
        <v>7124700300</v>
      </c>
      <c r="C266" s="86" t="s">
        <v>7022</v>
      </c>
      <c r="D266" s="79" t="s">
        <v>4884</v>
      </c>
      <c r="E266" s="81">
        <v>904.76</v>
      </c>
      <c r="F266" t="e">
        <f t="shared" si="24"/>
        <v>#REF!</v>
      </c>
      <c r="G266" t="e">
        <f t="shared" si="25"/>
        <v>#REF!</v>
      </c>
    </row>
    <row r="267" spans="1:7" x14ac:dyDescent="0.25">
      <c r="A267" s="68" t="s">
        <v>4897</v>
      </c>
      <c r="B267" s="85">
        <v>7125130300</v>
      </c>
      <c r="C267" s="86" t="s">
        <v>7022</v>
      </c>
      <c r="D267" s="79" t="s">
        <v>4898</v>
      </c>
      <c r="E267" s="81">
        <v>23061.06</v>
      </c>
      <c r="F267" t="e">
        <f t="shared" si="24"/>
        <v>#REF!</v>
      </c>
      <c r="G267" t="e">
        <f t="shared" si="25"/>
        <v>#REF!</v>
      </c>
    </row>
    <row r="268" spans="1:7" x14ac:dyDescent="0.25">
      <c r="A268" s="68" t="s">
        <v>7041</v>
      </c>
      <c r="B268" s="85">
        <v>7125312500</v>
      </c>
      <c r="C268" s="86" t="s">
        <v>7022</v>
      </c>
      <c r="D268" s="79" t="s">
        <v>7042</v>
      </c>
      <c r="E268" s="81">
        <v>0</v>
      </c>
    </row>
    <row r="269" spans="1:7" x14ac:dyDescent="0.25">
      <c r="A269" s="68" t="s">
        <v>4865</v>
      </c>
      <c r="B269" s="85">
        <v>7124500600</v>
      </c>
      <c r="C269" s="86" t="s">
        <v>7022</v>
      </c>
      <c r="D269" s="79" t="s">
        <v>4866</v>
      </c>
      <c r="E269" s="81">
        <v>797.82</v>
      </c>
      <c r="F269" t="e">
        <f>VLOOKUP(A269,baza_311217,1,0)</f>
        <v>#REF!</v>
      </c>
      <c r="G269" t="e">
        <f>VLOOKUP(A269,baza_311217,14,0)</f>
        <v>#REF!</v>
      </c>
    </row>
    <row r="270" spans="1:7" x14ac:dyDescent="0.25">
      <c r="A270" s="68" t="s">
        <v>7043</v>
      </c>
      <c r="B270" s="85">
        <v>7124532200</v>
      </c>
      <c r="C270" s="86" t="s">
        <v>7022</v>
      </c>
      <c r="D270" s="79" t="s">
        <v>7044</v>
      </c>
      <c r="E270" s="81">
        <v>0</v>
      </c>
    </row>
    <row r="271" spans="1:7" x14ac:dyDescent="0.25">
      <c r="A271" s="68" t="s">
        <v>4905</v>
      </c>
      <c r="B271" s="85">
        <v>7125230500</v>
      </c>
      <c r="C271" s="86" t="s">
        <v>7022</v>
      </c>
      <c r="D271" s="79" t="s">
        <v>4906</v>
      </c>
      <c r="E271" s="81">
        <v>857.63</v>
      </c>
      <c r="F271" t="e">
        <f>VLOOKUP(A271,baza_311217,1,0)</f>
        <v>#REF!</v>
      </c>
      <c r="G271" t="e">
        <f>VLOOKUP(A271,baza_311217,14,0)</f>
        <v>#REF!</v>
      </c>
    </row>
    <row r="272" spans="1:7" x14ac:dyDescent="0.25">
      <c r="A272" s="68" t="s">
        <v>4943</v>
      </c>
      <c r="B272" s="85">
        <v>7125403700</v>
      </c>
      <c r="C272" s="86" t="s">
        <v>7022</v>
      </c>
      <c r="D272" s="79" t="s">
        <v>4944</v>
      </c>
      <c r="E272" s="81">
        <v>206.06</v>
      </c>
      <c r="F272" t="e">
        <f>VLOOKUP(A272,baza_311217,1,0)</f>
        <v>#REF!</v>
      </c>
      <c r="G272" t="e">
        <f>VLOOKUP(A272,baza_311217,14,0)</f>
        <v>#REF!</v>
      </c>
    </row>
    <row r="273" spans="1:7" x14ac:dyDescent="0.25">
      <c r="A273" s="68" t="s">
        <v>6377</v>
      </c>
      <c r="B273" s="85">
        <v>7125412700</v>
      </c>
      <c r="C273" s="86" t="s">
        <v>7022</v>
      </c>
      <c r="D273" s="79" t="s">
        <v>6378</v>
      </c>
      <c r="E273" s="81">
        <v>0</v>
      </c>
    </row>
    <row r="274" spans="1:7" x14ac:dyDescent="0.25">
      <c r="A274" s="68" t="s">
        <v>4945</v>
      </c>
      <c r="B274" s="85">
        <v>7125412701</v>
      </c>
      <c r="C274" s="86" t="s">
        <v>7022</v>
      </c>
      <c r="D274" s="79" t="s">
        <v>4946</v>
      </c>
      <c r="E274" s="81">
        <v>13.44</v>
      </c>
      <c r="F274" t="e">
        <f>VLOOKUP(A274,baza_311217,1,0)</f>
        <v>#REF!</v>
      </c>
      <c r="G274" t="e">
        <f>VLOOKUP(A274,baza_311217,14,0)</f>
        <v>#REF!</v>
      </c>
    </row>
    <row r="275" spans="1:7" x14ac:dyDescent="0.25">
      <c r="A275" s="68" t="s">
        <v>7045</v>
      </c>
      <c r="B275" s="85">
        <v>7125531600</v>
      </c>
      <c r="C275" s="86" t="s">
        <v>7022</v>
      </c>
      <c r="D275" s="79" t="s">
        <v>7046</v>
      </c>
      <c r="E275" s="81">
        <v>0</v>
      </c>
    </row>
    <row r="276" spans="1:7" x14ac:dyDescent="0.25">
      <c r="A276" s="68" t="s">
        <v>4975</v>
      </c>
      <c r="B276" s="85">
        <v>7125600500</v>
      </c>
      <c r="C276" s="86" t="s">
        <v>7022</v>
      </c>
      <c r="D276" s="79" t="s">
        <v>4976</v>
      </c>
      <c r="E276" s="81">
        <v>13080.92</v>
      </c>
      <c r="F276" t="e">
        <f>VLOOKUP(A276,baza_311217,1,0)</f>
        <v>#REF!</v>
      </c>
      <c r="G276" t="e">
        <f>VLOOKUP(A276,baza_311217,14,0)</f>
        <v>#REF!</v>
      </c>
    </row>
    <row r="277" spans="1:7" x14ac:dyDescent="0.25">
      <c r="A277" s="68" t="s">
        <v>4889</v>
      </c>
      <c r="B277" s="85">
        <v>7125100301</v>
      </c>
      <c r="C277" s="86" t="s">
        <v>7022</v>
      </c>
      <c r="D277" s="79" t="s">
        <v>4890</v>
      </c>
      <c r="E277" s="81">
        <v>37221.25</v>
      </c>
      <c r="F277" t="e">
        <f>VLOOKUP(A277,baza_311217,1,0)</f>
        <v>#REF!</v>
      </c>
      <c r="G277" t="e">
        <f>VLOOKUP(A277,baza_311217,14,0)</f>
        <v>#REF!</v>
      </c>
    </row>
    <row r="278" spans="1:7" x14ac:dyDescent="0.25">
      <c r="A278" s="68" t="s">
        <v>6363</v>
      </c>
      <c r="B278" s="85">
        <v>7124534700</v>
      </c>
      <c r="C278" s="86" t="s">
        <v>7022</v>
      </c>
      <c r="D278" s="79" t="s">
        <v>6364</v>
      </c>
      <c r="E278" s="81">
        <v>0</v>
      </c>
    </row>
    <row r="279" spans="1:7" x14ac:dyDescent="0.25">
      <c r="A279" s="68" t="s">
        <v>4813</v>
      </c>
      <c r="B279" s="85">
        <v>7124100500</v>
      </c>
      <c r="C279" s="86" t="s">
        <v>7022</v>
      </c>
      <c r="D279" s="79" t="s">
        <v>4814</v>
      </c>
      <c r="E279" s="81">
        <v>108.31</v>
      </c>
      <c r="F279" t="e">
        <f t="shared" ref="F279:F286" si="26">VLOOKUP(A279,baza_311217,1,0)</f>
        <v>#REF!</v>
      </c>
      <c r="G279" t="e">
        <f t="shared" ref="G279:G286" si="27">VLOOKUP(A279,baza_311217,14,0)</f>
        <v>#REF!</v>
      </c>
    </row>
    <row r="280" spans="1:7" x14ac:dyDescent="0.25">
      <c r="A280" s="68" t="s">
        <v>4911</v>
      </c>
      <c r="B280" s="85">
        <v>7125300530</v>
      </c>
      <c r="C280" s="86" t="s">
        <v>7022</v>
      </c>
      <c r="D280" s="79" t="s">
        <v>4912</v>
      </c>
      <c r="E280" s="81">
        <v>51225.75</v>
      </c>
      <c r="F280" t="e">
        <f t="shared" si="26"/>
        <v>#REF!</v>
      </c>
      <c r="G280" t="e">
        <f t="shared" si="27"/>
        <v>#REF!</v>
      </c>
    </row>
    <row r="281" spans="1:7" x14ac:dyDescent="0.25">
      <c r="A281" s="68" t="s">
        <v>6658</v>
      </c>
      <c r="B281" s="85">
        <v>7124620700</v>
      </c>
      <c r="C281" s="86" t="s">
        <v>7022</v>
      </c>
      <c r="D281" s="79" t="s">
        <v>6659</v>
      </c>
      <c r="E281" s="81">
        <v>2415.08</v>
      </c>
      <c r="F281" t="e">
        <f t="shared" si="26"/>
        <v>#REF!</v>
      </c>
      <c r="G281" t="e">
        <f t="shared" si="27"/>
        <v>#REF!</v>
      </c>
    </row>
    <row r="282" spans="1:7" x14ac:dyDescent="0.25">
      <c r="A282" s="68" t="s">
        <v>6670</v>
      </c>
      <c r="B282" s="85">
        <v>7125521701</v>
      </c>
      <c r="C282" s="86" t="s">
        <v>7022</v>
      </c>
      <c r="D282" s="79" t="s">
        <v>6671</v>
      </c>
      <c r="E282" s="81">
        <v>224.82</v>
      </c>
      <c r="F282" t="e">
        <f t="shared" si="26"/>
        <v>#REF!</v>
      </c>
      <c r="G282" t="e">
        <f t="shared" si="27"/>
        <v>#REF!</v>
      </c>
    </row>
    <row r="283" spans="1:7" x14ac:dyDescent="0.25">
      <c r="A283" s="68" t="s">
        <v>6672</v>
      </c>
      <c r="B283" s="85">
        <v>7125531701</v>
      </c>
      <c r="C283" s="86" t="s">
        <v>7022</v>
      </c>
      <c r="D283" s="79" t="s">
        <v>6673</v>
      </c>
      <c r="E283" s="81">
        <v>9537.51</v>
      </c>
      <c r="F283" t="e">
        <f t="shared" si="26"/>
        <v>#REF!</v>
      </c>
      <c r="G283" t="e">
        <f t="shared" si="27"/>
        <v>#REF!</v>
      </c>
    </row>
    <row r="284" spans="1:7" x14ac:dyDescent="0.25">
      <c r="A284" s="68" t="s">
        <v>6664</v>
      </c>
      <c r="B284" s="85">
        <v>7125130301</v>
      </c>
      <c r="C284" s="86" t="s">
        <v>7022</v>
      </c>
      <c r="D284" s="79" t="s">
        <v>6665</v>
      </c>
      <c r="E284" s="81">
        <v>164.12</v>
      </c>
      <c r="F284" t="e">
        <f t="shared" si="26"/>
        <v>#REF!</v>
      </c>
      <c r="G284" t="e">
        <f t="shared" si="27"/>
        <v>#REF!</v>
      </c>
    </row>
    <row r="285" spans="1:7" x14ac:dyDescent="0.25">
      <c r="A285" s="68" t="s">
        <v>6657</v>
      </c>
      <c r="B285" s="85">
        <v>7124520700</v>
      </c>
      <c r="C285" s="86" t="s">
        <v>7022</v>
      </c>
      <c r="D285" s="79" t="s">
        <v>7047</v>
      </c>
      <c r="E285" s="81">
        <v>724.24</v>
      </c>
      <c r="F285" t="e">
        <f t="shared" si="26"/>
        <v>#REF!</v>
      </c>
      <c r="G285" t="e">
        <f t="shared" si="27"/>
        <v>#REF!</v>
      </c>
    </row>
    <row r="286" spans="1:7" x14ac:dyDescent="0.25">
      <c r="A286" s="68" t="s">
        <v>4973</v>
      </c>
      <c r="B286" s="85">
        <v>7125534700</v>
      </c>
      <c r="C286" s="86" t="s">
        <v>7022</v>
      </c>
      <c r="D286" s="79" t="s">
        <v>4974</v>
      </c>
      <c r="E286" s="81">
        <v>456.36</v>
      </c>
      <c r="F286" t="e">
        <f t="shared" si="26"/>
        <v>#REF!</v>
      </c>
      <c r="G286" t="e">
        <f t="shared" si="27"/>
        <v>#REF!</v>
      </c>
    </row>
    <row r="287" spans="1:7" x14ac:dyDescent="0.25">
      <c r="A287" s="68" t="s">
        <v>7048</v>
      </c>
      <c r="B287" s="85">
        <v>7124540700</v>
      </c>
      <c r="C287" s="86" t="s">
        <v>7022</v>
      </c>
      <c r="D287" s="79" t="s">
        <v>7049</v>
      </c>
      <c r="E287" s="81">
        <v>0</v>
      </c>
    </row>
    <row r="288" spans="1:7" x14ac:dyDescent="0.25">
      <c r="A288" s="68" t="s">
        <v>4875</v>
      </c>
      <c r="B288" s="85">
        <v>7124600300</v>
      </c>
      <c r="C288" s="86" t="s">
        <v>7022</v>
      </c>
      <c r="D288" s="79" t="s">
        <v>4876</v>
      </c>
      <c r="E288" s="81">
        <v>284.98</v>
      </c>
      <c r="F288" t="e">
        <f>VLOOKUP(A288,baza_311217,1,0)</f>
        <v>#REF!</v>
      </c>
      <c r="G288" t="e">
        <f>VLOOKUP(A288,baza_311217,14,0)</f>
        <v>#REF!</v>
      </c>
    </row>
    <row r="289" spans="1:7" x14ac:dyDescent="0.25">
      <c r="A289" s="68" t="s">
        <v>6662</v>
      </c>
      <c r="B289" s="85">
        <v>7125103300</v>
      </c>
      <c r="C289" s="86">
        <v>712</v>
      </c>
      <c r="D289" s="79" t="s">
        <v>6663</v>
      </c>
      <c r="E289" s="81">
        <v>68.12</v>
      </c>
      <c r="F289" t="e">
        <f>VLOOKUP(A289,baza_311217,1,0)</f>
        <v>#REF!</v>
      </c>
      <c r="G289" t="e">
        <f>VLOOKUP(A289,baza_311217,14,0)</f>
        <v>#REF!</v>
      </c>
    </row>
    <row r="290" spans="1:7" x14ac:dyDescent="0.25">
      <c r="A290" s="68" t="s">
        <v>6674</v>
      </c>
      <c r="B290" s="85">
        <v>7125603500</v>
      </c>
      <c r="C290" s="86">
        <v>712</v>
      </c>
      <c r="D290" s="79" t="s">
        <v>6675</v>
      </c>
      <c r="E290" s="81">
        <v>15.55</v>
      </c>
      <c r="F290" t="e">
        <f>VLOOKUP(A290,baza_311217,1,0)</f>
        <v>#REF!</v>
      </c>
      <c r="G290" t="e">
        <f>VLOOKUP(A290,baza_311217,14,0)</f>
        <v>#REF!</v>
      </c>
    </row>
    <row r="291" spans="1:7" x14ac:dyDescent="0.25">
      <c r="A291" s="68" t="s">
        <v>7050</v>
      </c>
      <c r="B291" s="82" t="s">
        <v>7051</v>
      </c>
      <c r="C291" s="83"/>
      <c r="D291" s="82" t="s">
        <v>7052</v>
      </c>
      <c r="E291" s="92">
        <f>SUM(E10,E14,E16,E198,E201,E202,E203)</f>
        <v>84847643.159999982</v>
      </c>
    </row>
    <row r="292" spans="1:7" x14ac:dyDescent="0.25">
      <c r="A292" s="68" t="s">
        <v>7053</v>
      </c>
      <c r="B292" s="79" t="s">
        <v>7054</v>
      </c>
      <c r="C292" s="80"/>
      <c r="D292" s="79" t="s">
        <v>7055</v>
      </c>
      <c r="E292" s="95"/>
    </row>
    <row r="293" spans="1:7" x14ac:dyDescent="0.25">
      <c r="A293" s="68" t="s">
        <v>7056</v>
      </c>
      <c r="B293" s="82" t="s">
        <v>6951</v>
      </c>
      <c r="C293" s="83"/>
      <c r="D293" s="82" t="s">
        <v>7057</v>
      </c>
      <c r="E293" s="92">
        <f>SUM(E294:E516)</f>
        <v>25418124.660000011</v>
      </c>
    </row>
    <row r="294" spans="1:7" x14ac:dyDescent="0.25">
      <c r="A294" s="68" t="s">
        <v>3795</v>
      </c>
      <c r="B294" s="85">
        <v>601051</v>
      </c>
      <c r="C294" s="86" t="s">
        <v>7058</v>
      </c>
      <c r="D294" s="79" t="s">
        <v>3796</v>
      </c>
      <c r="E294" s="81">
        <v>68140.03</v>
      </c>
      <c r="F294" t="e">
        <f t="shared" ref="F294:F306" si="28">VLOOKUP(A294,baza_311217,1,0)</f>
        <v>#REF!</v>
      </c>
      <c r="G294" t="e">
        <f t="shared" ref="G294:G306" si="29">VLOOKUP(A294,baza_311217,14,0)</f>
        <v>#REF!</v>
      </c>
    </row>
    <row r="295" spans="1:7" x14ac:dyDescent="0.25">
      <c r="A295" s="68" t="s">
        <v>3801</v>
      </c>
      <c r="B295" s="85">
        <v>60132</v>
      </c>
      <c r="C295" s="86" t="s">
        <v>7058</v>
      </c>
      <c r="D295" s="79" t="s">
        <v>3802</v>
      </c>
      <c r="E295" s="81">
        <v>501.57</v>
      </c>
      <c r="F295" t="e">
        <f t="shared" si="28"/>
        <v>#REF!</v>
      </c>
      <c r="G295" t="e">
        <f t="shared" si="29"/>
        <v>#REF!</v>
      </c>
    </row>
    <row r="296" spans="1:7" x14ac:dyDescent="0.25">
      <c r="A296" s="68" t="s">
        <v>3803</v>
      </c>
      <c r="B296" s="85">
        <v>601401</v>
      </c>
      <c r="C296" s="86" t="s">
        <v>7058</v>
      </c>
      <c r="D296" s="79" t="s">
        <v>3804</v>
      </c>
      <c r="E296" s="81">
        <v>194.71</v>
      </c>
      <c r="F296" t="e">
        <f t="shared" si="28"/>
        <v>#REF!</v>
      </c>
      <c r="G296" t="e">
        <f t="shared" si="29"/>
        <v>#REF!</v>
      </c>
    </row>
    <row r="297" spans="1:7" x14ac:dyDescent="0.25">
      <c r="A297" s="68" t="s">
        <v>3805</v>
      </c>
      <c r="B297" s="85">
        <v>60141104</v>
      </c>
      <c r="C297" s="86" t="s">
        <v>7058</v>
      </c>
      <c r="D297" s="79" t="s">
        <v>3806</v>
      </c>
      <c r="E297" s="81">
        <v>196.37</v>
      </c>
      <c r="F297" t="e">
        <f t="shared" si="28"/>
        <v>#REF!</v>
      </c>
      <c r="G297" t="e">
        <f t="shared" si="29"/>
        <v>#REF!</v>
      </c>
    </row>
    <row r="298" spans="1:7" x14ac:dyDescent="0.25">
      <c r="A298" s="68" t="s">
        <v>3807</v>
      </c>
      <c r="B298" s="85">
        <v>60141105</v>
      </c>
      <c r="C298" s="86" t="s">
        <v>7058</v>
      </c>
      <c r="D298" s="79" t="s">
        <v>3808</v>
      </c>
      <c r="E298" s="81">
        <v>140836.48000000001</v>
      </c>
      <c r="F298" t="e">
        <f t="shared" si="28"/>
        <v>#REF!</v>
      </c>
      <c r="G298" t="e">
        <f t="shared" si="29"/>
        <v>#REF!</v>
      </c>
    </row>
    <row r="299" spans="1:7" x14ac:dyDescent="0.25">
      <c r="A299" s="68" t="s">
        <v>3809</v>
      </c>
      <c r="B299" s="85">
        <v>60141107</v>
      </c>
      <c r="C299" s="86" t="s">
        <v>7058</v>
      </c>
      <c r="D299" s="79" t="s">
        <v>3810</v>
      </c>
      <c r="E299" s="81">
        <v>165004.13</v>
      </c>
      <c r="F299" t="e">
        <f t="shared" si="28"/>
        <v>#REF!</v>
      </c>
      <c r="G299" t="e">
        <f t="shared" si="29"/>
        <v>#REF!</v>
      </c>
    </row>
    <row r="300" spans="1:7" x14ac:dyDescent="0.25">
      <c r="A300" s="68" t="s">
        <v>3811</v>
      </c>
      <c r="B300" s="85">
        <v>60141120</v>
      </c>
      <c r="C300" s="86" t="s">
        <v>7058</v>
      </c>
      <c r="D300" s="79" t="s">
        <v>3812</v>
      </c>
      <c r="E300" s="81">
        <v>244249.04</v>
      </c>
      <c r="F300" t="e">
        <f t="shared" si="28"/>
        <v>#REF!</v>
      </c>
      <c r="G300" t="e">
        <f t="shared" si="29"/>
        <v>#REF!</v>
      </c>
    </row>
    <row r="301" spans="1:7" x14ac:dyDescent="0.25">
      <c r="A301" s="68" t="s">
        <v>3813</v>
      </c>
      <c r="B301" s="85">
        <v>601421</v>
      </c>
      <c r="C301" s="86" t="s">
        <v>7058</v>
      </c>
      <c r="D301" s="79" t="s">
        <v>3814</v>
      </c>
      <c r="E301" s="81">
        <v>47273.38</v>
      </c>
      <c r="F301" t="e">
        <f t="shared" si="28"/>
        <v>#REF!</v>
      </c>
      <c r="G301" t="e">
        <f t="shared" si="29"/>
        <v>#REF!</v>
      </c>
    </row>
    <row r="302" spans="1:7" x14ac:dyDescent="0.25">
      <c r="A302" s="68" t="s">
        <v>3815</v>
      </c>
      <c r="B302" s="85">
        <v>60143120</v>
      </c>
      <c r="C302" s="86" t="s">
        <v>7058</v>
      </c>
      <c r="D302" s="79" t="s">
        <v>3816</v>
      </c>
      <c r="E302" s="81">
        <v>13762.2</v>
      </c>
      <c r="F302" t="e">
        <f t="shared" si="28"/>
        <v>#REF!</v>
      </c>
      <c r="G302" t="e">
        <f t="shared" si="29"/>
        <v>#REF!</v>
      </c>
    </row>
    <row r="303" spans="1:7" x14ac:dyDescent="0.25">
      <c r="A303" s="68" t="s">
        <v>3817</v>
      </c>
      <c r="B303" s="85">
        <v>60145131</v>
      </c>
      <c r="C303" s="86" t="s">
        <v>7058</v>
      </c>
      <c r="D303" s="79" t="s">
        <v>3818</v>
      </c>
      <c r="E303" s="81">
        <v>12766.15</v>
      </c>
      <c r="F303" t="e">
        <f t="shared" si="28"/>
        <v>#REF!</v>
      </c>
      <c r="G303" t="e">
        <f t="shared" si="29"/>
        <v>#REF!</v>
      </c>
    </row>
    <row r="304" spans="1:7" x14ac:dyDescent="0.25">
      <c r="A304" s="68" t="s">
        <v>3819</v>
      </c>
      <c r="B304" s="85">
        <v>601452</v>
      </c>
      <c r="C304" s="86" t="s">
        <v>7058</v>
      </c>
      <c r="D304" s="79" t="s">
        <v>3820</v>
      </c>
      <c r="E304" s="81">
        <v>1038.4000000000001</v>
      </c>
      <c r="F304" t="e">
        <f t="shared" si="28"/>
        <v>#REF!</v>
      </c>
      <c r="G304" t="e">
        <f t="shared" si="29"/>
        <v>#REF!</v>
      </c>
    </row>
    <row r="305" spans="1:7" x14ac:dyDescent="0.25">
      <c r="A305" s="68" t="s">
        <v>3823</v>
      </c>
      <c r="B305" s="85">
        <v>60146120</v>
      </c>
      <c r="C305" s="86" t="s">
        <v>7058</v>
      </c>
      <c r="D305" s="79" t="s">
        <v>3824</v>
      </c>
      <c r="E305" s="81">
        <v>27303.77</v>
      </c>
      <c r="F305" t="e">
        <f t="shared" si="28"/>
        <v>#REF!</v>
      </c>
      <c r="G305" t="e">
        <f t="shared" si="29"/>
        <v>#REF!</v>
      </c>
    </row>
    <row r="306" spans="1:7" x14ac:dyDescent="0.25">
      <c r="A306" s="68" t="s">
        <v>3825</v>
      </c>
      <c r="B306" s="85">
        <v>601471</v>
      </c>
      <c r="C306" s="86" t="s">
        <v>7058</v>
      </c>
      <c r="D306" s="79" t="s">
        <v>3826</v>
      </c>
      <c r="E306" s="81">
        <v>2549.42</v>
      </c>
      <c r="F306" t="e">
        <f t="shared" si="28"/>
        <v>#REF!</v>
      </c>
      <c r="G306" t="e">
        <f t="shared" si="29"/>
        <v>#REF!</v>
      </c>
    </row>
    <row r="307" spans="1:7" x14ac:dyDescent="0.25">
      <c r="A307" s="68" t="s">
        <v>6239</v>
      </c>
      <c r="B307" s="85">
        <v>601491</v>
      </c>
      <c r="C307" s="86" t="s">
        <v>7058</v>
      </c>
      <c r="D307" s="79" t="s">
        <v>6240</v>
      </c>
      <c r="E307" s="81">
        <v>0</v>
      </c>
    </row>
    <row r="308" spans="1:7" x14ac:dyDescent="0.25">
      <c r="A308" s="68" t="s">
        <v>3829</v>
      </c>
      <c r="B308" s="85">
        <v>601521</v>
      </c>
      <c r="C308" s="86" t="s">
        <v>7058</v>
      </c>
      <c r="D308" s="79" t="s">
        <v>3830</v>
      </c>
      <c r="E308" s="81">
        <v>699937.17</v>
      </c>
      <c r="F308" t="e">
        <f>VLOOKUP(A308,baza_311217,1,0)</f>
        <v>#REF!</v>
      </c>
      <c r="G308" t="e">
        <f>VLOOKUP(A308,baza_311217,14,0)</f>
        <v>#REF!</v>
      </c>
    </row>
    <row r="309" spans="1:7" x14ac:dyDescent="0.25">
      <c r="A309" s="68" t="s">
        <v>3831</v>
      </c>
      <c r="B309" s="85">
        <v>601531</v>
      </c>
      <c r="C309" s="86" t="s">
        <v>7058</v>
      </c>
      <c r="D309" s="79" t="s">
        <v>3832</v>
      </c>
      <c r="E309" s="81">
        <v>819.15</v>
      </c>
      <c r="F309" t="e">
        <f>VLOOKUP(A309,baza_311217,1,0)</f>
        <v>#REF!</v>
      </c>
      <c r="G309" t="e">
        <f>VLOOKUP(A309,baza_311217,14,0)</f>
        <v>#REF!</v>
      </c>
    </row>
    <row r="310" spans="1:7" x14ac:dyDescent="0.25">
      <c r="A310" s="68" t="s">
        <v>6241</v>
      </c>
      <c r="B310" s="85">
        <v>601543</v>
      </c>
      <c r="C310" s="86" t="s">
        <v>7058</v>
      </c>
      <c r="D310" s="79" t="s">
        <v>6242</v>
      </c>
      <c r="E310" s="81">
        <v>0</v>
      </c>
    </row>
    <row r="311" spans="1:7" x14ac:dyDescent="0.25">
      <c r="A311" s="68" t="s">
        <v>3833</v>
      </c>
      <c r="B311" s="85">
        <v>601551</v>
      </c>
      <c r="C311" s="86" t="s">
        <v>7058</v>
      </c>
      <c r="D311" s="79" t="s">
        <v>3834</v>
      </c>
      <c r="E311" s="81">
        <v>510147.73</v>
      </c>
      <c r="F311" t="e">
        <f>VLOOKUP(A311,baza_311217,1,0)</f>
        <v>#REF!</v>
      </c>
      <c r="G311" t="e">
        <f>VLOOKUP(A311,baza_311217,14,0)</f>
        <v>#REF!</v>
      </c>
    </row>
    <row r="312" spans="1:7" x14ac:dyDescent="0.25">
      <c r="A312" s="68" t="s">
        <v>3835</v>
      </c>
      <c r="B312" s="85">
        <v>601552</v>
      </c>
      <c r="C312" s="86" t="s">
        <v>7058</v>
      </c>
      <c r="D312" s="79" t="s">
        <v>3836</v>
      </c>
      <c r="E312" s="81">
        <v>18354.439999999999</v>
      </c>
      <c r="F312" t="e">
        <f>VLOOKUP(A312,baza_311217,1,0)</f>
        <v>#REF!</v>
      </c>
      <c r="G312" t="e">
        <f>VLOOKUP(A312,baza_311217,14,0)</f>
        <v>#REF!</v>
      </c>
    </row>
    <row r="313" spans="1:7" x14ac:dyDescent="0.25">
      <c r="A313" s="68" t="s">
        <v>3837</v>
      </c>
      <c r="B313" s="85">
        <v>601553</v>
      </c>
      <c r="C313" s="86" t="s">
        <v>7058</v>
      </c>
      <c r="D313" s="79" t="s">
        <v>3838</v>
      </c>
      <c r="E313" s="81">
        <v>2916.8</v>
      </c>
      <c r="F313" t="e">
        <f>VLOOKUP(A313,baza_311217,1,0)</f>
        <v>#REF!</v>
      </c>
      <c r="G313" t="e">
        <f>VLOOKUP(A313,baza_311217,14,0)</f>
        <v>#REF!</v>
      </c>
    </row>
    <row r="314" spans="1:7" x14ac:dyDescent="0.25">
      <c r="A314" s="68" t="s">
        <v>6243</v>
      </c>
      <c r="B314" s="85">
        <v>60156101</v>
      </c>
      <c r="C314" s="86" t="s">
        <v>7058</v>
      </c>
      <c r="D314" s="79" t="s">
        <v>6244</v>
      </c>
      <c r="E314" s="81">
        <v>0</v>
      </c>
    </row>
    <row r="315" spans="1:7" x14ac:dyDescent="0.25">
      <c r="A315" s="68" t="s">
        <v>7059</v>
      </c>
      <c r="B315" s="85">
        <v>6015615</v>
      </c>
      <c r="C315" s="86" t="s">
        <v>7058</v>
      </c>
      <c r="D315" s="79" t="s">
        <v>7060</v>
      </c>
      <c r="E315" s="81">
        <v>0</v>
      </c>
    </row>
    <row r="316" spans="1:7" x14ac:dyDescent="0.25">
      <c r="A316" s="68" t="s">
        <v>3793</v>
      </c>
      <c r="B316" s="85">
        <v>6010501</v>
      </c>
      <c r="C316" s="86" t="s">
        <v>7058</v>
      </c>
      <c r="D316" s="79" t="s">
        <v>3794</v>
      </c>
      <c r="E316" s="81">
        <v>129066.68</v>
      </c>
      <c r="F316" t="e">
        <f>VLOOKUP(A316,baza_311217,1,0)</f>
        <v>#REF!</v>
      </c>
      <c r="G316" t="e">
        <f>VLOOKUP(A316,baza_311217,14,0)</f>
        <v>#REF!</v>
      </c>
    </row>
    <row r="317" spans="1:7" x14ac:dyDescent="0.25">
      <c r="A317" s="68" t="s">
        <v>3799</v>
      </c>
      <c r="B317" s="85">
        <v>601081</v>
      </c>
      <c r="C317" s="86" t="s">
        <v>7058</v>
      </c>
      <c r="D317" s="79" t="s">
        <v>3800</v>
      </c>
      <c r="E317" s="81">
        <v>239.66</v>
      </c>
      <c r="F317" t="e">
        <f>VLOOKUP(A317,baza_311217,1,0)</f>
        <v>#REF!</v>
      </c>
      <c r="G317" t="e">
        <f>VLOOKUP(A317,baza_311217,14,0)</f>
        <v>#REF!</v>
      </c>
    </row>
    <row r="318" spans="1:7" x14ac:dyDescent="0.25">
      <c r="A318" s="68" t="s">
        <v>6237</v>
      </c>
      <c r="B318" s="85">
        <v>601441</v>
      </c>
      <c r="C318" s="86" t="s">
        <v>7058</v>
      </c>
      <c r="D318" s="79" t="s">
        <v>6238</v>
      </c>
      <c r="E318" s="81">
        <v>0</v>
      </c>
    </row>
    <row r="319" spans="1:7" x14ac:dyDescent="0.25">
      <c r="A319" s="68" t="s">
        <v>3797</v>
      </c>
      <c r="B319" s="85">
        <v>60106101</v>
      </c>
      <c r="C319" s="86" t="s">
        <v>7058</v>
      </c>
      <c r="D319" s="79" t="s">
        <v>3798</v>
      </c>
      <c r="E319" s="81">
        <v>7169.11</v>
      </c>
      <c r="F319" t="e">
        <f>VLOOKUP(A319,baza_311217,1,0)</f>
        <v>#REF!</v>
      </c>
      <c r="G319" t="e">
        <f>VLOOKUP(A319,baza_311217,14,0)</f>
        <v>#REF!</v>
      </c>
    </row>
    <row r="320" spans="1:7" x14ac:dyDescent="0.25">
      <c r="A320" s="68" t="s">
        <v>3861</v>
      </c>
      <c r="B320" s="85">
        <v>604231</v>
      </c>
      <c r="C320" s="86" t="s">
        <v>7061</v>
      </c>
      <c r="D320" s="79" t="s">
        <v>3862</v>
      </c>
      <c r="E320" s="81">
        <v>118.32</v>
      </c>
      <c r="F320" t="e">
        <f>VLOOKUP(A320,baza_311217,1,0)</f>
        <v>#REF!</v>
      </c>
      <c r="G320" t="e">
        <f>VLOOKUP(A320,baza_311217,14,0)</f>
        <v>#REF!</v>
      </c>
    </row>
    <row r="321" spans="1:7" x14ac:dyDescent="0.25">
      <c r="A321" s="68" t="s">
        <v>3877</v>
      </c>
      <c r="B321" s="85">
        <v>604321</v>
      </c>
      <c r="C321" s="86" t="s">
        <v>7061</v>
      </c>
      <c r="D321" s="79" t="s">
        <v>3878</v>
      </c>
      <c r="E321" s="81">
        <v>263.06</v>
      </c>
      <c r="F321" t="e">
        <f>VLOOKUP(A321,baza_311217,1,0)</f>
        <v>#REF!</v>
      </c>
      <c r="G321" t="e">
        <f>VLOOKUP(A321,baza_311217,14,0)</f>
        <v>#REF!</v>
      </c>
    </row>
    <row r="322" spans="1:7" x14ac:dyDescent="0.25">
      <c r="A322" s="68" t="s">
        <v>6253</v>
      </c>
      <c r="B322" s="85">
        <v>604331</v>
      </c>
      <c r="C322" s="86" t="s">
        <v>7061</v>
      </c>
      <c r="D322" s="79" t="s">
        <v>6254</v>
      </c>
      <c r="E322" s="81">
        <v>0</v>
      </c>
    </row>
    <row r="323" spans="1:7" x14ac:dyDescent="0.25">
      <c r="A323" s="68" t="s">
        <v>3887</v>
      </c>
      <c r="B323" s="85">
        <v>604431</v>
      </c>
      <c r="C323" s="86" t="s">
        <v>7061</v>
      </c>
      <c r="D323" s="79" t="s">
        <v>3888</v>
      </c>
      <c r="E323" s="81">
        <v>3030.29</v>
      </c>
      <c r="F323" t="e">
        <f t="shared" ref="F323:F354" si="30">VLOOKUP(A323,baza_311217,1,0)</f>
        <v>#REF!</v>
      </c>
      <c r="G323" t="e">
        <f t="shared" ref="G323:G354" si="31">VLOOKUP(A323,baza_311217,14,0)</f>
        <v>#REF!</v>
      </c>
    </row>
    <row r="324" spans="1:7" x14ac:dyDescent="0.25">
      <c r="A324" s="68" t="s">
        <v>3913</v>
      </c>
      <c r="B324" s="85">
        <v>604470</v>
      </c>
      <c r="C324" s="86" t="s">
        <v>7061</v>
      </c>
      <c r="D324" s="79" t="s">
        <v>3914</v>
      </c>
      <c r="E324" s="81">
        <v>1510.41</v>
      </c>
      <c r="F324" t="e">
        <f t="shared" si="30"/>
        <v>#REF!</v>
      </c>
      <c r="G324" t="e">
        <f t="shared" si="31"/>
        <v>#REF!</v>
      </c>
    </row>
    <row r="325" spans="1:7" x14ac:dyDescent="0.25">
      <c r="A325" s="68" t="s">
        <v>3921</v>
      </c>
      <c r="B325" s="85">
        <v>604531</v>
      </c>
      <c r="C325" s="86" t="s">
        <v>7061</v>
      </c>
      <c r="D325" s="79" t="s">
        <v>3922</v>
      </c>
      <c r="E325" s="81">
        <v>93853.99</v>
      </c>
      <c r="F325" t="e">
        <f t="shared" si="30"/>
        <v>#REF!</v>
      </c>
      <c r="G325" t="e">
        <f t="shared" si="31"/>
        <v>#REF!</v>
      </c>
    </row>
    <row r="326" spans="1:7" x14ac:dyDescent="0.25">
      <c r="A326" s="68" t="s">
        <v>3931</v>
      </c>
      <c r="B326" s="85">
        <v>60455</v>
      </c>
      <c r="C326" s="86" t="s">
        <v>7061</v>
      </c>
      <c r="D326" s="79" t="s">
        <v>3932</v>
      </c>
      <c r="E326" s="81">
        <v>8312.36</v>
      </c>
      <c r="F326" t="e">
        <f t="shared" si="30"/>
        <v>#REF!</v>
      </c>
      <c r="G326" t="e">
        <f t="shared" si="31"/>
        <v>#REF!</v>
      </c>
    </row>
    <row r="327" spans="1:7" x14ac:dyDescent="0.25">
      <c r="A327" s="68" t="s">
        <v>3941</v>
      </c>
      <c r="B327" s="85">
        <v>604561</v>
      </c>
      <c r="C327" s="86" t="s">
        <v>7061</v>
      </c>
      <c r="D327" s="79" t="s">
        <v>3942</v>
      </c>
      <c r="E327" s="81">
        <v>190733.98</v>
      </c>
      <c r="F327" t="e">
        <f t="shared" si="30"/>
        <v>#REF!</v>
      </c>
      <c r="G327" t="e">
        <f t="shared" si="31"/>
        <v>#REF!</v>
      </c>
    </row>
    <row r="328" spans="1:7" x14ac:dyDescent="0.25">
      <c r="A328" s="68" t="s">
        <v>3855</v>
      </c>
      <c r="B328" s="85">
        <v>604151</v>
      </c>
      <c r="C328" s="86" t="s">
        <v>7061</v>
      </c>
      <c r="D328" s="79" t="s">
        <v>3856</v>
      </c>
      <c r="E328" s="81">
        <v>3888.52</v>
      </c>
      <c r="F328" t="e">
        <f t="shared" si="30"/>
        <v>#REF!</v>
      </c>
      <c r="G328" t="e">
        <f t="shared" si="31"/>
        <v>#REF!</v>
      </c>
    </row>
    <row r="329" spans="1:7" x14ac:dyDescent="0.25">
      <c r="A329" s="68" t="s">
        <v>3857</v>
      </c>
      <c r="B329" s="85">
        <v>6041511</v>
      </c>
      <c r="C329" s="86" t="s">
        <v>7061</v>
      </c>
      <c r="D329" s="79" t="s">
        <v>3858</v>
      </c>
      <c r="E329" s="81">
        <v>445.88</v>
      </c>
      <c r="F329" t="e">
        <f t="shared" si="30"/>
        <v>#REF!</v>
      </c>
      <c r="G329" t="e">
        <f t="shared" si="31"/>
        <v>#REF!</v>
      </c>
    </row>
    <row r="330" spans="1:7" x14ac:dyDescent="0.25">
      <c r="A330" s="68" t="s">
        <v>3859</v>
      </c>
      <c r="B330" s="85">
        <v>6041512</v>
      </c>
      <c r="C330" s="86" t="s">
        <v>7061</v>
      </c>
      <c r="D330" s="79" t="s">
        <v>3860</v>
      </c>
      <c r="E330" s="81">
        <v>402.22</v>
      </c>
      <c r="F330" t="e">
        <f t="shared" si="30"/>
        <v>#REF!</v>
      </c>
      <c r="G330" t="e">
        <f t="shared" si="31"/>
        <v>#REF!</v>
      </c>
    </row>
    <row r="331" spans="1:7" x14ac:dyDescent="0.25">
      <c r="A331" s="68" t="s">
        <v>3863</v>
      </c>
      <c r="B331" s="85">
        <v>604251</v>
      </c>
      <c r="C331" s="86" t="s">
        <v>7061</v>
      </c>
      <c r="D331" s="79" t="s">
        <v>3864</v>
      </c>
      <c r="E331" s="81">
        <v>67246.8</v>
      </c>
      <c r="F331" t="e">
        <f t="shared" si="30"/>
        <v>#REF!</v>
      </c>
      <c r="G331" t="e">
        <f t="shared" si="31"/>
        <v>#REF!</v>
      </c>
    </row>
    <row r="332" spans="1:7" x14ac:dyDescent="0.25">
      <c r="A332" s="68" t="s">
        <v>3865</v>
      </c>
      <c r="B332" s="85">
        <v>604252</v>
      </c>
      <c r="C332" s="86" t="s">
        <v>7061</v>
      </c>
      <c r="D332" s="79" t="s">
        <v>3866</v>
      </c>
      <c r="E332" s="81">
        <v>321.62</v>
      </c>
      <c r="F332" t="e">
        <f t="shared" si="30"/>
        <v>#REF!</v>
      </c>
      <c r="G332" t="e">
        <f t="shared" si="31"/>
        <v>#REF!</v>
      </c>
    </row>
    <row r="333" spans="1:7" x14ac:dyDescent="0.25">
      <c r="A333" s="68" t="s">
        <v>3867</v>
      </c>
      <c r="B333" s="85">
        <v>604253</v>
      </c>
      <c r="C333" s="86" t="s">
        <v>7061</v>
      </c>
      <c r="D333" s="79" t="s">
        <v>3868</v>
      </c>
      <c r="E333" s="81">
        <v>22154.94</v>
      </c>
      <c r="F333" t="e">
        <f t="shared" si="30"/>
        <v>#REF!</v>
      </c>
      <c r="G333" t="e">
        <f t="shared" si="31"/>
        <v>#REF!</v>
      </c>
    </row>
    <row r="334" spans="1:7" x14ac:dyDescent="0.25">
      <c r="A334" s="68" t="s">
        <v>3869</v>
      </c>
      <c r="B334" s="85">
        <v>604254</v>
      </c>
      <c r="C334" s="86" t="s">
        <v>7061</v>
      </c>
      <c r="D334" s="79" t="s">
        <v>3870</v>
      </c>
      <c r="E334" s="81">
        <v>6474.87</v>
      </c>
      <c r="F334" t="e">
        <f t="shared" si="30"/>
        <v>#REF!</v>
      </c>
      <c r="G334" t="e">
        <f t="shared" si="31"/>
        <v>#REF!</v>
      </c>
    </row>
    <row r="335" spans="1:7" x14ac:dyDescent="0.25">
      <c r="A335" s="68" t="s">
        <v>3873</v>
      </c>
      <c r="B335" s="85">
        <v>604271</v>
      </c>
      <c r="C335" s="86" t="s">
        <v>7061</v>
      </c>
      <c r="D335" s="79" t="s">
        <v>3874</v>
      </c>
      <c r="E335" s="81">
        <v>8.2799999999999994</v>
      </c>
      <c r="F335" t="e">
        <f t="shared" si="30"/>
        <v>#REF!</v>
      </c>
      <c r="G335" t="e">
        <f t="shared" si="31"/>
        <v>#REF!</v>
      </c>
    </row>
    <row r="336" spans="1:7" x14ac:dyDescent="0.25">
      <c r="A336" s="68" t="s">
        <v>3893</v>
      </c>
      <c r="B336" s="85">
        <v>604441</v>
      </c>
      <c r="C336" s="86" t="s">
        <v>7061</v>
      </c>
      <c r="D336" s="79" t="s">
        <v>3894</v>
      </c>
      <c r="E336" s="81">
        <v>85.22</v>
      </c>
      <c r="F336" t="e">
        <f t="shared" si="30"/>
        <v>#REF!</v>
      </c>
      <c r="G336" t="e">
        <f t="shared" si="31"/>
        <v>#REF!</v>
      </c>
    </row>
    <row r="337" spans="1:7" x14ac:dyDescent="0.25">
      <c r="A337" s="68" t="s">
        <v>3895</v>
      </c>
      <c r="B337" s="85">
        <v>604451</v>
      </c>
      <c r="C337" s="86" t="s">
        <v>7061</v>
      </c>
      <c r="D337" s="79" t="s">
        <v>3896</v>
      </c>
      <c r="E337" s="81">
        <v>11054.34</v>
      </c>
      <c r="F337" t="e">
        <f t="shared" si="30"/>
        <v>#REF!</v>
      </c>
      <c r="G337" t="e">
        <f t="shared" si="31"/>
        <v>#REF!</v>
      </c>
    </row>
    <row r="338" spans="1:7" x14ac:dyDescent="0.25">
      <c r="A338" s="68" t="s">
        <v>3897</v>
      </c>
      <c r="B338" s="85">
        <v>604452</v>
      </c>
      <c r="C338" s="86" t="s">
        <v>7061</v>
      </c>
      <c r="D338" s="79" t="s">
        <v>3898</v>
      </c>
      <c r="E338" s="81">
        <v>91.07</v>
      </c>
      <c r="F338" t="e">
        <f t="shared" si="30"/>
        <v>#REF!</v>
      </c>
      <c r="G338" t="e">
        <f t="shared" si="31"/>
        <v>#REF!</v>
      </c>
    </row>
    <row r="339" spans="1:7" x14ac:dyDescent="0.25">
      <c r="A339" s="68" t="s">
        <v>3899</v>
      </c>
      <c r="B339" s="85">
        <v>604453</v>
      </c>
      <c r="C339" s="86" t="s">
        <v>7061</v>
      </c>
      <c r="D339" s="79" t="s">
        <v>3900</v>
      </c>
      <c r="E339" s="81">
        <v>14644.82</v>
      </c>
      <c r="F339" t="e">
        <f t="shared" si="30"/>
        <v>#REF!</v>
      </c>
      <c r="G339" t="e">
        <f t="shared" si="31"/>
        <v>#REF!</v>
      </c>
    </row>
    <row r="340" spans="1:7" x14ac:dyDescent="0.25">
      <c r="A340" s="68" t="s">
        <v>3901</v>
      </c>
      <c r="B340" s="85">
        <v>604454</v>
      </c>
      <c r="C340" s="86" t="s">
        <v>7061</v>
      </c>
      <c r="D340" s="79" t="s">
        <v>3902</v>
      </c>
      <c r="E340" s="81">
        <v>874.57</v>
      </c>
      <c r="F340" t="e">
        <f t="shared" si="30"/>
        <v>#REF!</v>
      </c>
      <c r="G340" t="e">
        <f t="shared" si="31"/>
        <v>#REF!</v>
      </c>
    </row>
    <row r="341" spans="1:7" x14ac:dyDescent="0.25">
      <c r="A341" s="68" t="s">
        <v>3903</v>
      </c>
      <c r="B341" s="85">
        <v>604456</v>
      </c>
      <c r="C341" s="86" t="s">
        <v>7061</v>
      </c>
      <c r="D341" s="79" t="s">
        <v>3904</v>
      </c>
      <c r="E341" s="81">
        <v>9438.59</v>
      </c>
      <c r="F341" t="e">
        <f t="shared" si="30"/>
        <v>#REF!</v>
      </c>
      <c r="G341" t="e">
        <f t="shared" si="31"/>
        <v>#REF!</v>
      </c>
    </row>
    <row r="342" spans="1:7" x14ac:dyDescent="0.25">
      <c r="A342" s="68" t="s">
        <v>3905</v>
      </c>
      <c r="B342" s="85">
        <v>6044567</v>
      </c>
      <c r="C342" s="86" t="s">
        <v>7061</v>
      </c>
      <c r="D342" s="79" t="s">
        <v>3906</v>
      </c>
      <c r="E342" s="81">
        <v>471.19</v>
      </c>
      <c r="F342" t="e">
        <f t="shared" si="30"/>
        <v>#REF!</v>
      </c>
      <c r="G342" t="e">
        <f t="shared" si="31"/>
        <v>#REF!</v>
      </c>
    </row>
    <row r="343" spans="1:7" x14ac:dyDescent="0.25">
      <c r="A343" s="68" t="s">
        <v>3933</v>
      </c>
      <c r="B343" s="85">
        <v>604551</v>
      </c>
      <c r="C343" s="86" t="s">
        <v>7061</v>
      </c>
      <c r="D343" s="79" t="s">
        <v>3934</v>
      </c>
      <c r="E343" s="81">
        <v>1413540.75</v>
      </c>
      <c r="F343" t="e">
        <f t="shared" si="30"/>
        <v>#REF!</v>
      </c>
      <c r="G343" t="e">
        <f t="shared" si="31"/>
        <v>#REF!</v>
      </c>
    </row>
    <row r="344" spans="1:7" x14ac:dyDescent="0.25">
      <c r="A344" s="68" t="s">
        <v>3935</v>
      </c>
      <c r="B344" s="85">
        <v>604552</v>
      </c>
      <c r="C344" s="86" t="s">
        <v>7061</v>
      </c>
      <c r="D344" s="79" t="s">
        <v>3936</v>
      </c>
      <c r="E344" s="81">
        <v>19357.57</v>
      </c>
      <c r="F344" t="e">
        <f t="shared" si="30"/>
        <v>#REF!</v>
      </c>
      <c r="G344" t="e">
        <f t="shared" si="31"/>
        <v>#REF!</v>
      </c>
    </row>
    <row r="345" spans="1:7" x14ac:dyDescent="0.25">
      <c r="A345" s="68" t="s">
        <v>3937</v>
      </c>
      <c r="B345" s="85">
        <v>604553</v>
      </c>
      <c r="C345" s="86" t="s">
        <v>7061</v>
      </c>
      <c r="D345" s="79" t="s">
        <v>3938</v>
      </c>
      <c r="E345" s="81">
        <v>1076485.92</v>
      </c>
      <c r="F345" t="e">
        <f t="shared" si="30"/>
        <v>#REF!</v>
      </c>
      <c r="G345" t="e">
        <f t="shared" si="31"/>
        <v>#REF!</v>
      </c>
    </row>
    <row r="346" spans="1:7" x14ac:dyDescent="0.25">
      <c r="A346" s="68" t="s">
        <v>3939</v>
      </c>
      <c r="B346" s="85">
        <v>604554</v>
      </c>
      <c r="C346" s="86" t="s">
        <v>7061</v>
      </c>
      <c r="D346" s="79" t="s">
        <v>3940</v>
      </c>
      <c r="E346" s="81">
        <v>207614.39</v>
      </c>
      <c r="F346" t="e">
        <f t="shared" si="30"/>
        <v>#REF!</v>
      </c>
      <c r="G346" t="e">
        <f t="shared" si="31"/>
        <v>#REF!</v>
      </c>
    </row>
    <row r="347" spans="1:7" x14ac:dyDescent="0.25">
      <c r="A347" s="68" t="s">
        <v>3955</v>
      </c>
      <c r="B347" s="85">
        <v>604651</v>
      </c>
      <c r="C347" s="86" t="s">
        <v>7061</v>
      </c>
      <c r="D347" s="79" t="s">
        <v>3956</v>
      </c>
      <c r="E347" s="81">
        <v>267027.78999999998</v>
      </c>
      <c r="F347" t="e">
        <f t="shared" si="30"/>
        <v>#REF!</v>
      </c>
      <c r="G347" t="e">
        <f t="shared" si="31"/>
        <v>#REF!</v>
      </c>
    </row>
    <row r="348" spans="1:7" x14ac:dyDescent="0.25">
      <c r="A348" s="68" t="s">
        <v>3957</v>
      </c>
      <c r="B348" s="85">
        <v>604653</v>
      </c>
      <c r="C348" s="86" t="s">
        <v>7061</v>
      </c>
      <c r="D348" s="79" t="s">
        <v>3958</v>
      </c>
      <c r="E348" s="81">
        <v>412069.94</v>
      </c>
      <c r="F348" t="e">
        <f t="shared" si="30"/>
        <v>#REF!</v>
      </c>
      <c r="G348" t="e">
        <f t="shared" si="31"/>
        <v>#REF!</v>
      </c>
    </row>
    <row r="349" spans="1:7" x14ac:dyDescent="0.25">
      <c r="A349" s="68" t="s">
        <v>3967</v>
      </c>
      <c r="B349" s="85">
        <v>604751</v>
      </c>
      <c r="C349" s="86" t="s">
        <v>7061</v>
      </c>
      <c r="D349" s="79" t="s">
        <v>3968</v>
      </c>
      <c r="E349" s="81">
        <v>310012.5</v>
      </c>
      <c r="F349" t="e">
        <f t="shared" si="30"/>
        <v>#REF!</v>
      </c>
      <c r="G349" t="e">
        <f t="shared" si="31"/>
        <v>#REF!</v>
      </c>
    </row>
    <row r="350" spans="1:7" x14ac:dyDescent="0.25">
      <c r="A350" s="68" t="s">
        <v>3971</v>
      </c>
      <c r="B350" s="85">
        <v>604752</v>
      </c>
      <c r="C350" s="86" t="s">
        <v>7061</v>
      </c>
      <c r="D350" s="79" t="s">
        <v>3972</v>
      </c>
      <c r="E350" s="81">
        <v>7733.58</v>
      </c>
      <c r="F350" t="e">
        <f t="shared" si="30"/>
        <v>#REF!</v>
      </c>
      <c r="G350" t="e">
        <f t="shared" si="31"/>
        <v>#REF!</v>
      </c>
    </row>
    <row r="351" spans="1:7" x14ac:dyDescent="0.25">
      <c r="A351" s="68" t="s">
        <v>3973</v>
      </c>
      <c r="B351" s="85">
        <v>604753</v>
      </c>
      <c r="C351" s="86" t="s">
        <v>7061</v>
      </c>
      <c r="D351" s="79" t="s">
        <v>3974</v>
      </c>
      <c r="E351" s="81">
        <v>736477.71</v>
      </c>
      <c r="F351" t="e">
        <f t="shared" si="30"/>
        <v>#REF!</v>
      </c>
      <c r="G351" t="e">
        <f t="shared" si="31"/>
        <v>#REF!</v>
      </c>
    </row>
    <row r="352" spans="1:7" x14ac:dyDescent="0.25">
      <c r="A352" s="68" t="s">
        <v>3977</v>
      </c>
      <c r="B352" s="85">
        <v>604754</v>
      </c>
      <c r="C352" s="86" t="s">
        <v>7061</v>
      </c>
      <c r="D352" s="79" t="s">
        <v>3978</v>
      </c>
      <c r="E352" s="81">
        <v>66989.509999999995</v>
      </c>
      <c r="F352" t="e">
        <f t="shared" si="30"/>
        <v>#REF!</v>
      </c>
      <c r="G352" t="e">
        <f t="shared" si="31"/>
        <v>#REF!</v>
      </c>
    </row>
    <row r="353" spans="1:7" x14ac:dyDescent="0.25">
      <c r="A353" s="68" t="s">
        <v>3979</v>
      </c>
      <c r="B353" s="85">
        <v>604756</v>
      </c>
      <c r="C353" s="86" t="s">
        <v>7061</v>
      </c>
      <c r="D353" s="79" t="s">
        <v>3980</v>
      </c>
      <c r="E353" s="81">
        <v>23242.95</v>
      </c>
      <c r="F353" t="e">
        <f t="shared" si="30"/>
        <v>#REF!</v>
      </c>
      <c r="G353" t="e">
        <f t="shared" si="31"/>
        <v>#REF!</v>
      </c>
    </row>
    <row r="354" spans="1:7" x14ac:dyDescent="0.25">
      <c r="A354" s="68" t="s">
        <v>3981</v>
      </c>
      <c r="B354" s="85">
        <v>6047567</v>
      </c>
      <c r="C354" s="86" t="s">
        <v>7061</v>
      </c>
      <c r="D354" s="79" t="s">
        <v>3982</v>
      </c>
      <c r="E354" s="81">
        <v>1742.69</v>
      </c>
      <c r="F354" t="e">
        <f t="shared" si="30"/>
        <v>#REF!</v>
      </c>
      <c r="G354" t="e">
        <f t="shared" si="31"/>
        <v>#REF!</v>
      </c>
    </row>
    <row r="355" spans="1:7" x14ac:dyDescent="0.25">
      <c r="A355" s="68" t="s">
        <v>3983</v>
      </c>
      <c r="B355" s="85">
        <v>6047581</v>
      </c>
      <c r="C355" s="86" t="s">
        <v>7061</v>
      </c>
      <c r="D355" s="79" t="s">
        <v>3984</v>
      </c>
      <c r="E355" s="81">
        <v>70120.72</v>
      </c>
      <c r="F355" t="e">
        <f t="shared" ref="F355:F372" si="32">VLOOKUP(A355,baza_311217,1,0)</f>
        <v>#REF!</v>
      </c>
      <c r="G355" t="e">
        <f t="shared" ref="G355:G372" si="33">VLOOKUP(A355,baza_311217,14,0)</f>
        <v>#REF!</v>
      </c>
    </row>
    <row r="356" spans="1:7" x14ac:dyDescent="0.25">
      <c r="A356" s="68" t="s">
        <v>3985</v>
      </c>
      <c r="B356" s="85">
        <v>6047591</v>
      </c>
      <c r="C356" s="86" t="s">
        <v>7061</v>
      </c>
      <c r="D356" s="79" t="s">
        <v>3986</v>
      </c>
      <c r="E356" s="81">
        <v>36458.57</v>
      </c>
      <c r="F356" t="e">
        <f t="shared" si="32"/>
        <v>#REF!</v>
      </c>
      <c r="G356" t="e">
        <f t="shared" si="33"/>
        <v>#REF!</v>
      </c>
    </row>
    <row r="357" spans="1:7" x14ac:dyDescent="0.25">
      <c r="A357" s="68" t="s">
        <v>3989</v>
      </c>
      <c r="B357" s="85">
        <v>604851</v>
      </c>
      <c r="C357" s="86" t="s">
        <v>7061</v>
      </c>
      <c r="D357" s="79" t="s">
        <v>3990</v>
      </c>
      <c r="E357" s="81">
        <v>123978.47</v>
      </c>
      <c r="F357" t="e">
        <f t="shared" si="32"/>
        <v>#REF!</v>
      </c>
      <c r="G357" t="e">
        <f t="shared" si="33"/>
        <v>#REF!</v>
      </c>
    </row>
    <row r="358" spans="1:7" x14ac:dyDescent="0.25">
      <c r="A358" s="68" t="s">
        <v>3993</v>
      </c>
      <c r="B358" s="85">
        <v>604852</v>
      </c>
      <c r="C358" s="86" t="s">
        <v>7061</v>
      </c>
      <c r="D358" s="79" t="s">
        <v>3994</v>
      </c>
      <c r="E358" s="81">
        <v>5421.4</v>
      </c>
      <c r="F358" t="e">
        <f t="shared" si="32"/>
        <v>#REF!</v>
      </c>
      <c r="G358" t="e">
        <f t="shared" si="33"/>
        <v>#REF!</v>
      </c>
    </row>
    <row r="359" spans="1:7" x14ac:dyDescent="0.25">
      <c r="A359" s="68" t="s">
        <v>3995</v>
      </c>
      <c r="B359" s="85">
        <v>604853</v>
      </c>
      <c r="C359" s="86" t="s">
        <v>7061</v>
      </c>
      <c r="D359" s="79" t="s">
        <v>3996</v>
      </c>
      <c r="E359" s="81">
        <v>653389.36</v>
      </c>
      <c r="F359" t="e">
        <f t="shared" si="32"/>
        <v>#REF!</v>
      </c>
      <c r="G359" t="e">
        <f t="shared" si="33"/>
        <v>#REF!</v>
      </c>
    </row>
    <row r="360" spans="1:7" x14ac:dyDescent="0.25">
      <c r="A360" s="68" t="s">
        <v>3999</v>
      </c>
      <c r="B360" s="85">
        <v>604854</v>
      </c>
      <c r="C360" s="86" t="s">
        <v>7061</v>
      </c>
      <c r="D360" s="79" t="s">
        <v>4000</v>
      </c>
      <c r="E360" s="81">
        <v>36517.22</v>
      </c>
      <c r="F360" t="e">
        <f t="shared" si="32"/>
        <v>#REF!</v>
      </c>
      <c r="G360" t="e">
        <f t="shared" si="33"/>
        <v>#REF!</v>
      </c>
    </row>
    <row r="361" spans="1:7" x14ac:dyDescent="0.25">
      <c r="A361" s="68" t="s">
        <v>4001</v>
      </c>
      <c r="B361" s="85">
        <v>604856</v>
      </c>
      <c r="C361" s="86" t="s">
        <v>7061</v>
      </c>
      <c r="D361" s="79" t="s">
        <v>4002</v>
      </c>
      <c r="E361" s="81">
        <v>12550.22</v>
      </c>
      <c r="F361" t="e">
        <f t="shared" si="32"/>
        <v>#REF!</v>
      </c>
      <c r="G361" t="e">
        <f t="shared" si="33"/>
        <v>#REF!</v>
      </c>
    </row>
    <row r="362" spans="1:7" x14ac:dyDescent="0.25">
      <c r="A362" s="68" t="s">
        <v>4003</v>
      </c>
      <c r="B362" s="85">
        <v>6048567</v>
      </c>
      <c r="C362" s="86" t="s">
        <v>7061</v>
      </c>
      <c r="D362" s="79" t="s">
        <v>4004</v>
      </c>
      <c r="E362" s="81">
        <v>1255.98</v>
      </c>
      <c r="F362" t="e">
        <f t="shared" si="32"/>
        <v>#REF!</v>
      </c>
      <c r="G362" t="e">
        <f t="shared" si="33"/>
        <v>#REF!</v>
      </c>
    </row>
    <row r="363" spans="1:7" x14ac:dyDescent="0.25">
      <c r="A363" s="68" t="s">
        <v>4007</v>
      </c>
      <c r="B363" s="85">
        <v>604951</v>
      </c>
      <c r="C363" s="86" t="s">
        <v>7061</v>
      </c>
      <c r="D363" s="79" t="s">
        <v>4008</v>
      </c>
      <c r="E363" s="81">
        <v>74410.23</v>
      </c>
      <c r="F363" t="e">
        <f t="shared" si="32"/>
        <v>#REF!</v>
      </c>
      <c r="G363" t="e">
        <f t="shared" si="33"/>
        <v>#REF!</v>
      </c>
    </row>
    <row r="364" spans="1:7" x14ac:dyDescent="0.25">
      <c r="A364" s="68" t="s">
        <v>4011</v>
      </c>
      <c r="B364" s="85">
        <v>604952</v>
      </c>
      <c r="C364" s="86" t="s">
        <v>7061</v>
      </c>
      <c r="D364" s="79" t="s">
        <v>4012</v>
      </c>
      <c r="E364" s="81">
        <v>12653.95</v>
      </c>
      <c r="F364" t="e">
        <f t="shared" si="32"/>
        <v>#REF!</v>
      </c>
      <c r="G364" t="e">
        <f t="shared" si="33"/>
        <v>#REF!</v>
      </c>
    </row>
    <row r="365" spans="1:7" x14ac:dyDescent="0.25">
      <c r="A365" s="68" t="s">
        <v>4013</v>
      </c>
      <c r="B365" s="85">
        <v>604954</v>
      </c>
      <c r="C365" s="86" t="s">
        <v>7061</v>
      </c>
      <c r="D365" s="79" t="s">
        <v>4014</v>
      </c>
      <c r="E365" s="81">
        <v>32944.14</v>
      </c>
      <c r="F365" t="e">
        <f t="shared" si="32"/>
        <v>#REF!</v>
      </c>
      <c r="G365" t="e">
        <f t="shared" si="33"/>
        <v>#REF!</v>
      </c>
    </row>
    <row r="366" spans="1:7" x14ac:dyDescent="0.25">
      <c r="A366" s="68" t="s">
        <v>4015</v>
      </c>
      <c r="B366" s="85">
        <v>6049560</v>
      </c>
      <c r="C366" s="86" t="s">
        <v>7061</v>
      </c>
      <c r="D366" s="79" t="s">
        <v>4016</v>
      </c>
      <c r="E366" s="81">
        <v>23927.95</v>
      </c>
      <c r="F366" t="e">
        <f t="shared" si="32"/>
        <v>#REF!</v>
      </c>
      <c r="G366" t="e">
        <f t="shared" si="33"/>
        <v>#REF!</v>
      </c>
    </row>
    <row r="367" spans="1:7" x14ac:dyDescent="0.25">
      <c r="A367" s="68" t="s">
        <v>4017</v>
      </c>
      <c r="B367" s="85">
        <v>60495607</v>
      </c>
      <c r="C367" s="86" t="s">
        <v>7061</v>
      </c>
      <c r="D367" s="79" t="s">
        <v>4018</v>
      </c>
      <c r="E367" s="81">
        <v>2993.59</v>
      </c>
      <c r="F367" t="e">
        <f t="shared" si="32"/>
        <v>#REF!</v>
      </c>
      <c r="G367" t="e">
        <f t="shared" si="33"/>
        <v>#REF!</v>
      </c>
    </row>
    <row r="368" spans="1:7" x14ac:dyDescent="0.25">
      <c r="A368" s="68" t="s">
        <v>4019</v>
      </c>
      <c r="B368" s="85">
        <v>6049561</v>
      </c>
      <c r="C368" s="86" t="s">
        <v>7061</v>
      </c>
      <c r="D368" s="79" t="s">
        <v>4020</v>
      </c>
      <c r="E368" s="81">
        <v>3773.71</v>
      </c>
      <c r="F368" t="e">
        <f t="shared" si="32"/>
        <v>#REF!</v>
      </c>
      <c r="G368" t="e">
        <f t="shared" si="33"/>
        <v>#REF!</v>
      </c>
    </row>
    <row r="369" spans="1:7" x14ac:dyDescent="0.25">
      <c r="A369" s="68" t="s">
        <v>4021</v>
      </c>
      <c r="B369" s="85">
        <v>60495617</v>
      </c>
      <c r="C369" s="86" t="s">
        <v>7061</v>
      </c>
      <c r="D369" s="79" t="s">
        <v>4022</v>
      </c>
      <c r="E369" s="81">
        <v>566.32000000000005</v>
      </c>
      <c r="F369" t="e">
        <f t="shared" si="32"/>
        <v>#REF!</v>
      </c>
      <c r="G369" t="e">
        <f t="shared" si="33"/>
        <v>#REF!</v>
      </c>
    </row>
    <row r="370" spans="1:7" x14ac:dyDescent="0.25">
      <c r="A370" s="68" t="s">
        <v>4029</v>
      </c>
      <c r="B370" s="85">
        <v>6049581</v>
      </c>
      <c r="C370" s="86" t="s">
        <v>7061</v>
      </c>
      <c r="D370" s="79" t="s">
        <v>4030</v>
      </c>
      <c r="E370" s="81">
        <v>81531.63</v>
      </c>
      <c r="F370" t="e">
        <f t="shared" si="32"/>
        <v>#REF!</v>
      </c>
      <c r="G370" t="e">
        <f t="shared" si="33"/>
        <v>#REF!</v>
      </c>
    </row>
    <row r="371" spans="1:7" x14ac:dyDescent="0.25">
      <c r="A371" s="68" t="s">
        <v>4067</v>
      </c>
      <c r="B371" s="85">
        <v>607410</v>
      </c>
      <c r="C371" s="86" t="s">
        <v>7062</v>
      </c>
      <c r="D371" s="79" t="s">
        <v>4068</v>
      </c>
      <c r="E371" s="81">
        <v>34799.550000000003</v>
      </c>
      <c r="F371" t="e">
        <f t="shared" si="32"/>
        <v>#REF!</v>
      </c>
      <c r="G371" t="e">
        <f t="shared" si="33"/>
        <v>#REF!</v>
      </c>
    </row>
    <row r="372" spans="1:7" x14ac:dyDescent="0.25">
      <c r="A372" s="68" t="s">
        <v>3943</v>
      </c>
      <c r="B372" s="85">
        <v>604570</v>
      </c>
      <c r="C372" s="86" t="s">
        <v>7061</v>
      </c>
      <c r="D372" s="79" t="s">
        <v>3944</v>
      </c>
      <c r="E372" s="81">
        <v>1829.9</v>
      </c>
      <c r="F372" t="e">
        <f t="shared" si="32"/>
        <v>#REF!</v>
      </c>
      <c r="G372" t="e">
        <f t="shared" si="33"/>
        <v>#REF!</v>
      </c>
    </row>
    <row r="373" spans="1:7" x14ac:dyDescent="0.25">
      <c r="A373" s="68" t="s">
        <v>7063</v>
      </c>
      <c r="B373" s="85">
        <v>604763</v>
      </c>
      <c r="C373" s="86" t="s">
        <v>7061</v>
      </c>
      <c r="D373" s="79" t="s">
        <v>7064</v>
      </c>
      <c r="E373" s="81">
        <v>0</v>
      </c>
    </row>
    <row r="374" spans="1:7" x14ac:dyDescent="0.25">
      <c r="A374" s="68" t="s">
        <v>4041</v>
      </c>
      <c r="B374" s="85">
        <v>607031</v>
      </c>
      <c r="C374" s="86" t="s">
        <v>7062</v>
      </c>
      <c r="D374" s="79" t="s">
        <v>4042</v>
      </c>
      <c r="E374" s="81">
        <v>9.1199999999999992</v>
      </c>
      <c r="F374" t="e">
        <f>VLOOKUP(A374,baza_311217,1,0)</f>
        <v>#REF!</v>
      </c>
      <c r="G374" t="e">
        <f>VLOOKUP(A374,baza_311217,14,0)</f>
        <v>#REF!</v>
      </c>
    </row>
    <row r="375" spans="1:7" x14ac:dyDescent="0.25">
      <c r="A375" s="68" t="s">
        <v>4045</v>
      </c>
      <c r="B375" s="85">
        <v>607051</v>
      </c>
      <c r="C375" s="86" t="s">
        <v>7062</v>
      </c>
      <c r="D375" s="79" t="s">
        <v>4046</v>
      </c>
      <c r="E375" s="81">
        <v>50990.8</v>
      </c>
      <c r="F375" t="e">
        <f>VLOOKUP(A375,baza_311217,1,0)</f>
        <v>#REF!</v>
      </c>
      <c r="G375" t="e">
        <f>VLOOKUP(A375,baza_311217,14,0)</f>
        <v>#REF!</v>
      </c>
    </row>
    <row r="376" spans="1:7" x14ac:dyDescent="0.25">
      <c r="A376" s="68" t="s">
        <v>4071</v>
      </c>
      <c r="B376" s="85">
        <v>607431</v>
      </c>
      <c r="C376" s="86" t="s">
        <v>7062</v>
      </c>
      <c r="D376" s="79" t="s">
        <v>4072</v>
      </c>
      <c r="E376" s="81">
        <v>1365.56</v>
      </c>
      <c r="F376" t="e">
        <f>VLOOKUP(A376,baza_311217,1,0)</f>
        <v>#REF!</v>
      </c>
      <c r="G376" t="e">
        <f>VLOOKUP(A376,baza_311217,14,0)</f>
        <v>#REF!</v>
      </c>
    </row>
    <row r="377" spans="1:7" x14ac:dyDescent="0.25">
      <c r="A377" s="68" t="s">
        <v>4073</v>
      </c>
      <c r="B377" s="85">
        <v>607451</v>
      </c>
      <c r="C377" s="86" t="s">
        <v>7062</v>
      </c>
      <c r="D377" s="79" t="s">
        <v>4074</v>
      </c>
      <c r="E377" s="81">
        <v>20282.32</v>
      </c>
      <c r="F377" t="e">
        <f>VLOOKUP(A377,baza_311217,1,0)</f>
        <v>#REF!</v>
      </c>
      <c r="G377" t="e">
        <f>VLOOKUP(A377,baza_311217,14,0)</f>
        <v>#REF!</v>
      </c>
    </row>
    <row r="378" spans="1:7" x14ac:dyDescent="0.25">
      <c r="A378" s="68" t="s">
        <v>4077</v>
      </c>
      <c r="B378" s="85">
        <v>607452</v>
      </c>
      <c r="C378" s="86" t="s">
        <v>7062</v>
      </c>
      <c r="D378" s="79" t="s">
        <v>4078</v>
      </c>
      <c r="E378" s="81">
        <v>1887.48</v>
      </c>
      <c r="F378" t="e">
        <f>VLOOKUP(A378,baza_311217,1,0)</f>
        <v>#REF!</v>
      </c>
      <c r="G378" t="e">
        <f>VLOOKUP(A378,baza_311217,14,0)</f>
        <v>#REF!</v>
      </c>
    </row>
    <row r="379" spans="1:7" x14ac:dyDescent="0.25">
      <c r="A379" s="68" t="s">
        <v>7065</v>
      </c>
      <c r="B379" s="85">
        <v>607453</v>
      </c>
      <c r="C379" s="86" t="s">
        <v>7062</v>
      </c>
      <c r="D379" s="79" t="s">
        <v>7066</v>
      </c>
      <c r="E379" s="81">
        <v>0</v>
      </c>
    </row>
    <row r="380" spans="1:7" x14ac:dyDescent="0.25">
      <c r="A380" s="68" t="s">
        <v>4095</v>
      </c>
      <c r="B380" s="85">
        <v>607481</v>
      </c>
      <c r="C380" s="86" t="s">
        <v>7062</v>
      </c>
      <c r="D380" s="79" t="s">
        <v>4096</v>
      </c>
      <c r="E380" s="81">
        <v>5615.74</v>
      </c>
      <c r="F380" t="e">
        <f t="shared" ref="F380:F390" si="34">VLOOKUP(A380,baza_311217,1,0)</f>
        <v>#REF!</v>
      </c>
      <c r="G380" t="e">
        <f t="shared" ref="G380:G390" si="35">VLOOKUP(A380,baza_311217,14,0)</f>
        <v>#REF!</v>
      </c>
    </row>
    <row r="381" spans="1:7" x14ac:dyDescent="0.25">
      <c r="A381" s="68" t="s">
        <v>4099</v>
      </c>
      <c r="B381" s="85">
        <v>607521</v>
      </c>
      <c r="C381" s="86" t="s">
        <v>7062</v>
      </c>
      <c r="D381" s="79" t="s">
        <v>4100</v>
      </c>
      <c r="E381" s="81">
        <v>30421.27</v>
      </c>
      <c r="F381" t="e">
        <f t="shared" si="34"/>
        <v>#REF!</v>
      </c>
      <c r="G381" t="e">
        <f t="shared" si="35"/>
        <v>#REF!</v>
      </c>
    </row>
    <row r="382" spans="1:7" x14ac:dyDescent="0.25">
      <c r="A382" s="68" t="s">
        <v>4101</v>
      </c>
      <c r="B382" s="85">
        <v>607531</v>
      </c>
      <c r="C382" s="86" t="s">
        <v>7062</v>
      </c>
      <c r="D382" s="79" t="s">
        <v>4102</v>
      </c>
      <c r="E382" s="81">
        <v>181065.22</v>
      </c>
      <c r="F382" t="e">
        <f t="shared" si="34"/>
        <v>#REF!</v>
      </c>
      <c r="G382" t="e">
        <f t="shared" si="35"/>
        <v>#REF!</v>
      </c>
    </row>
    <row r="383" spans="1:7" x14ac:dyDescent="0.25">
      <c r="A383" s="68" t="s">
        <v>4105</v>
      </c>
      <c r="B383" s="85">
        <v>607551</v>
      </c>
      <c r="C383" s="86" t="s">
        <v>7062</v>
      </c>
      <c r="D383" s="79" t="s">
        <v>4106</v>
      </c>
      <c r="E383" s="81">
        <v>1096612.72</v>
      </c>
      <c r="F383" t="e">
        <f t="shared" si="34"/>
        <v>#REF!</v>
      </c>
      <c r="G383" t="e">
        <f t="shared" si="35"/>
        <v>#REF!</v>
      </c>
    </row>
    <row r="384" spans="1:7" x14ac:dyDescent="0.25">
      <c r="A384" s="68" t="s">
        <v>4109</v>
      </c>
      <c r="B384" s="85">
        <v>607552</v>
      </c>
      <c r="C384" s="86" t="s">
        <v>7062</v>
      </c>
      <c r="D384" s="79" t="s">
        <v>4110</v>
      </c>
      <c r="E384" s="81">
        <v>27271.74</v>
      </c>
      <c r="F384" t="e">
        <f t="shared" si="34"/>
        <v>#REF!</v>
      </c>
      <c r="G384" t="e">
        <f t="shared" si="35"/>
        <v>#REF!</v>
      </c>
    </row>
    <row r="385" spans="1:7" x14ac:dyDescent="0.25">
      <c r="A385" s="68" t="s">
        <v>4113</v>
      </c>
      <c r="B385" s="85">
        <v>607553</v>
      </c>
      <c r="C385" s="86" t="s">
        <v>7062</v>
      </c>
      <c r="D385" s="79" t="s">
        <v>4114</v>
      </c>
      <c r="E385" s="81">
        <v>22760.45</v>
      </c>
      <c r="F385" t="e">
        <f t="shared" si="34"/>
        <v>#REF!</v>
      </c>
      <c r="G385" t="e">
        <f t="shared" si="35"/>
        <v>#REF!</v>
      </c>
    </row>
    <row r="386" spans="1:7" x14ac:dyDescent="0.25">
      <c r="A386" s="68" t="s">
        <v>4121</v>
      </c>
      <c r="B386" s="85">
        <v>60756101</v>
      </c>
      <c r="C386" s="86" t="s">
        <v>7062</v>
      </c>
      <c r="D386" s="79" t="s">
        <v>4122</v>
      </c>
      <c r="E386" s="81">
        <v>188966.57</v>
      </c>
      <c r="F386" t="e">
        <f t="shared" si="34"/>
        <v>#REF!</v>
      </c>
      <c r="G386" t="e">
        <f t="shared" si="35"/>
        <v>#REF!</v>
      </c>
    </row>
    <row r="387" spans="1:7" x14ac:dyDescent="0.25">
      <c r="A387" s="68" t="s">
        <v>3821</v>
      </c>
      <c r="B387" s="85">
        <v>601455</v>
      </c>
      <c r="C387" s="86" t="s">
        <v>7058</v>
      </c>
      <c r="D387" s="79" t="s">
        <v>3822</v>
      </c>
      <c r="E387" s="81">
        <v>100.46</v>
      </c>
      <c r="F387" t="e">
        <f t="shared" si="34"/>
        <v>#REF!</v>
      </c>
      <c r="G387" t="e">
        <f t="shared" si="35"/>
        <v>#REF!</v>
      </c>
    </row>
    <row r="388" spans="1:7" x14ac:dyDescent="0.25">
      <c r="A388" s="68" t="s">
        <v>3839</v>
      </c>
      <c r="B388" s="85">
        <v>601555</v>
      </c>
      <c r="C388" s="86" t="s">
        <v>7058</v>
      </c>
      <c r="D388" s="79" t="s">
        <v>3840</v>
      </c>
      <c r="E388" s="81">
        <v>4923.92</v>
      </c>
      <c r="F388" t="e">
        <f t="shared" si="34"/>
        <v>#REF!</v>
      </c>
      <c r="G388" t="e">
        <f t="shared" si="35"/>
        <v>#REF!</v>
      </c>
    </row>
    <row r="389" spans="1:7" x14ac:dyDescent="0.25">
      <c r="A389" s="68" t="s">
        <v>3945</v>
      </c>
      <c r="B389" s="85">
        <v>604571</v>
      </c>
      <c r="C389" s="86" t="s">
        <v>7061</v>
      </c>
      <c r="D389" s="79" t="s">
        <v>3946</v>
      </c>
      <c r="E389" s="81">
        <v>21868.21</v>
      </c>
      <c r="F389" t="e">
        <f t="shared" si="34"/>
        <v>#REF!</v>
      </c>
      <c r="G389" t="e">
        <f t="shared" si="35"/>
        <v>#REF!</v>
      </c>
    </row>
    <row r="390" spans="1:7" x14ac:dyDescent="0.25">
      <c r="A390" s="68" t="s">
        <v>4039</v>
      </c>
      <c r="B390" s="85">
        <v>607011</v>
      </c>
      <c r="C390" s="86" t="s">
        <v>7062</v>
      </c>
      <c r="D390" s="79" t="s">
        <v>4040</v>
      </c>
      <c r="E390" s="81">
        <v>210459.86</v>
      </c>
      <c r="F390" t="e">
        <f t="shared" si="34"/>
        <v>#REF!</v>
      </c>
      <c r="G390" t="e">
        <f t="shared" si="35"/>
        <v>#REF!</v>
      </c>
    </row>
    <row r="391" spans="1:7" x14ac:dyDescent="0.25">
      <c r="A391" s="68" t="s">
        <v>7067</v>
      </c>
      <c r="B391" s="85">
        <v>607401</v>
      </c>
      <c r="C391" s="86" t="s">
        <v>7062</v>
      </c>
      <c r="D391" s="79" t="s">
        <v>7068</v>
      </c>
      <c r="E391" s="81">
        <v>0</v>
      </c>
    </row>
    <row r="392" spans="1:7" x14ac:dyDescent="0.25">
      <c r="A392" s="68" t="s">
        <v>4043</v>
      </c>
      <c r="B392" s="85">
        <v>6070500</v>
      </c>
      <c r="C392" s="86" t="s">
        <v>7062</v>
      </c>
      <c r="D392" s="79" t="s">
        <v>4044</v>
      </c>
      <c r="E392" s="81">
        <v>108538.72</v>
      </c>
      <c r="F392" t="e">
        <f t="shared" ref="F392:F423" si="36">VLOOKUP(A392,baza_311217,1,0)</f>
        <v>#REF!</v>
      </c>
      <c r="G392" t="e">
        <f t="shared" ref="G392:G423" si="37">VLOOKUP(A392,baza_311217,14,0)</f>
        <v>#REF!</v>
      </c>
    </row>
    <row r="393" spans="1:7" x14ac:dyDescent="0.25">
      <c r="A393" s="68" t="s">
        <v>4053</v>
      </c>
      <c r="B393" s="85">
        <v>607151</v>
      </c>
      <c r="C393" s="86" t="s">
        <v>7062</v>
      </c>
      <c r="D393" s="79" t="s">
        <v>4054</v>
      </c>
      <c r="E393" s="81">
        <v>3628.69</v>
      </c>
      <c r="F393" t="e">
        <f t="shared" si="36"/>
        <v>#REF!</v>
      </c>
      <c r="G393" t="e">
        <f t="shared" si="37"/>
        <v>#REF!</v>
      </c>
    </row>
    <row r="394" spans="1:7" x14ac:dyDescent="0.25">
      <c r="A394" s="68" t="s">
        <v>4055</v>
      </c>
      <c r="B394" s="85">
        <v>6071511</v>
      </c>
      <c r="C394" s="86" t="s">
        <v>7062</v>
      </c>
      <c r="D394" s="79" t="s">
        <v>4056</v>
      </c>
      <c r="E394" s="81">
        <v>780.31</v>
      </c>
      <c r="F394" t="e">
        <f t="shared" si="36"/>
        <v>#REF!</v>
      </c>
      <c r="G394" t="e">
        <f t="shared" si="37"/>
        <v>#REF!</v>
      </c>
    </row>
    <row r="395" spans="1:7" x14ac:dyDescent="0.25">
      <c r="A395" s="68" t="s">
        <v>4057</v>
      </c>
      <c r="B395" s="85">
        <v>6071512</v>
      </c>
      <c r="C395" s="86" t="s">
        <v>7062</v>
      </c>
      <c r="D395" s="79" t="s">
        <v>4058</v>
      </c>
      <c r="E395" s="81">
        <v>280.58999999999997</v>
      </c>
      <c r="F395" t="e">
        <f t="shared" si="36"/>
        <v>#REF!</v>
      </c>
      <c r="G395" t="e">
        <f t="shared" si="37"/>
        <v>#REF!</v>
      </c>
    </row>
    <row r="396" spans="1:7" x14ac:dyDescent="0.25">
      <c r="A396" s="68" t="s">
        <v>4059</v>
      </c>
      <c r="B396" s="85">
        <v>607251</v>
      </c>
      <c r="C396" s="86" t="s">
        <v>7062</v>
      </c>
      <c r="D396" s="79" t="s">
        <v>4060</v>
      </c>
      <c r="E396" s="81">
        <v>57036.51</v>
      </c>
      <c r="F396" t="e">
        <f t="shared" si="36"/>
        <v>#REF!</v>
      </c>
      <c r="G396" t="e">
        <f t="shared" si="37"/>
        <v>#REF!</v>
      </c>
    </row>
    <row r="397" spans="1:7" x14ac:dyDescent="0.25">
      <c r="A397" s="68" t="s">
        <v>4063</v>
      </c>
      <c r="B397" s="85">
        <v>607253</v>
      </c>
      <c r="C397" s="86" t="s">
        <v>7062</v>
      </c>
      <c r="D397" s="79" t="s">
        <v>4064</v>
      </c>
      <c r="E397" s="81">
        <v>22985.15</v>
      </c>
      <c r="F397" t="e">
        <f t="shared" si="36"/>
        <v>#REF!</v>
      </c>
      <c r="G397" t="e">
        <f t="shared" si="37"/>
        <v>#REF!</v>
      </c>
    </row>
    <row r="398" spans="1:7" x14ac:dyDescent="0.25">
      <c r="A398" s="68" t="s">
        <v>4065</v>
      </c>
      <c r="B398" s="85">
        <v>607254</v>
      </c>
      <c r="C398" s="86" t="s">
        <v>7062</v>
      </c>
      <c r="D398" s="79" t="s">
        <v>4066</v>
      </c>
      <c r="E398" s="81">
        <v>6353.09</v>
      </c>
      <c r="F398" t="e">
        <f t="shared" si="36"/>
        <v>#REF!</v>
      </c>
      <c r="G398" t="e">
        <f t="shared" si="37"/>
        <v>#REF!</v>
      </c>
    </row>
    <row r="399" spans="1:7" x14ac:dyDescent="0.25">
      <c r="A399" s="68" t="s">
        <v>4075</v>
      </c>
      <c r="B399" s="85">
        <v>6074515</v>
      </c>
      <c r="C399" s="86" t="s">
        <v>7062</v>
      </c>
      <c r="D399" s="79" t="s">
        <v>4076</v>
      </c>
      <c r="E399" s="81">
        <v>19411.57</v>
      </c>
      <c r="F399" t="e">
        <f t="shared" si="36"/>
        <v>#REF!</v>
      </c>
      <c r="G399" t="e">
        <f t="shared" si="37"/>
        <v>#REF!</v>
      </c>
    </row>
    <row r="400" spans="1:7" x14ac:dyDescent="0.25">
      <c r="A400" s="68" t="s">
        <v>4081</v>
      </c>
      <c r="B400" s="85">
        <v>6074535</v>
      </c>
      <c r="C400" s="86" t="s">
        <v>7062</v>
      </c>
      <c r="D400" s="79" t="s">
        <v>4082</v>
      </c>
      <c r="E400" s="81">
        <v>9907.7000000000007</v>
      </c>
      <c r="F400" t="e">
        <f t="shared" si="36"/>
        <v>#REF!</v>
      </c>
      <c r="G400" t="e">
        <f t="shared" si="37"/>
        <v>#REF!</v>
      </c>
    </row>
    <row r="401" spans="1:7" x14ac:dyDescent="0.25">
      <c r="A401" s="68" t="s">
        <v>4083</v>
      </c>
      <c r="B401" s="85">
        <v>607454</v>
      </c>
      <c r="C401" s="86" t="s">
        <v>7062</v>
      </c>
      <c r="D401" s="79" t="s">
        <v>4084</v>
      </c>
      <c r="E401" s="81">
        <v>4695.6400000000003</v>
      </c>
      <c r="F401" t="e">
        <f t="shared" si="36"/>
        <v>#REF!</v>
      </c>
      <c r="G401" t="e">
        <f t="shared" si="37"/>
        <v>#REF!</v>
      </c>
    </row>
    <row r="402" spans="1:7" x14ac:dyDescent="0.25">
      <c r="A402" s="68" t="s">
        <v>4085</v>
      </c>
      <c r="B402" s="85">
        <v>607455</v>
      </c>
      <c r="C402" s="86" t="s">
        <v>7062</v>
      </c>
      <c r="D402" s="79" t="s">
        <v>4086</v>
      </c>
      <c r="E402" s="81">
        <v>56.2</v>
      </c>
      <c r="F402" t="e">
        <f t="shared" si="36"/>
        <v>#REF!</v>
      </c>
      <c r="G402" t="e">
        <f t="shared" si="37"/>
        <v>#REF!</v>
      </c>
    </row>
    <row r="403" spans="1:7" x14ac:dyDescent="0.25">
      <c r="A403" s="68" t="s">
        <v>4087</v>
      </c>
      <c r="B403" s="85">
        <v>607456</v>
      </c>
      <c r="C403" s="86" t="s">
        <v>7062</v>
      </c>
      <c r="D403" s="79" t="s">
        <v>4088</v>
      </c>
      <c r="E403" s="81">
        <v>7999.22</v>
      </c>
      <c r="F403" t="e">
        <f t="shared" si="36"/>
        <v>#REF!</v>
      </c>
      <c r="G403" t="e">
        <f t="shared" si="37"/>
        <v>#REF!</v>
      </c>
    </row>
    <row r="404" spans="1:7" x14ac:dyDescent="0.25">
      <c r="A404" s="68" t="s">
        <v>4089</v>
      </c>
      <c r="B404" s="85">
        <v>6074567</v>
      </c>
      <c r="C404" s="86" t="s">
        <v>7062</v>
      </c>
      <c r="D404" s="79" t="s">
        <v>4090</v>
      </c>
      <c r="E404" s="81">
        <v>400.18</v>
      </c>
      <c r="F404" t="e">
        <f t="shared" si="36"/>
        <v>#REF!</v>
      </c>
      <c r="G404" t="e">
        <f t="shared" si="37"/>
        <v>#REF!</v>
      </c>
    </row>
    <row r="405" spans="1:7" x14ac:dyDescent="0.25">
      <c r="A405" s="68" t="s">
        <v>4091</v>
      </c>
      <c r="B405" s="85">
        <v>6074581</v>
      </c>
      <c r="C405" s="86" t="s">
        <v>7062</v>
      </c>
      <c r="D405" s="79" t="s">
        <v>4092</v>
      </c>
      <c r="E405" s="81">
        <v>18494.400000000001</v>
      </c>
      <c r="F405" t="e">
        <f t="shared" si="36"/>
        <v>#REF!</v>
      </c>
      <c r="G405" t="e">
        <f t="shared" si="37"/>
        <v>#REF!</v>
      </c>
    </row>
    <row r="406" spans="1:7" x14ac:dyDescent="0.25">
      <c r="A406" s="68" t="s">
        <v>4093</v>
      </c>
      <c r="B406" s="85">
        <v>6074591</v>
      </c>
      <c r="C406" s="86" t="s">
        <v>7062</v>
      </c>
      <c r="D406" s="79" t="s">
        <v>4094</v>
      </c>
      <c r="E406" s="81">
        <v>3548.75</v>
      </c>
      <c r="F406" t="e">
        <f t="shared" si="36"/>
        <v>#REF!</v>
      </c>
      <c r="G406" t="e">
        <f t="shared" si="37"/>
        <v>#REF!</v>
      </c>
    </row>
    <row r="407" spans="1:7" x14ac:dyDescent="0.25">
      <c r="A407" s="68" t="s">
        <v>4107</v>
      </c>
      <c r="B407" s="85">
        <v>6075515</v>
      </c>
      <c r="C407" s="86" t="s">
        <v>7062</v>
      </c>
      <c r="D407" s="79" t="s">
        <v>4108</v>
      </c>
      <c r="E407" s="81">
        <v>1935879.54</v>
      </c>
      <c r="F407" t="e">
        <f t="shared" si="36"/>
        <v>#REF!</v>
      </c>
      <c r="G407" t="e">
        <f t="shared" si="37"/>
        <v>#REF!</v>
      </c>
    </row>
    <row r="408" spans="1:7" x14ac:dyDescent="0.25">
      <c r="A408" s="68" t="s">
        <v>4111</v>
      </c>
      <c r="B408" s="85">
        <v>6075525</v>
      </c>
      <c r="C408" s="86" t="s">
        <v>7062</v>
      </c>
      <c r="D408" s="79" t="s">
        <v>4112</v>
      </c>
      <c r="E408" s="81">
        <v>33705.33</v>
      </c>
      <c r="F408" t="e">
        <f t="shared" si="36"/>
        <v>#REF!</v>
      </c>
      <c r="G408" t="e">
        <f t="shared" si="37"/>
        <v>#REF!</v>
      </c>
    </row>
    <row r="409" spans="1:7" x14ac:dyDescent="0.25">
      <c r="A409" s="68" t="s">
        <v>4115</v>
      </c>
      <c r="B409" s="85">
        <v>6075535</v>
      </c>
      <c r="C409" s="86" t="s">
        <v>7062</v>
      </c>
      <c r="D409" s="79" t="s">
        <v>4116</v>
      </c>
      <c r="E409" s="81">
        <v>2035628.94</v>
      </c>
      <c r="F409" t="e">
        <f t="shared" si="36"/>
        <v>#REF!</v>
      </c>
      <c r="G409" t="e">
        <f t="shared" si="37"/>
        <v>#REF!</v>
      </c>
    </row>
    <row r="410" spans="1:7" x14ac:dyDescent="0.25">
      <c r="A410" s="68" t="s">
        <v>4117</v>
      </c>
      <c r="B410" s="85">
        <v>607554</v>
      </c>
      <c r="C410" s="86" t="s">
        <v>7062</v>
      </c>
      <c r="D410" s="79" t="s">
        <v>4118</v>
      </c>
      <c r="E410" s="81">
        <v>232462.63</v>
      </c>
      <c r="F410" t="e">
        <f t="shared" si="36"/>
        <v>#REF!</v>
      </c>
      <c r="G410" t="e">
        <f t="shared" si="37"/>
        <v>#REF!</v>
      </c>
    </row>
    <row r="411" spans="1:7" x14ac:dyDescent="0.25">
      <c r="A411" s="68" t="s">
        <v>4119</v>
      </c>
      <c r="B411" s="85">
        <v>607555</v>
      </c>
      <c r="C411" s="86" t="s">
        <v>7062</v>
      </c>
      <c r="D411" s="79" t="s">
        <v>4120</v>
      </c>
      <c r="E411" s="81">
        <v>1964.07</v>
      </c>
      <c r="F411" t="e">
        <f t="shared" si="36"/>
        <v>#REF!</v>
      </c>
      <c r="G411" t="e">
        <f t="shared" si="37"/>
        <v>#REF!</v>
      </c>
    </row>
    <row r="412" spans="1:7" x14ac:dyDescent="0.25">
      <c r="A412" s="68" t="s">
        <v>4125</v>
      </c>
      <c r="B412" s="85">
        <v>607581</v>
      </c>
      <c r="C412" s="86" t="s">
        <v>7062</v>
      </c>
      <c r="D412" s="79" t="s">
        <v>4126</v>
      </c>
      <c r="E412" s="81">
        <v>657068.53</v>
      </c>
      <c r="F412" t="e">
        <f t="shared" si="36"/>
        <v>#REF!</v>
      </c>
      <c r="G412" t="e">
        <f t="shared" si="37"/>
        <v>#REF!</v>
      </c>
    </row>
    <row r="413" spans="1:7" x14ac:dyDescent="0.25">
      <c r="A413" s="68" t="s">
        <v>4127</v>
      </c>
      <c r="B413" s="85">
        <v>6075817</v>
      </c>
      <c r="C413" s="86" t="s">
        <v>7062</v>
      </c>
      <c r="D413" s="79" t="s">
        <v>4128</v>
      </c>
      <c r="E413" s="81">
        <v>57225.760000000002</v>
      </c>
      <c r="F413" t="e">
        <f t="shared" si="36"/>
        <v>#REF!</v>
      </c>
      <c r="G413" t="e">
        <f t="shared" si="37"/>
        <v>#REF!</v>
      </c>
    </row>
    <row r="414" spans="1:7" x14ac:dyDescent="0.25">
      <c r="A414" s="68" t="s">
        <v>4129</v>
      </c>
      <c r="B414" s="85">
        <v>607651</v>
      </c>
      <c r="C414" s="86" t="s">
        <v>7062</v>
      </c>
      <c r="D414" s="79" t="s">
        <v>4130</v>
      </c>
      <c r="E414" s="81">
        <v>444059.67</v>
      </c>
      <c r="F414" t="e">
        <f t="shared" si="36"/>
        <v>#REF!</v>
      </c>
      <c r="G414" t="e">
        <f t="shared" si="37"/>
        <v>#REF!</v>
      </c>
    </row>
    <row r="415" spans="1:7" x14ac:dyDescent="0.25">
      <c r="A415" s="68" t="s">
        <v>4131</v>
      </c>
      <c r="B415" s="85">
        <v>607653</v>
      </c>
      <c r="C415" s="86" t="s">
        <v>7062</v>
      </c>
      <c r="D415" s="79" t="s">
        <v>4132</v>
      </c>
      <c r="E415" s="81">
        <v>909066.27</v>
      </c>
      <c r="F415" t="e">
        <f t="shared" si="36"/>
        <v>#REF!</v>
      </c>
      <c r="G415" t="e">
        <f t="shared" si="37"/>
        <v>#REF!</v>
      </c>
    </row>
    <row r="416" spans="1:7" x14ac:dyDescent="0.25">
      <c r="A416" s="68" t="s">
        <v>4135</v>
      </c>
      <c r="B416" s="85">
        <v>607751</v>
      </c>
      <c r="C416" s="86" t="s">
        <v>7062</v>
      </c>
      <c r="D416" s="79" t="s">
        <v>4136</v>
      </c>
      <c r="E416" s="81">
        <v>680756.82</v>
      </c>
      <c r="F416" t="e">
        <f t="shared" si="36"/>
        <v>#REF!</v>
      </c>
      <c r="G416" t="e">
        <f t="shared" si="37"/>
        <v>#REF!</v>
      </c>
    </row>
    <row r="417" spans="1:7" x14ac:dyDescent="0.25">
      <c r="A417" s="68" t="s">
        <v>4139</v>
      </c>
      <c r="B417" s="85">
        <v>607752</v>
      </c>
      <c r="C417" s="86" t="s">
        <v>7062</v>
      </c>
      <c r="D417" s="79" t="s">
        <v>4140</v>
      </c>
      <c r="E417" s="81">
        <v>12035.51</v>
      </c>
      <c r="F417" t="e">
        <f t="shared" si="36"/>
        <v>#REF!</v>
      </c>
      <c r="G417" t="e">
        <f t="shared" si="37"/>
        <v>#REF!</v>
      </c>
    </row>
    <row r="418" spans="1:7" x14ac:dyDescent="0.25">
      <c r="A418" s="68" t="s">
        <v>4141</v>
      </c>
      <c r="B418" s="85">
        <v>607753</v>
      </c>
      <c r="C418" s="86" t="s">
        <v>7062</v>
      </c>
      <c r="D418" s="79" t="s">
        <v>4142</v>
      </c>
      <c r="E418" s="81">
        <v>1774108.78</v>
      </c>
      <c r="F418" t="e">
        <f t="shared" si="36"/>
        <v>#REF!</v>
      </c>
      <c r="G418" t="e">
        <f t="shared" si="37"/>
        <v>#REF!</v>
      </c>
    </row>
    <row r="419" spans="1:7" x14ac:dyDescent="0.25">
      <c r="A419" s="68" t="s">
        <v>4145</v>
      </c>
      <c r="B419" s="85">
        <v>607754</v>
      </c>
      <c r="C419" s="86" t="s">
        <v>7062</v>
      </c>
      <c r="D419" s="79" t="s">
        <v>4146</v>
      </c>
      <c r="E419" s="81">
        <v>56208.22</v>
      </c>
      <c r="F419" t="e">
        <f t="shared" si="36"/>
        <v>#REF!</v>
      </c>
      <c r="G419" t="e">
        <f t="shared" si="37"/>
        <v>#REF!</v>
      </c>
    </row>
    <row r="420" spans="1:7" x14ac:dyDescent="0.25">
      <c r="A420" s="68" t="s">
        <v>4147</v>
      </c>
      <c r="B420" s="85">
        <v>607756</v>
      </c>
      <c r="C420" s="86" t="s">
        <v>7062</v>
      </c>
      <c r="D420" s="79" t="s">
        <v>4148</v>
      </c>
      <c r="E420" s="81">
        <v>23723.66</v>
      </c>
      <c r="F420" t="e">
        <f t="shared" si="36"/>
        <v>#REF!</v>
      </c>
      <c r="G420" t="e">
        <f t="shared" si="37"/>
        <v>#REF!</v>
      </c>
    </row>
    <row r="421" spans="1:7" x14ac:dyDescent="0.25">
      <c r="A421" s="68" t="s">
        <v>4149</v>
      </c>
      <c r="B421" s="85">
        <v>6077567</v>
      </c>
      <c r="C421" s="86" t="s">
        <v>7062</v>
      </c>
      <c r="D421" s="79" t="s">
        <v>4150</v>
      </c>
      <c r="E421" s="81">
        <v>1780.27</v>
      </c>
      <c r="F421" t="e">
        <f t="shared" si="36"/>
        <v>#REF!</v>
      </c>
      <c r="G421" t="e">
        <f t="shared" si="37"/>
        <v>#REF!</v>
      </c>
    </row>
    <row r="422" spans="1:7" x14ac:dyDescent="0.25">
      <c r="A422" s="68" t="s">
        <v>4151</v>
      </c>
      <c r="B422" s="85">
        <v>6077581</v>
      </c>
      <c r="C422" s="86" t="s">
        <v>7062</v>
      </c>
      <c r="D422" s="79" t="s">
        <v>4152</v>
      </c>
      <c r="E422" s="81">
        <v>69967.240000000005</v>
      </c>
      <c r="F422" t="e">
        <f t="shared" si="36"/>
        <v>#REF!</v>
      </c>
      <c r="G422" t="e">
        <f t="shared" si="37"/>
        <v>#REF!</v>
      </c>
    </row>
    <row r="423" spans="1:7" x14ac:dyDescent="0.25">
      <c r="A423" s="68" t="s">
        <v>4153</v>
      </c>
      <c r="B423" s="85">
        <v>6077591</v>
      </c>
      <c r="C423" s="86" t="s">
        <v>7062</v>
      </c>
      <c r="D423" s="79" t="s">
        <v>4154</v>
      </c>
      <c r="E423" s="81">
        <v>64065.35</v>
      </c>
      <c r="F423" t="e">
        <f t="shared" si="36"/>
        <v>#REF!</v>
      </c>
      <c r="G423" t="e">
        <f t="shared" si="37"/>
        <v>#REF!</v>
      </c>
    </row>
    <row r="424" spans="1:7" x14ac:dyDescent="0.25">
      <c r="A424" s="68" t="s">
        <v>4155</v>
      </c>
      <c r="B424" s="85">
        <v>607851</v>
      </c>
      <c r="C424" s="86" t="s">
        <v>7062</v>
      </c>
      <c r="D424" s="79" t="s">
        <v>4156</v>
      </c>
      <c r="E424" s="81">
        <v>390526.02</v>
      </c>
      <c r="F424" t="e">
        <f t="shared" ref="F424:F448" si="38">VLOOKUP(A424,baza_311217,1,0)</f>
        <v>#REF!</v>
      </c>
      <c r="G424" t="e">
        <f t="shared" ref="G424:G448" si="39">VLOOKUP(A424,baza_311217,14,0)</f>
        <v>#REF!</v>
      </c>
    </row>
    <row r="425" spans="1:7" x14ac:dyDescent="0.25">
      <c r="A425" s="68" t="s">
        <v>4159</v>
      </c>
      <c r="B425" s="85">
        <v>607852</v>
      </c>
      <c r="C425" s="86" t="s">
        <v>7062</v>
      </c>
      <c r="D425" s="79" t="s">
        <v>4160</v>
      </c>
      <c r="E425" s="81">
        <v>10984.89</v>
      </c>
      <c r="F425" t="e">
        <f t="shared" si="38"/>
        <v>#REF!</v>
      </c>
      <c r="G425" t="e">
        <f t="shared" si="39"/>
        <v>#REF!</v>
      </c>
    </row>
    <row r="426" spans="1:7" x14ac:dyDescent="0.25">
      <c r="A426" s="68" t="s">
        <v>4161</v>
      </c>
      <c r="B426" s="85">
        <v>607853</v>
      </c>
      <c r="C426" s="86" t="s">
        <v>7062</v>
      </c>
      <c r="D426" s="79" t="s">
        <v>4162</v>
      </c>
      <c r="E426" s="81">
        <v>2005090.78</v>
      </c>
      <c r="F426" t="e">
        <f t="shared" si="38"/>
        <v>#REF!</v>
      </c>
      <c r="G426" t="e">
        <f t="shared" si="39"/>
        <v>#REF!</v>
      </c>
    </row>
    <row r="427" spans="1:7" x14ac:dyDescent="0.25">
      <c r="A427" s="68" t="s">
        <v>4165</v>
      </c>
      <c r="B427" s="85">
        <v>607854</v>
      </c>
      <c r="C427" s="86" t="s">
        <v>7062</v>
      </c>
      <c r="D427" s="79" t="s">
        <v>4166</v>
      </c>
      <c r="E427" s="81">
        <v>49418.15</v>
      </c>
      <c r="F427" t="e">
        <f t="shared" si="38"/>
        <v>#REF!</v>
      </c>
      <c r="G427" t="e">
        <f t="shared" si="39"/>
        <v>#REF!</v>
      </c>
    </row>
    <row r="428" spans="1:7" x14ac:dyDescent="0.25">
      <c r="A428" s="68" t="s">
        <v>4167</v>
      </c>
      <c r="B428" s="85">
        <v>607856</v>
      </c>
      <c r="C428" s="86" t="s">
        <v>7062</v>
      </c>
      <c r="D428" s="79" t="s">
        <v>4168</v>
      </c>
      <c r="E428" s="81">
        <v>22225.78</v>
      </c>
      <c r="F428" t="e">
        <f t="shared" si="38"/>
        <v>#REF!</v>
      </c>
      <c r="G428" t="e">
        <f t="shared" si="39"/>
        <v>#REF!</v>
      </c>
    </row>
    <row r="429" spans="1:7" x14ac:dyDescent="0.25">
      <c r="A429" s="68" t="s">
        <v>4169</v>
      </c>
      <c r="B429" s="85">
        <v>6078567</v>
      </c>
      <c r="C429" s="86" t="s">
        <v>7062</v>
      </c>
      <c r="D429" s="79" t="s">
        <v>4170</v>
      </c>
      <c r="E429" s="81">
        <v>2224.3000000000002</v>
      </c>
      <c r="F429" t="e">
        <f t="shared" si="38"/>
        <v>#REF!</v>
      </c>
      <c r="G429" t="e">
        <f t="shared" si="39"/>
        <v>#REF!</v>
      </c>
    </row>
    <row r="430" spans="1:7" x14ac:dyDescent="0.25">
      <c r="A430" s="68" t="s">
        <v>4171</v>
      </c>
      <c r="B430" s="85">
        <v>607951</v>
      </c>
      <c r="C430" s="86" t="s">
        <v>7062</v>
      </c>
      <c r="D430" s="79" t="s">
        <v>4172</v>
      </c>
      <c r="E430" s="81">
        <v>190744.78</v>
      </c>
      <c r="F430" t="e">
        <f t="shared" si="38"/>
        <v>#REF!</v>
      </c>
      <c r="G430" t="e">
        <f t="shared" si="39"/>
        <v>#REF!</v>
      </c>
    </row>
    <row r="431" spans="1:7" x14ac:dyDescent="0.25">
      <c r="A431" s="68" t="s">
        <v>4175</v>
      </c>
      <c r="B431" s="85">
        <v>607952</v>
      </c>
      <c r="C431" s="86" t="s">
        <v>7062</v>
      </c>
      <c r="D431" s="79" t="s">
        <v>4176</v>
      </c>
      <c r="E431" s="81">
        <v>24393.03</v>
      </c>
      <c r="F431" t="e">
        <f t="shared" si="38"/>
        <v>#REF!</v>
      </c>
      <c r="G431" t="e">
        <f t="shared" si="39"/>
        <v>#REF!</v>
      </c>
    </row>
    <row r="432" spans="1:7" x14ac:dyDescent="0.25">
      <c r="A432" s="68" t="s">
        <v>4177</v>
      </c>
      <c r="B432" s="85">
        <v>607954</v>
      </c>
      <c r="C432" s="86" t="s">
        <v>7062</v>
      </c>
      <c r="D432" s="79" t="s">
        <v>4178</v>
      </c>
      <c r="E432" s="81">
        <v>33363.980000000003</v>
      </c>
      <c r="F432" t="e">
        <f t="shared" si="38"/>
        <v>#REF!</v>
      </c>
      <c r="G432" t="e">
        <f t="shared" si="39"/>
        <v>#REF!</v>
      </c>
    </row>
    <row r="433" spans="1:7" x14ac:dyDescent="0.25">
      <c r="A433" s="68" t="s">
        <v>4179</v>
      </c>
      <c r="B433" s="85">
        <v>6079560</v>
      </c>
      <c r="C433" s="86" t="s">
        <v>7062</v>
      </c>
      <c r="D433" s="79" t="s">
        <v>4180</v>
      </c>
      <c r="E433" s="81">
        <v>26934.26</v>
      </c>
      <c r="F433" t="e">
        <f t="shared" si="38"/>
        <v>#REF!</v>
      </c>
      <c r="G433" t="e">
        <f t="shared" si="39"/>
        <v>#REF!</v>
      </c>
    </row>
    <row r="434" spans="1:7" x14ac:dyDescent="0.25">
      <c r="A434" s="68" t="s">
        <v>4181</v>
      </c>
      <c r="B434" s="85">
        <v>60795607</v>
      </c>
      <c r="C434" s="86" t="s">
        <v>7062</v>
      </c>
      <c r="D434" s="79" t="s">
        <v>4182</v>
      </c>
      <c r="E434" s="81">
        <v>3369.32</v>
      </c>
      <c r="F434" t="e">
        <f t="shared" si="38"/>
        <v>#REF!</v>
      </c>
      <c r="G434" t="e">
        <f t="shared" si="39"/>
        <v>#REF!</v>
      </c>
    </row>
    <row r="435" spans="1:7" x14ac:dyDescent="0.25">
      <c r="A435" s="68" t="s">
        <v>4183</v>
      </c>
      <c r="B435" s="85">
        <v>6079561</v>
      </c>
      <c r="C435" s="86" t="s">
        <v>7062</v>
      </c>
      <c r="D435" s="79" t="s">
        <v>4184</v>
      </c>
      <c r="E435" s="81">
        <v>8198.58</v>
      </c>
      <c r="F435" t="e">
        <f t="shared" si="38"/>
        <v>#REF!</v>
      </c>
      <c r="G435" t="e">
        <f t="shared" si="39"/>
        <v>#REF!</v>
      </c>
    </row>
    <row r="436" spans="1:7" x14ac:dyDescent="0.25">
      <c r="A436" s="68" t="s">
        <v>4185</v>
      </c>
      <c r="B436" s="85">
        <v>60795617</v>
      </c>
      <c r="C436" s="86" t="s">
        <v>7062</v>
      </c>
      <c r="D436" s="79" t="s">
        <v>4186</v>
      </c>
      <c r="E436" s="81">
        <v>1230.1099999999999</v>
      </c>
      <c r="F436" t="e">
        <f t="shared" si="38"/>
        <v>#REF!</v>
      </c>
      <c r="G436" t="e">
        <f t="shared" si="39"/>
        <v>#REF!</v>
      </c>
    </row>
    <row r="437" spans="1:7" x14ac:dyDescent="0.25">
      <c r="A437" s="68" t="s">
        <v>4193</v>
      </c>
      <c r="B437" s="85">
        <v>6079581</v>
      </c>
      <c r="C437" s="86" t="s">
        <v>7062</v>
      </c>
      <c r="D437" s="79" t="s">
        <v>4194</v>
      </c>
      <c r="E437" s="81">
        <v>107281.01</v>
      </c>
      <c r="F437" t="e">
        <f t="shared" si="38"/>
        <v>#REF!</v>
      </c>
      <c r="G437" t="e">
        <f t="shared" si="39"/>
        <v>#REF!</v>
      </c>
    </row>
    <row r="438" spans="1:7" x14ac:dyDescent="0.25">
      <c r="A438" s="68" t="s">
        <v>4195</v>
      </c>
      <c r="B438" s="85">
        <v>6079591</v>
      </c>
      <c r="C438" s="86" t="s">
        <v>7062</v>
      </c>
      <c r="D438" s="79" t="s">
        <v>4196</v>
      </c>
      <c r="E438" s="81">
        <v>65910.87</v>
      </c>
      <c r="F438" t="e">
        <f t="shared" si="38"/>
        <v>#REF!</v>
      </c>
      <c r="G438" t="e">
        <f t="shared" si="39"/>
        <v>#REF!</v>
      </c>
    </row>
    <row r="439" spans="1:7" x14ac:dyDescent="0.25">
      <c r="A439" s="68" t="s">
        <v>3907</v>
      </c>
      <c r="B439" s="85">
        <v>6044581</v>
      </c>
      <c r="C439" s="86" t="s">
        <v>7061</v>
      </c>
      <c r="D439" s="79" t="s">
        <v>3908</v>
      </c>
      <c r="E439" s="81">
        <v>1457.08</v>
      </c>
      <c r="F439" t="e">
        <f t="shared" si="38"/>
        <v>#REF!</v>
      </c>
      <c r="G439" t="e">
        <f t="shared" si="39"/>
        <v>#REF!</v>
      </c>
    </row>
    <row r="440" spans="1:7" x14ac:dyDescent="0.25">
      <c r="A440" s="68" t="s">
        <v>3909</v>
      </c>
      <c r="B440" s="85">
        <v>6044591</v>
      </c>
      <c r="C440" s="86" t="s">
        <v>7061</v>
      </c>
      <c r="D440" s="79" t="s">
        <v>3910</v>
      </c>
      <c r="E440" s="81">
        <v>314.01</v>
      </c>
      <c r="F440" t="e">
        <f t="shared" si="38"/>
        <v>#REF!</v>
      </c>
      <c r="G440" t="e">
        <f t="shared" si="39"/>
        <v>#REF!</v>
      </c>
    </row>
    <row r="441" spans="1:7" x14ac:dyDescent="0.25">
      <c r="A441" s="68" t="s">
        <v>3947</v>
      </c>
      <c r="B441" s="85">
        <v>604581</v>
      </c>
      <c r="C441" s="86" t="s">
        <v>7061</v>
      </c>
      <c r="D441" s="79" t="s">
        <v>3948</v>
      </c>
      <c r="E441" s="81">
        <v>18841.07</v>
      </c>
      <c r="F441" t="e">
        <f t="shared" si="38"/>
        <v>#REF!</v>
      </c>
      <c r="G441" t="e">
        <f t="shared" si="39"/>
        <v>#REF!</v>
      </c>
    </row>
    <row r="442" spans="1:7" x14ac:dyDescent="0.25">
      <c r="A442" s="68" t="s">
        <v>4023</v>
      </c>
      <c r="B442" s="85">
        <v>6049562</v>
      </c>
      <c r="C442" s="86" t="s">
        <v>7061</v>
      </c>
      <c r="D442" s="79" t="s">
        <v>4024</v>
      </c>
      <c r="E442" s="81">
        <v>4834.08</v>
      </c>
      <c r="F442" t="e">
        <f t="shared" si="38"/>
        <v>#REF!</v>
      </c>
      <c r="G442" t="e">
        <f t="shared" si="39"/>
        <v>#REF!</v>
      </c>
    </row>
    <row r="443" spans="1:7" x14ac:dyDescent="0.25">
      <c r="A443" s="68" t="s">
        <v>4025</v>
      </c>
      <c r="B443" s="85">
        <v>60495627</v>
      </c>
      <c r="C443" s="86" t="s">
        <v>7061</v>
      </c>
      <c r="D443" s="79" t="s">
        <v>4026</v>
      </c>
      <c r="E443" s="81">
        <v>966.74</v>
      </c>
      <c r="F443" t="e">
        <f t="shared" si="38"/>
        <v>#REF!</v>
      </c>
      <c r="G443" t="e">
        <f t="shared" si="39"/>
        <v>#REF!</v>
      </c>
    </row>
    <row r="444" spans="1:7" x14ac:dyDescent="0.25">
      <c r="A444" s="68" t="s">
        <v>4027</v>
      </c>
      <c r="B444" s="85">
        <v>604957</v>
      </c>
      <c r="C444" s="86" t="s">
        <v>7061</v>
      </c>
      <c r="D444" s="79" t="s">
        <v>4028</v>
      </c>
      <c r="E444" s="81">
        <v>2292.2199999999998</v>
      </c>
      <c r="F444" t="e">
        <f t="shared" si="38"/>
        <v>#REF!</v>
      </c>
      <c r="G444" t="e">
        <f t="shared" si="39"/>
        <v>#REF!</v>
      </c>
    </row>
    <row r="445" spans="1:7" x14ac:dyDescent="0.25">
      <c r="A445" s="68" t="s">
        <v>4031</v>
      </c>
      <c r="B445" s="85">
        <v>6049591</v>
      </c>
      <c r="C445" s="86" t="s">
        <v>7061</v>
      </c>
      <c r="D445" s="79" t="s">
        <v>4032</v>
      </c>
      <c r="E445" s="81">
        <v>60453.89</v>
      </c>
      <c r="F445" t="e">
        <f t="shared" si="38"/>
        <v>#REF!</v>
      </c>
      <c r="G445" t="e">
        <f t="shared" si="39"/>
        <v>#REF!</v>
      </c>
    </row>
    <row r="446" spans="1:7" x14ac:dyDescent="0.25">
      <c r="A446" s="68" t="s">
        <v>3917</v>
      </c>
      <c r="B446" s="85">
        <v>604481</v>
      </c>
      <c r="C446" s="86" t="s">
        <v>7061</v>
      </c>
      <c r="D446" s="79" t="s">
        <v>3918</v>
      </c>
      <c r="E446" s="81">
        <v>360.72</v>
      </c>
      <c r="F446" t="e">
        <f t="shared" si="38"/>
        <v>#REF!</v>
      </c>
      <c r="G446" t="e">
        <f t="shared" si="39"/>
        <v>#REF!</v>
      </c>
    </row>
    <row r="447" spans="1:7" x14ac:dyDescent="0.25">
      <c r="A447" s="68" t="s">
        <v>3929</v>
      </c>
      <c r="B447" s="85">
        <v>604541</v>
      </c>
      <c r="C447" s="86" t="s">
        <v>7061</v>
      </c>
      <c r="D447" s="79" t="s">
        <v>3930</v>
      </c>
      <c r="E447" s="81">
        <v>372.89</v>
      </c>
      <c r="F447" t="e">
        <f t="shared" si="38"/>
        <v>#REF!</v>
      </c>
      <c r="G447" t="e">
        <f t="shared" si="39"/>
        <v>#REF!</v>
      </c>
    </row>
    <row r="448" spans="1:7" x14ac:dyDescent="0.25">
      <c r="A448" s="68" t="s">
        <v>4005</v>
      </c>
      <c r="B448" s="85">
        <v>604871</v>
      </c>
      <c r="C448" s="86" t="s">
        <v>7061</v>
      </c>
      <c r="D448" s="79" t="s">
        <v>4006</v>
      </c>
      <c r="E448" s="81">
        <v>5156.33</v>
      </c>
      <c r="F448" t="e">
        <f t="shared" si="38"/>
        <v>#REF!</v>
      </c>
      <c r="G448" t="e">
        <f t="shared" si="39"/>
        <v>#REF!</v>
      </c>
    </row>
    <row r="449" spans="1:7" x14ac:dyDescent="0.25">
      <c r="A449" s="68" t="s">
        <v>6267</v>
      </c>
      <c r="B449" s="85">
        <v>607541</v>
      </c>
      <c r="C449" s="86" t="s">
        <v>7062</v>
      </c>
      <c r="D449" s="79" t="s">
        <v>6268</v>
      </c>
      <c r="E449" s="81">
        <v>0</v>
      </c>
    </row>
    <row r="450" spans="1:7" x14ac:dyDescent="0.25">
      <c r="A450" s="68" t="s">
        <v>4049</v>
      </c>
      <c r="B450" s="85">
        <v>607081</v>
      </c>
      <c r="C450" s="86" t="s">
        <v>7062</v>
      </c>
      <c r="D450" s="79" t="s">
        <v>4050</v>
      </c>
      <c r="E450" s="81">
        <v>2030.74</v>
      </c>
      <c r="F450" t="e">
        <f>VLOOKUP(A450,baza_311217,1,0)</f>
        <v>#REF!</v>
      </c>
      <c r="G450" t="e">
        <f>VLOOKUP(A450,baza_311217,14,0)</f>
        <v>#REF!</v>
      </c>
    </row>
    <row r="451" spans="1:7" x14ac:dyDescent="0.25">
      <c r="A451" s="68" t="s">
        <v>4061</v>
      </c>
      <c r="B451" s="85">
        <v>607252</v>
      </c>
      <c r="C451" s="86" t="s">
        <v>7062</v>
      </c>
      <c r="D451" s="79" t="s">
        <v>4062</v>
      </c>
      <c r="E451" s="81">
        <v>249.87</v>
      </c>
      <c r="F451" t="e">
        <f>VLOOKUP(A451,baza_311217,1,0)</f>
        <v>#REF!</v>
      </c>
      <c r="G451" t="e">
        <f>VLOOKUP(A451,baza_311217,14,0)</f>
        <v>#REF!</v>
      </c>
    </row>
    <row r="452" spans="1:7" x14ac:dyDescent="0.25">
      <c r="A452" s="68" t="s">
        <v>4079</v>
      </c>
      <c r="B452" s="85">
        <v>6074525</v>
      </c>
      <c r="C452" s="86" t="s">
        <v>7062</v>
      </c>
      <c r="D452" s="79" t="s">
        <v>4080</v>
      </c>
      <c r="E452" s="81">
        <v>517.51</v>
      </c>
      <c r="F452" t="e">
        <f>VLOOKUP(A452,baza_311217,1,0)</f>
        <v>#REF!</v>
      </c>
      <c r="G452" t="e">
        <f>VLOOKUP(A452,baza_311217,14,0)</f>
        <v>#REF!</v>
      </c>
    </row>
    <row r="453" spans="1:7" x14ac:dyDescent="0.25">
      <c r="A453" s="68" t="s">
        <v>7069</v>
      </c>
      <c r="B453" s="85">
        <v>607641</v>
      </c>
      <c r="C453" s="86" t="s">
        <v>7062</v>
      </c>
      <c r="D453" s="79" t="s">
        <v>7070</v>
      </c>
      <c r="E453" s="81">
        <v>0</v>
      </c>
    </row>
    <row r="454" spans="1:7" x14ac:dyDescent="0.25">
      <c r="A454" s="68" t="s">
        <v>4187</v>
      </c>
      <c r="B454" s="85">
        <v>6079562</v>
      </c>
      <c r="C454" s="86" t="s">
        <v>7062</v>
      </c>
      <c r="D454" s="79" t="s">
        <v>4188</v>
      </c>
      <c r="E454" s="81">
        <v>8063.75</v>
      </c>
      <c r="F454" t="e">
        <f>VLOOKUP(A454,baza_311217,1,0)</f>
        <v>#REF!</v>
      </c>
      <c r="G454" t="e">
        <f>VLOOKUP(A454,baza_311217,14,0)</f>
        <v>#REF!</v>
      </c>
    </row>
    <row r="455" spans="1:7" x14ac:dyDescent="0.25">
      <c r="A455" s="68" t="s">
        <v>4189</v>
      </c>
      <c r="B455" s="85">
        <v>60795627</v>
      </c>
      <c r="C455" s="86" t="s">
        <v>7062</v>
      </c>
      <c r="D455" s="79" t="s">
        <v>4190</v>
      </c>
      <c r="E455" s="81">
        <v>1613.15</v>
      </c>
      <c r="F455" t="e">
        <f>VLOOKUP(A455,baza_311217,1,0)</f>
        <v>#REF!</v>
      </c>
      <c r="G455" t="e">
        <f>VLOOKUP(A455,baza_311217,14,0)</f>
        <v>#REF!</v>
      </c>
    </row>
    <row r="456" spans="1:7" x14ac:dyDescent="0.25">
      <c r="A456" s="68" t="s">
        <v>4191</v>
      </c>
      <c r="B456" s="85">
        <v>607957</v>
      </c>
      <c r="C456" s="86" t="s">
        <v>7062</v>
      </c>
      <c r="D456" s="79" t="s">
        <v>4192</v>
      </c>
      <c r="E456" s="81">
        <v>8048.19</v>
      </c>
      <c r="F456" t="e">
        <f>VLOOKUP(A456,baza_311217,1,0)</f>
        <v>#REF!</v>
      </c>
      <c r="G456" t="e">
        <f>VLOOKUP(A456,baza_311217,14,0)</f>
        <v>#REF!</v>
      </c>
    </row>
    <row r="457" spans="1:7" x14ac:dyDescent="0.25">
      <c r="A457" s="68" t="s">
        <v>4123</v>
      </c>
      <c r="B457" s="85">
        <v>607571</v>
      </c>
      <c r="C457" s="86" t="s">
        <v>7062</v>
      </c>
      <c r="D457" s="79" t="s">
        <v>4124</v>
      </c>
      <c r="E457" s="81">
        <v>6942.96</v>
      </c>
      <c r="F457" t="e">
        <f>VLOOKUP(A457,baza_311217,1,0)</f>
        <v>#REF!</v>
      </c>
      <c r="G457" t="e">
        <f>VLOOKUP(A457,baza_311217,14,0)</f>
        <v>#REF!</v>
      </c>
    </row>
    <row r="458" spans="1:7" x14ac:dyDescent="0.25">
      <c r="A458" s="68" t="s">
        <v>7071</v>
      </c>
      <c r="B458" s="85">
        <v>604131</v>
      </c>
      <c r="C458" s="86" t="s">
        <v>7061</v>
      </c>
      <c r="D458" s="79" t="s">
        <v>7072</v>
      </c>
      <c r="E458" s="81">
        <v>0</v>
      </c>
    </row>
    <row r="459" spans="1:7" x14ac:dyDescent="0.25">
      <c r="A459" s="68" t="s">
        <v>3879</v>
      </c>
      <c r="B459" s="85">
        <v>604361</v>
      </c>
      <c r="C459" s="86" t="s">
        <v>7061</v>
      </c>
      <c r="D459" s="79" t="s">
        <v>3880</v>
      </c>
      <c r="E459" s="81">
        <v>435542.8</v>
      </c>
      <c r="F459" t="e">
        <f t="shared" ref="F459:F470" si="40">VLOOKUP(A459,baza_311217,1,0)</f>
        <v>#REF!</v>
      </c>
      <c r="G459" t="e">
        <f t="shared" ref="G459:G470" si="41">VLOOKUP(A459,baza_311217,14,0)</f>
        <v>#REF!</v>
      </c>
    </row>
    <row r="460" spans="1:7" x14ac:dyDescent="0.25">
      <c r="A460" s="68" t="s">
        <v>3881</v>
      </c>
      <c r="B460" s="85">
        <v>604371</v>
      </c>
      <c r="C460" s="86" t="s">
        <v>7061</v>
      </c>
      <c r="D460" s="79" t="s">
        <v>3882</v>
      </c>
      <c r="E460" s="81">
        <v>25.9</v>
      </c>
      <c r="F460" t="e">
        <f t="shared" si="40"/>
        <v>#REF!</v>
      </c>
      <c r="G460" t="e">
        <f t="shared" si="41"/>
        <v>#REF!</v>
      </c>
    </row>
    <row r="461" spans="1:7" x14ac:dyDescent="0.25">
      <c r="A461" s="68" t="s">
        <v>3883</v>
      </c>
      <c r="B461" s="85">
        <v>604411</v>
      </c>
      <c r="C461" s="86" t="s">
        <v>7061</v>
      </c>
      <c r="D461" s="79" t="s">
        <v>3884</v>
      </c>
      <c r="E461" s="81">
        <v>12408.94</v>
      </c>
      <c r="F461" t="e">
        <f t="shared" si="40"/>
        <v>#REF!</v>
      </c>
      <c r="G461" t="e">
        <f t="shared" si="41"/>
        <v>#REF!</v>
      </c>
    </row>
    <row r="462" spans="1:7" x14ac:dyDescent="0.25">
      <c r="A462" s="68" t="s">
        <v>3885</v>
      </c>
      <c r="B462" s="85">
        <v>604421</v>
      </c>
      <c r="C462" s="86" t="s">
        <v>7061</v>
      </c>
      <c r="D462" s="79" t="s">
        <v>3886</v>
      </c>
      <c r="E462" s="81">
        <v>92786.77</v>
      </c>
      <c r="F462" t="e">
        <f t="shared" si="40"/>
        <v>#REF!</v>
      </c>
      <c r="G462" t="e">
        <f t="shared" si="41"/>
        <v>#REF!</v>
      </c>
    </row>
    <row r="463" spans="1:7" x14ac:dyDescent="0.25">
      <c r="A463" s="68" t="s">
        <v>3889</v>
      </c>
      <c r="B463" s="85">
        <v>6044310</v>
      </c>
      <c r="C463" s="86" t="s">
        <v>7061</v>
      </c>
      <c r="D463" s="79" t="s">
        <v>3890</v>
      </c>
      <c r="E463" s="81">
        <v>4544.67</v>
      </c>
      <c r="F463" t="e">
        <f t="shared" si="40"/>
        <v>#REF!</v>
      </c>
      <c r="G463" t="e">
        <f t="shared" si="41"/>
        <v>#REF!</v>
      </c>
    </row>
    <row r="464" spans="1:7" x14ac:dyDescent="0.25">
      <c r="A464" s="68" t="s">
        <v>3891</v>
      </c>
      <c r="B464" s="85">
        <v>6044312</v>
      </c>
      <c r="C464" s="86" t="s">
        <v>7061</v>
      </c>
      <c r="D464" s="79" t="s">
        <v>3892</v>
      </c>
      <c r="E464" s="81">
        <v>12069.88</v>
      </c>
      <c r="F464" t="e">
        <f t="shared" si="40"/>
        <v>#REF!</v>
      </c>
      <c r="G464" t="e">
        <f t="shared" si="41"/>
        <v>#REF!</v>
      </c>
    </row>
    <row r="465" spans="1:7" x14ac:dyDescent="0.25">
      <c r="A465" s="68" t="s">
        <v>3911</v>
      </c>
      <c r="B465" s="85">
        <v>604461</v>
      </c>
      <c r="C465" s="86" t="s">
        <v>7061</v>
      </c>
      <c r="D465" s="79" t="s">
        <v>3912</v>
      </c>
      <c r="E465" s="81">
        <v>122716.98</v>
      </c>
      <c r="F465" t="e">
        <f t="shared" si="40"/>
        <v>#REF!</v>
      </c>
      <c r="G465" t="e">
        <f t="shared" si="41"/>
        <v>#REF!</v>
      </c>
    </row>
    <row r="466" spans="1:7" x14ac:dyDescent="0.25">
      <c r="A466" s="68" t="s">
        <v>3915</v>
      </c>
      <c r="B466" s="85">
        <v>604471</v>
      </c>
      <c r="C466" s="86" t="s">
        <v>7061</v>
      </c>
      <c r="D466" s="79" t="s">
        <v>3916</v>
      </c>
      <c r="E466" s="81">
        <v>8282.8700000000008</v>
      </c>
      <c r="F466" t="e">
        <f t="shared" si="40"/>
        <v>#REF!</v>
      </c>
      <c r="G466" t="e">
        <f t="shared" si="41"/>
        <v>#REF!</v>
      </c>
    </row>
    <row r="467" spans="1:7" x14ac:dyDescent="0.25">
      <c r="A467" s="68" t="s">
        <v>3919</v>
      </c>
      <c r="B467" s="85">
        <v>604511</v>
      </c>
      <c r="C467" s="86" t="s">
        <v>7061</v>
      </c>
      <c r="D467" s="79" t="s">
        <v>3920</v>
      </c>
      <c r="E467" s="81">
        <v>284992.21000000002</v>
      </c>
      <c r="F467" t="e">
        <f t="shared" si="40"/>
        <v>#REF!</v>
      </c>
      <c r="G467" t="e">
        <f t="shared" si="41"/>
        <v>#REF!</v>
      </c>
    </row>
    <row r="468" spans="1:7" x14ac:dyDescent="0.25">
      <c r="A468" s="68" t="s">
        <v>3923</v>
      </c>
      <c r="B468" s="85">
        <v>6045310</v>
      </c>
      <c r="C468" s="86" t="s">
        <v>7061</v>
      </c>
      <c r="D468" s="79" t="s">
        <v>3924</v>
      </c>
      <c r="E468" s="81">
        <v>43553.13</v>
      </c>
      <c r="F468" t="e">
        <f t="shared" si="40"/>
        <v>#REF!</v>
      </c>
      <c r="G468" t="e">
        <f t="shared" si="41"/>
        <v>#REF!</v>
      </c>
    </row>
    <row r="469" spans="1:7" x14ac:dyDescent="0.25">
      <c r="A469" s="68" t="s">
        <v>3925</v>
      </c>
      <c r="B469" s="85">
        <v>6045311</v>
      </c>
      <c r="C469" s="86" t="s">
        <v>7061</v>
      </c>
      <c r="D469" s="79" t="s">
        <v>3926</v>
      </c>
      <c r="E469" s="81">
        <v>5426.45</v>
      </c>
      <c r="F469" t="e">
        <f t="shared" si="40"/>
        <v>#REF!</v>
      </c>
      <c r="G469" t="e">
        <f t="shared" si="41"/>
        <v>#REF!</v>
      </c>
    </row>
    <row r="470" spans="1:7" x14ac:dyDescent="0.25">
      <c r="A470" s="68" t="s">
        <v>3927</v>
      </c>
      <c r="B470" s="85">
        <v>6045312</v>
      </c>
      <c r="C470" s="86" t="s">
        <v>7061</v>
      </c>
      <c r="D470" s="79" t="s">
        <v>3928</v>
      </c>
      <c r="E470" s="81">
        <v>166339.54</v>
      </c>
      <c r="F470" t="e">
        <f t="shared" si="40"/>
        <v>#REF!</v>
      </c>
      <c r="G470" t="e">
        <f t="shared" si="41"/>
        <v>#REF!</v>
      </c>
    </row>
    <row r="471" spans="1:7" x14ac:dyDescent="0.25">
      <c r="A471" s="68" t="s">
        <v>6255</v>
      </c>
      <c r="B471" s="85">
        <v>6045610</v>
      </c>
      <c r="C471" s="86" t="s">
        <v>7061</v>
      </c>
      <c r="D471" s="79" t="s">
        <v>6256</v>
      </c>
      <c r="E471" s="81">
        <v>0</v>
      </c>
    </row>
    <row r="472" spans="1:7" x14ac:dyDescent="0.25">
      <c r="A472" s="68" t="s">
        <v>3951</v>
      </c>
      <c r="B472" s="85">
        <v>604621</v>
      </c>
      <c r="C472" s="86" t="s">
        <v>7061</v>
      </c>
      <c r="D472" s="79" t="s">
        <v>3952</v>
      </c>
      <c r="E472" s="81">
        <v>220583.98</v>
      </c>
      <c r="F472" t="e">
        <f>VLOOKUP(A472,baza_311217,1,0)</f>
        <v>#REF!</v>
      </c>
      <c r="G472" t="e">
        <f>VLOOKUP(A472,baza_311217,14,0)</f>
        <v>#REF!</v>
      </c>
    </row>
    <row r="473" spans="1:7" x14ac:dyDescent="0.25">
      <c r="A473" s="68" t="s">
        <v>3959</v>
      </c>
      <c r="B473" s="85">
        <v>604661</v>
      </c>
      <c r="C473" s="86" t="s">
        <v>7061</v>
      </c>
      <c r="D473" s="79" t="s">
        <v>3960</v>
      </c>
      <c r="E473" s="81">
        <v>123210.92</v>
      </c>
      <c r="F473" t="e">
        <f>VLOOKUP(A473,baza_311217,1,0)</f>
        <v>#REF!</v>
      </c>
      <c r="G473" t="e">
        <f>VLOOKUP(A473,baza_311217,14,0)</f>
        <v>#REF!</v>
      </c>
    </row>
    <row r="474" spans="1:7" x14ac:dyDescent="0.25">
      <c r="A474" s="68" t="s">
        <v>3961</v>
      </c>
      <c r="B474" s="85">
        <v>604671</v>
      </c>
      <c r="C474" s="86" t="s">
        <v>7061</v>
      </c>
      <c r="D474" s="79" t="s">
        <v>3962</v>
      </c>
      <c r="E474" s="81">
        <v>241586.71</v>
      </c>
      <c r="F474" t="e">
        <f>VLOOKUP(A474,baza_311217,1,0)</f>
        <v>#REF!</v>
      </c>
      <c r="G474" t="e">
        <f>VLOOKUP(A474,baza_311217,14,0)</f>
        <v>#REF!</v>
      </c>
    </row>
    <row r="475" spans="1:7" x14ac:dyDescent="0.25">
      <c r="A475" s="68" t="s">
        <v>3965</v>
      </c>
      <c r="B475" s="85">
        <v>604741</v>
      </c>
      <c r="C475" s="86" t="s">
        <v>7061</v>
      </c>
      <c r="D475" s="79" t="s">
        <v>3966</v>
      </c>
      <c r="E475" s="81">
        <v>7.05</v>
      </c>
      <c r="F475" t="e">
        <f>VLOOKUP(A475,baza_311217,1,0)</f>
        <v>#REF!</v>
      </c>
      <c r="G475" t="e">
        <f>VLOOKUP(A475,baza_311217,14,0)</f>
        <v>#REF!</v>
      </c>
    </row>
    <row r="476" spans="1:7" x14ac:dyDescent="0.25">
      <c r="A476" s="68" t="s">
        <v>3987</v>
      </c>
      <c r="B476" s="85">
        <v>604761</v>
      </c>
      <c r="C476" s="86" t="s">
        <v>7061</v>
      </c>
      <c r="D476" s="79" t="s">
        <v>3988</v>
      </c>
      <c r="E476" s="81">
        <v>104402.09</v>
      </c>
      <c r="F476" t="e">
        <f>VLOOKUP(A476,baza_311217,1,0)</f>
        <v>#REF!</v>
      </c>
      <c r="G476" t="e">
        <f>VLOOKUP(A476,baza_311217,14,0)</f>
        <v>#REF!</v>
      </c>
    </row>
    <row r="477" spans="1:7" x14ac:dyDescent="0.25">
      <c r="A477" s="68" t="s">
        <v>6259</v>
      </c>
      <c r="B477" s="85">
        <v>607021</v>
      </c>
      <c r="C477" s="86" t="s">
        <v>7062</v>
      </c>
      <c r="D477" s="79" t="s">
        <v>6260</v>
      </c>
      <c r="E477" s="81">
        <v>0</v>
      </c>
    </row>
    <row r="478" spans="1:7" x14ac:dyDescent="0.25">
      <c r="A478" s="68" t="s">
        <v>3791</v>
      </c>
      <c r="B478" s="85">
        <v>601010</v>
      </c>
      <c r="C478" s="86" t="s">
        <v>7058</v>
      </c>
      <c r="D478" s="79" t="s">
        <v>3792</v>
      </c>
      <c r="E478" s="81">
        <v>1136.8900000000001</v>
      </c>
      <c r="F478" t="e">
        <f>VLOOKUP(A478,baza_311217,1,0)</f>
        <v>#REF!</v>
      </c>
      <c r="G478" t="e">
        <f>VLOOKUP(A478,baza_311217,14,0)</f>
        <v>#REF!</v>
      </c>
    </row>
    <row r="479" spans="1:7" x14ac:dyDescent="0.25">
      <c r="A479" s="68" t="s">
        <v>3953</v>
      </c>
      <c r="B479" s="85">
        <v>604631</v>
      </c>
      <c r="C479" s="86" t="s">
        <v>7061</v>
      </c>
      <c r="D479" s="79" t="s">
        <v>3954</v>
      </c>
      <c r="E479" s="81">
        <v>83343.149999999994</v>
      </c>
      <c r="F479" t="e">
        <f>VLOOKUP(A479,baza_311217,1,0)</f>
        <v>#REF!</v>
      </c>
      <c r="G479" t="e">
        <f>VLOOKUP(A479,baza_311217,14,0)</f>
        <v>#REF!</v>
      </c>
    </row>
    <row r="480" spans="1:7" x14ac:dyDescent="0.25">
      <c r="A480" s="68" t="s">
        <v>3871</v>
      </c>
      <c r="B480" s="85">
        <v>6042581</v>
      </c>
      <c r="C480" s="86" t="s">
        <v>7061</v>
      </c>
      <c r="D480" s="79" t="s">
        <v>3872</v>
      </c>
      <c r="E480" s="81">
        <v>114.09</v>
      </c>
      <c r="F480" t="e">
        <f>VLOOKUP(A480,baza_311217,1,0)</f>
        <v>#REF!</v>
      </c>
      <c r="G480" t="e">
        <f>VLOOKUP(A480,baza_311217,14,0)</f>
        <v>#REF!</v>
      </c>
    </row>
    <row r="481" spans="1:7" x14ac:dyDescent="0.25">
      <c r="A481" s="68" t="s">
        <v>7073</v>
      </c>
      <c r="B481" s="85">
        <v>6044580</v>
      </c>
      <c r="C481" s="86" t="s">
        <v>7061</v>
      </c>
      <c r="D481" s="79" t="s">
        <v>7074</v>
      </c>
      <c r="E481" s="81">
        <v>0</v>
      </c>
    </row>
    <row r="482" spans="1:7" x14ac:dyDescent="0.25">
      <c r="A482" s="68" t="s">
        <v>7075</v>
      </c>
      <c r="B482" s="85">
        <v>6072581</v>
      </c>
      <c r="C482" s="86" t="s">
        <v>7062</v>
      </c>
      <c r="D482" s="79" t="s">
        <v>7076</v>
      </c>
      <c r="E482" s="81">
        <v>0</v>
      </c>
    </row>
    <row r="483" spans="1:7" x14ac:dyDescent="0.25">
      <c r="A483" s="68" t="s">
        <v>7077</v>
      </c>
      <c r="B483" s="85">
        <v>6074580</v>
      </c>
      <c r="C483" s="86" t="s">
        <v>7062</v>
      </c>
      <c r="D483" s="79" t="s">
        <v>7078</v>
      </c>
      <c r="E483" s="81">
        <v>0</v>
      </c>
    </row>
    <row r="484" spans="1:7" x14ac:dyDescent="0.25">
      <c r="A484" s="68" t="s">
        <v>6269</v>
      </c>
      <c r="B484" s="85">
        <v>607583</v>
      </c>
      <c r="C484" s="86" t="s">
        <v>7062</v>
      </c>
      <c r="D484" s="79" t="s">
        <v>6270</v>
      </c>
      <c r="E484" s="81">
        <v>0</v>
      </c>
    </row>
    <row r="485" spans="1:7" x14ac:dyDescent="0.25">
      <c r="A485" s="68" t="s">
        <v>6271</v>
      </c>
      <c r="B485" s="85">
        <v>6077410</v>
      </c>
      <c r="C485" s="86" t="s">
        <v>7062</v>
      </c>
      <c r="D485" s="79" t="s">
        <v>6272</v>
      </c>
      <c r="E485" s="81">
        <v>0</v>
      </c>
    </row>
    <row r="486" spans="1:7" x14ac:dyDescent="0.25">
      <c r="A486" s="68" t="s">
        <v>6249</v>
      </c>
      <c r="B486" s="85">
        <v>604241</v>
      </c>
      <c r="C486" s="86" t="s">
        <v>7061</v>
      </c>
      <c r="D486" s="79" t="s">
        <v>6250</v>
      </c>
      <c r="E486" s="81">
        <v>0</v>
      </c>
    </row>
    <row r="487" spans="1:7" x14ac:dyDescent="0.25">
      <c r="A487" s="68" t="s">
        <v>7079</v>
      </c>
      <c r="B487" s="85">
        <v>60446</v>
      </c>
      <c r="C487" s="86" t="s">
        <v>7061</v>
      </c>
      <c r="D487" s="79" t="s">
        <v>7080</v>
      </c>
      <c r="E487" s="81">
        <v>0</v>
      </c>
    </row>
    <row r="488" spans="1:7" x14ac:dyDescent="0.25">
      <c r="A488" s="68" t="s">
        <v>7081</v>
      </c>
      <c r="B488" s="85">
        <v>6072580</v>
      </c>
      <c r="C488" s="86" t="s">
        <v>7062</v>
      </c>
      <c r="D488" s="79" t="s">
        <v>7082</v>
      </c>
      <c r="E488" s="81">
        <v>0</v>
      </c>
    </row>
    <row r="489" spans="1:7" x14ac:dyDescent="0.25">
      <c r="A489" s="68" t="s">
        <v>6247</v>
      </c>
      <c r="B489" s="85">
        <v>604211</v>
      </c>
      <c r="C489" s="86" t="s">
        <v>7061</v>
      </c>
      <c r="D489" s="79" t="s">
        <v>6248</v>
      </c>
      <c r="E489" s="81">
        <v>0</v>
      </c>
    </row>
    <row r="490" spans="1:7" x14ac:dyDescent="0.25">
      <c r="A490" s="68" t="s">
        <v>6251</v>
      </c>
      <c r="B490" s="85">
        <v>6042413</v>
      </c>
      <c r="C490" s="86" t="s">
        <v>7061</v>
      </c>
      <c r="D490" s="79" t="s">
        <v>6252</v>
      </c>
      <c r="E490" s="81">
        <v>0</v>
      </c>
    </row>
    <row r="491" spans="1:7" x14ac:dyDescent="0.25">
      <c r="A491" s="68" t="s">
        <v>4037</v>
      </c>
      <c r="B491" s="85">
        <v>607001</v>
      </c>
      <c r="C491" s="86" t="s">
        <v>7062</v>
      </c>
      <c r="D491" s="79" t="s">
        <v>4038</v>
      </c>
      <c r="E491" s="81">
        <v>163782.51</v>
      </c>
      <c r="F491" t="e">
        <f t="shared" ref="F491:F497" si="42">VLOOKUP(A491,baza_311217,1,0)</f>
        <v>#REF!</v>
      </c>
      <c r="G491" t="e">
        <f t="shared" ref="G491:G497" si="43">VLOOKUP(A491,baza_311217,14,0)</f>
        <v>#REF!</v>
      </c>
    </row>
    <row r="492" spans="1:7" x14ac:dyDescent="0.25">
      <c r="A492" s="68" t="s">
        <v>3875</v>
      </c>
      <c r="B492" s="85">
        <v>604311</v>
      </c>
      <c r="C492" s="86" t="s">
        <v>7061</v>
      </c>
      <c r="D492" s="79" t="s">
        <v>3876</v>
      </c>
      <c r="E492" s="81">
        <v>6754.23</v>
      </c>
      <c r="F492" t="e">
        <f t="shared" si="42"/>
        <v>#REF!</v>
      </c>
      <c r="G492" t="e">
        <f t="shared" si="43"/>
        <v>#REF!</v>
      </c>
    </row>
    <row r="493" spans="1:7" x14ac:dyDescent="0.25">
      <c r="A493" s="68" t="s">
        <v>3969</v>
      </c>
      <c r="B493" s="85">
        <v>6047517</v>
      </c>
      <c r="C493" s="86" t="s">
        <v>7061</v>
      </c>
      <c r="D493" s="79" t="s">
        <v>3970</v>
      </c>
      <c r="E493" s="81">
        <v>19050.91</v>
      </c>
      <c r="F493" t="e">
        <f t="shared" si="42"/>
        <v>#REF!</v>
      </c>
      <c r="G493" t="e">
        <f t="shared" si="43"/>
        <v>#REF!</v>
      </c>
    </row>
    <row r="494" spans="1:7" x14ac:dyDescent="0.25">
      <c r="A494" s="68" t="s">
        <v>3975</v>
      </c>
      <c r="B494" s="85">
        <v>6047537</v>
      </c>
      <c r="C494" s="86" t="s">
        <v>7061</v>
      </c>
      <c r="D494" s="79" t="s">
        <v>3976</v>
      </c>
      <c r="E494" s="81">
        <v>48668.69</v>
      </c>
      <c r="F494" t="e">
        <f t="shared" si="42"/>
        <v>#REF!</v>
      </c>
      <c r="G494" t="e">
        <f t="shared" si="43"/>
        <v>#REF!</v>
      </c>
    </row>
    <row r="495" spans="1:7" x14ac:dyDescent="0.25">
      <c r="A495" s="68" t="s">
        <v>3991</v>
      </c>
      <c r="B495" s="85">
        <v>6048517</v>
      </c>
      <c r="C495" s="86" t="s">
        <v>7061</v>
      </c>
      <c r="D495" s="79" t="s">
        <v>3992</v>
      </c>
      <c r="E495" s="81">
        <v>4685.2700000000004</v>
      </c>
      <c r="F495" t="e">
        <f t="shared" si="42"/>
        <v>#REF!</v>
      </c>
      <c r="G495" t="e">
        <f t="shared" si="43"/>
        <v>#REF!</v>
      </c>
    </row>
    <row r="496" spans="1:7" x14ac:dyDescent="0.25">
      <c r="A496" s="68" t="s">
        <v>3997</v>
      </c>
      <c r="B496" s="85">
        <v>6048537</v>
      </c>
      <c r="C496" s="86" t="s">
        <v>7061</v>
      </c>
      <c r="D496" s="79" t="s">
        <v>3998</v>
      </c>
      <c r="E496" s="81">
        <v>18163.23</v>
      </c>
      <c r="F496" t="e">
        <f t="shared" si="42"/>
        <v>#REF!</v>
      </c>
      <c r="G496" t="e">
        <f t="shared" si="43"/>
        <v>#REF!</v>
      </c>
    </row>
    <row r="497" spans="1:7" x14ac:dyDescent="0.25">
      <c r="A497" s="68" t="s">
        <v>4009</v>
      </c>
      <c r="B497" s="85">
        <v>6049517</v>
      </c>
      <c r="C497" s="86" t="s">
        <v>7061</v>
      </c>
      <c r="D497" s="79" t="s">
        <v>4010</v>
      </c>
      <c r="E497" s="81">
        <v>707.31</v>
      </c>
      <c r="F497" t="e">
        <f t="shared" si="42"/>
        <v>#REF!</v>
      </c>
      <c r="G497" t="e">
        <f t="shared" si="43"/>
        <v>#REF!</v>
      </c>
    </row>
    <row r="498" spans="1:7" x14ac:dyDescent="0.25">
      <c r="A498" s="68" t="s">
        <v>6263</v>
      </c>
      <c r="B498" s="85">
        <v>607100</v>
      </c>
      <c r="C498" s="86" t="s">
        <v>7062</v>
      </c>
      <c r="D498" s="79" t="s">
        <v>6264</v>
      </c>
      <c r="E498" s="81">
        <v>0</v>
      </c>
    </row>
    <row r="499" spans="1:7" x14ac:dyDescent="0.25">
      <c r="A499" s="68" t="s">
        <v>6265</v>
      </c>
      <c r="B499" s="85">
        <v>607180</v>
      </c>
      <c r="C499" s="86" t="s">
        <v>7062</v>
      </c>
      <c r="D499" s="79" t="s">
        <v>6266</v>
      </c>
      <c r="E499" s="81">
        <v>0</v>
      </c>
    </row>
    <row r="500" spans="1:7" x14ac:dyDescent="0.25">
      <c r="A500" s="68" t="s">
        <v>4137</v>
      </c>
      <c r="B500" s="85">
        <v>6077517</v>
      </c>
      <c r="C500" s="86" t="s">
        <v>7062</v>
      </c>
      <c r="D500" s="79" t="s">
        <v>4138</v>
      </c>
      <c r="E500" s="81">
        <v>43438.83</v>
      </c>
      <c r="F500" t="e">
        <f>VLOOKUP(A500,baza_311217,1,0)</f>
        <v>#REF!</v>
      </c>
      <c r="G500" t="e">
        <f>VLOOKUP(A500,baza_311217,14,0)</f>
        <v>#REF!</v>
      </c>
    </row>
    <row r="501" spans="1:7" x14ac:dyDescent="0.25">
      <c r="A501" s="68" t="s">
        <v>4143</v>
      </c>
      <c r="B501" s="85">
        <v>6077537</v>
      </c>
      <c r="C501" s="86" t="s">
        <v>7062</v>
      </c>
      <c r="D501" s="79" t="s">
        <v>4144</v>
      </c>
      <c r="E501" s="81">
        <v>110960.71</v>
      </c>
      <c r="F501" t="e">
        <f>VLOOKUP(A501,baza_311217,1,0)</f>
        <v>#REF!</v>
      </c>
      <c r="G501" t="e">
        <f>VLOOKUP(A501,baza_311217,14,0)</f>
        <v>#REF!</v>
      </c>
    </row>
    <row r="502" spans="1:7" x14ac:dyDescent="0.25">
      <c r="A502" s="68" t="s">
        <v>4157</v>
      </c>
      <c r="B502" s="85">
        <v>6078517</v>
      </c>
      <c r="C502" s="86" t="s">
        <v>7062</v>
      </c>
      <c r="D502" s="79" t="s">
        <v>4158</v>
      </c>
      <c r="E502" s="81">
        <v>16011.13</v>
      </c>
      <c r="F502" t="e">
        <f>VLOOKUP(A502,baza_311217,1,0)</f>
        <v>#REF!</v>
      </c>
      <c r="G502" t="e">
        <f>VLOOKUP(A502,baza_311217,14,0)</f>
        <v>#REF!</v>
      </c>
    </row>
    <row r="503" spans="1:7" x14ac:dyDescent="0.25">
      <c r="A503" s="68" t="s">
        <v>4163</v>
      </c>
      <c r="B503" s="85">
        <v>6078537</v>
      </c>
      <c r="C503" s="86" t="s">
        <v>7062</v>
      </c>
      <c r="D503" s="79" t="s">
        <v>4164</v>
      </c>
      <c r="E503" s="81">
        <v>63454.82</v>
      </c>
      <c r="F503" t="e">
        <f>VLOOKUP(A503,baza_311217,1,0)</f>
        <v>#REF!</v>
      </c>
      <c r="G503" t="e">
        <f>VLOOKUP(A503,baza_311217,14,0)</f>
        <v>#REF!</v>
      </c>
    </row>
    <row r="504" spans="1:7" x14ac:dyDescent="0.25">
      <c r="A504" s="68" t="s">
        <v>4173</v>
      </c>
      <c r="B504" s="85">
        <v>6079517</v>
      </c>
      <c r="C504" s="86" t="s">
        <v>7062</v>
      </c>
      <c r="D504" s="79" t="s">
        <v>4174</v>
      </c>
      <c r="E504" s="81">
        <v>2232.23</v>
      </c>
      <c r="F504" t="e">
        <f>VLOOKUP(A504,baza_311217,1,0)</f>
        <v>#REF!</v>
      </c>
      <c r="G504" t="e">
        <f>VLOOKUP(A504,baza_311217,14,0)</f>
        <v>#REF!</v>
      </c>
    </row>
    <row r="505" spans="1:7" x14ac:dyDescent="0.25">
      <c r="A505" s="68" t="s">
        <v>6261</v>
      </c>
      <c r="B505" s="85">
        <v>607061</v>
      </c>
      <c r="C505" s="86" t="s">
        <v>7062</v>
      </c>
      <c r="D505" s="79" t="s">
        <v>6262</v>
      </c>
      <c r="E505" s="81">
        <v>0</v>
      </c>
    </row>
    <row r="506" spans="1:7" x14ac:dyDescent="0.25">
      <c r="A506" s="68" t="s">
        <v>4097</v>
      </c>
      <c r="B506" s="85">
        <v>607483</v>
      </c>
      <c r="C506" s="86" t="s">
        <v>7062</v>
      </c>
      <c r="D506" s="79" t="s">
        <v>4098</v>
      </c>
      <c r="E506" s="81">
        <v>459814.5</v>
      </c>
      <c r="F506" t="e">
        <f t="shared" ref="F506:F511" si="44">VLOOKUP(A506,baza_311217,1,0)</f>
        <v>#REF!</v>
      </c>
      <c r="G506" t="e">
        <f t="shared" ref="G506:G511" si="45">VLOOKUP(A506,baza_311217,14,0)</f>
        <v>#REF!</v>
      </c>
    </row>
    <row r="507" spans="1:7" x14ac:dyDescent="0.25">
      <c r="A507" s="68" t="s">
        <v>4133</v>
      </c>
      <c r="B507" s="85">
        <v>6076810</v>
      </c>
      <c r="C507" s="86" t="s">
        <v>7062</v>
      </c>
      <c r="D507" s="79" t="s">
        <v>4134</v>
      </c>
      <c r="E507" s="81">
        <v>11089.34</v>
      </c>
      <c r="F507" t="e">
        <f t="shared" si="44"/>
        <v>#REF!</v>
      </c>
      <c r="G507" t="e">
        <f t="shared" si="45"/>
        <v>#REF!</v>
      </c>
    </row>
    <row r="508" spans="1:7" x14ac:dyDescent="0.25">
      <c r="A508" s="68" t="s">
        <v>3827</v>
      </c>
      <c r="B508" s="85">
        <v>60151105</v>
      </c>
      <c r="C508" s="86" t="s">
        <v>7058</v>
      </c>
      <c r="D508" s="79" t="s">
        <v>3828</v>
      </c>
      <c r="E508" s="81">
        <v>3400.06</v>
      </c>
      <c r="F508" t="e">
        <f t="shared" si="44"/>
        <v>#REF!</v>
      </c>
      <c r="G508" t="e">
        <f t="shared" si="45"/>
        <v>#REF!</v>
      </c>
    </row>
    <row r="509" spans="1:7" x14ac:dyDescent="0.25">
      <c r="A509" s="68" t="s">
        <v>3949</v>
      </c>
      <c r="B509" s="85">
        <v>6045817</v>
      </c>
      <c r="C509" s="86" t="s">
        <v>7061</v>
      </c>
      <c r="D509" s="79" t="s">
        <v>3950</v>
      </c>
      <c r="E509" s="81">
        <v>358.16</v>
      </c>
      <c r="F509" t="e">
        <f t="shared" si="44"/>
        <v>#REF!</v>
      </c>
      <c r="G509" t="e">
        <f t="shared" si="45"/>
        <v>#REF!</v>
      </c>
    </row>
    <row r="510" spans="1:7" x14ac:dyDescent="0.25">
      <c r="A510" s="68" t="s">
        <v>6257</v>
      </c>
      <c r="B510" s="85">
        <v>6070119</v>
      </c>
      <c r="C510" s="86" t="s">
        <v>7062</v>
      </c>
      <c r="D510" s="79" t="s">
        <v>6258</v>
      </c>
      <c r="E510" s="81">
        <v>0</v>
      </c>
      <c r="F510" t="e">
        <f t="shared" si="44"/>
        <v>#REF!</v>
      </c>
      <c r="G510" t="e">
        <f t="shared" si="45"/>
        <v>#REF!</v>
      </c>
    </row>
    <row r="511" spans="1:7" x14ac:dyDescent="0.25">
      <c r="A511" s="68" t="s">
        <v>4069</v>
      </c>
      <c r="B511" s="85">
        <v>607421</v>
      </c>
      <c r="C511" s="86" t="s">
        <v>7062</v>
      </c>
      <c r="D511" s="79" t="s">
        <v>4070</v>
      </c>
      <c r="E511" s="81">
        <v>2770.33</v>
      </c>
      <c r="F511" t="e">
        <f t="shared" si="44"/>
        <v>#REF!</v>
      </c>
      <c r="G511" t="e">
        <f t="shared" si="45"/>
        <v>#REF!</v>
      </c>
    </row>
    <row r="512" spans="1:7" x14ac:dyDescent="0.25">
      <c r="A512" s="68" t="s">
        <v>6273</v>
      </c>
      <c r="B512" s="85">
        <v>6077580</v>
      </c>
      <c r="C512" s="86" t="s">
        <v>7062</v>
      </c>
      <c r="D512" s="79" t="s">
        <v>6274</v>
      </c>
      <c r="E512" s="81">
        <v>0</v>
      </c>
    </row>
    <row r="513" spans="1:7" x14ac:dyDescent="0.25">
      <c r="A513" s="68" t="s">
        <v>3841</v>
      </c>
      <c r="B513" s="85">
        <v>601911</v>
      </c>
      <c r="C513" s="86" t="s">
        <v>7058</v>
      </c>
      <c r="D513" s="79" t="s">
        <v>3842</v>
      </c>
      <c r="E513" s="81">
        <v>5988.71</v>
      </c>
      <c r="F513" t="e">
        <f>VLOOKUP(A513,baza_311217,1,0)</f>
        <v>#REF!</v>
      </c>
      <c r="G513" t="e">
        <f>VLOOKUP(A513,baza_311217,14,0)</f>
        <v>#REF!</v>
      </c>
    </row>
    <row r="514" spans="1:7" x14ac:dyDescent="0.25">
      <c r="A514" s="68" t="s">
        <v>4047</v>
      </c>
      <c r="B514" s="85">
        <v>607071</v>
      </c>
      <c r="C514" s="86" t="s">
        <v>7062</v>
      </c>
      <c r="D514" s="79" t="s">
        <v>4048</v>
      </c>
      <c r="E514" s="81">
        <v>1.46</v>
      </c>
      <c r="F514" t="e">
        <f>VLOOKUP(A514,baza_311217,1,0)</f>
        <v>#REF!</v>
      </c>
      <c r="G514" t="e">
        <f>VLOOKUP(A514,baza_311217,14,0)</f>
        <v>#REF!</v>
      </c>
    </row>
    <row r="515" spans="1:7" x14ac:dyDescent="0.25">
      <c r="A515" s="68" t="s">
        <v>4103</v>
      </c>
      <c r="B515" s="85">
        <v>607535</v>
      </c>
      <c r="C515" s="86" t="s">
        <v>7062</v>
      </c>
      <c r="D515" s="79" t="s">
        <v>4104</v>
      </c>
      <c r="E515" s="81">
        <v>1949.35</v>
      </c>
      <c r="F515" t="e">
        <f>VLOOKUP(A515,baza_311217,1,0)</f>
        <v>#REF!</v>
      </c>
      <c r="G515" t="e">
        <f>VLOOKUP(A515,baza_311217,14,0)</f>
        <v>#REF!</v>
      </c>
    </row>
    <row r="516" spans="1:7" x14ac:dyDescent="0.25">
      <c r="A516" s="68" t="s">
        <v>3963</v>
      </c>
      <c r="B516" s="85">
        <v>604711</v>
      </c>
      <c r="C516" s="86" t="s">
        <v>7061</v>
      </c>
      <c r="D516" s="79" t="s">
        <v>3964</v>
      </c>
      <c r="E516" s="81">
        <v>9622.11</v>
      </c>
      <c r="F516" t="e">
        <f>VLOOKUP(A516,baza_311217,1,0)</f>
        <v>#REF!</v>
      </c>
      <c r="G516" t="e">
        <f>VLOOKUP(A516,baza_311217,14,0)</f>
        <v>#REF!</v>
      </c>
    </row>
    <row r="517" spans="1:7" x14ac:dyDescent="0.25">
      <c r="A517" s="68" t="s">
        <v>6957</v>
      </c>
      <c r="B517" s="82" t="s">
        <v>6958</v>
      </c>
      <c r="C517" s="83"/>
      <c r="D517" s="82" t="s">
        <v>7083</v>
      </c>
      <c r="E517" s="92"/>
    </row>
    <row r="518" spans="1:7" x14ac:dyDescent="0.25">
      <c r="A518" s="68" t="s">
        <v>6959</v>
      </c>
      <c r="B518" s="82" t="s">
        <v>6960</v>
      </c>
      <c r="C518" s="83"/>
      <c r="D518" s="82" t="s">
        <v>7084</v>
      </c>
      <c r="E518" s="92"/>
    </row>
    <row r="519" spans="1:7" x14ac:dyDescent="0.25">
      <c r="A519" s="68" t="s">
        <v>7008</v>
      </c>
      <c r="B519" s="82" t="s">
        <v>7009</v>
      </c>
      <c r="C519" s="83"/>
      <c r="D519" s="82" t="s">
        <v>7085</v>
      </c>
      <c r="E519" s="92">
        <f>SUM(E520:E531)</f>
        <v>3148282.0399999996</v>
      </c>
    </row>
    <row r="520" spans="1:7" x14ac:dyDescent="0.25">
      <c r="A520" s="68" t="s">
        <v>6233</v>
      </c>
      <c r="B520" s="85">
        <v>600561</v>
      </c>
      <c r="C520" s="86" t="s">
        <v>7086</v>
      </c>
      <c r="D520" s="79" t="s">
        <v>6234</v>
      </c>
      <c r="E520" s="81">
        <v>0</v>
      </c>
    </row>
    <row r="521" spans="1:7" x14ac:dyDescent="0.25">
      <c r="A521" s="68" t="s">
        <v>3789</v>
      </c>
      <c r="B521" s="85">
        <v>6005617</v>
      </c>
      <c r="C521" s="86" t="s">
        <v>7086</v>
      </c>
      <c r="D521" s="79" t="s">
        <v>3790</v>
      </c>
      <c r="E521" s="81">
        <v>195</v>
      </c>
      <c r="F521" t="e">
        <f>VLOOKUP(A521,baza_311217,1,0)</f>
        <v>#REF!</v>
      </c>
      <c r="G521" t="e">
        <f>VLOOKUP(A521,baza_311217,14,0)</f>
        <v>#REF!</v>
      </c>
    </row>
    <row r="522" spans="1:7" x14ac:dyDescent="0.25">
      <c r="A522" s="68" t="s">
        <v>6245</v>
      </c>
      <c r="B522" s="85">
        <v>60301071</v>
      </c>
      <c r="C522" s="86" t="s">
        <v>7087</v>
      </c>
      <c r="D522" s="79" t="s">
        <v>6246</v>
      </c>
      <c r="E522" s="81">
        <v>0</v>
      </c>
    </row>
    <row r="523" spans="1:7" x14ac:dyDescent="0.25">
      <c r="A523" s="68" t="s">
        <v>3843</v>
      </c>
      <c r="B523" s="85">
        <v>60306011</v>
      </c>
      <c r="C523" s="86" t="s">
        <v>7087</v>
      </c>
      <c r="D523" s="79" t="s">
        <v>3844</v>
      </c>
      <c r="E523" s="81">
        <v>2855558.47</v>
      </c>
      <c r="F523" t="e">
        <f t="shared" ref="F523:F530" si="46">VLOOKUP(A523,baza_311217,1,0)</f>
        <v>#REF!</v>
      </c>
      <c r="G523" t="e">
        <f t="shared" ref="G523:G530" si="47">VLOOKUP(A523,baza_311217,14,0)</f>
        <v>#REF!</v>
      </c>
    </row>
    <row r="524" spans="1:7" x14ac:dyDescent="0.25">
      <c r="A524" s="68" t="s">
        <v>3845</v>
      </c>
      <c r="B524" s="85">
        <v>60306041</v>
      </c>
      <c r="C524" s="86" t="s">
        <v>7087</v>
      </c>
      <c r="D524" s="79" t="s">
        <v>3846</v>
      </c>
      <c r="E524" s="81">
        <v>159690.69</v>
      </c>
      <c r="F524" t="e">
        <f t="shared" si="46"/>
        <v>#REF!</v>
      </c>
      <c r="G524" t="e">
        <f t="shared" si="47"/>
        <v>#REF!</v>
      </c>
    </row>
    <row r="525" spans="1:7" x14ac:dyDescent="0.25">
      <c r="A525" s="68" t="s">
        <v>3847</v>
      </c>
      <c r="B525" s="85">
        <v>60306091</v>
      </c>
      <c r="C525" s="86" t="s">
        <v>7087</v>
      </c>
      <c r="D525" s="79" t="s">
        <v>3848</v>
      </c>
      <c r="E525" s="81">
        <v>851.61</v>
      </c>
      <c r="F525" t="e">
        <f t="shared" si="46"/>
        <v>#REF!</v>
      </c>
      <c r="G525" t="e">
        <f t="shared" si="47"/>
        <v>#REF!</v>
      </c>
    </row>
    <row r="526" spans="1:7" x14ac:dyDescent="0.25">
      <c r="A526" s="68" t="s">
        <v>3849</v>
      </c>
      <c r="B526" s="85">
        <v>60306141</v>
      </c>
      <c r="C526" s="86" t="s">
        <v>7087</v>
      </c>
      <c r="D526" s="79" t="s">
        <v>3850</v>
      </c>
      <c r="E526" s="81">
        <v>78811.88</v>
      </c>
      <c r="F526" t="e">
        <f t="shared" si="46"/>
        <v>#REF!</v>
      </c>
      <c r="G526" t="e">
        <f t="shared" si="47"/>
        <v>#REF!</v>
      </c>
    </row>
    <row r="527" spans="1:7" x14ac:dyDescent="0.25">
      <c r="A527" s="68" t="s">
        <v>3851</v>
      </c>
      <c r="B527" s="85">
        <v>60306151</v>
      </c>
      <c r="C527" s="86" t="s">
        <v>7087</v>
      </c>
      <c r="D527" s="79" t="s">
        <v>3852</v>
      </c>
      <c r="E527" s="81">
        <v>27.78</v>
      </c>
      <c r="F527" t="e">
        <f t="shared" si="46"/>
        <v>#REF!</v>
      </c>
      <c r="G527" t="e">
        <f t="shared" si="47"/>
        <v>#REF!</v>
      </c>
    </row>
    <row r="528" spans="1:7" x14ac:dyDescent="0.25">
      <c r="A528" s="68" t="s">
        <v>6588</v>
      </c>
      <c r="B528" s="85">
        <v>603062</v>
      </c>
      <c r="C528" s="86" t="s">
        <v>7087</v>
      </c>
      <c r="D528" s="79" t="s">
        <v>6589</v>
      </c>
      <c r="E528" s="81">
        <v>409.48</v>
      </c>
      <c r="F528" t="e">
        <f t="shared" si="46"/>
        <v>#REF!</v>
      </c>
      <c r="G528" t="e">
        <f t="shared" si="47"/>
        <v>#REF!</v>
      </c>
    </row>
    <row r="529" spans="1:7" x14ac:dyDescent="0.25">
      <c r="A529" s="68" t="s">
        <v>4035</v>
      </c>
      <c r="B529" s="85">
        <v>606511</v>
      </c>
      <c r="C529" s="86" t="s">
        <v>7088</v>
      </c>
      <c r="D529" s="79" t="s">
        <v>4036</v>
      </c>
      <c r="E529" s="81">
        <v>13633.28</v>
      </c>
      <c r="F529" t="e">
        <f t="shared" si="46"/>
        <v>#REF!</v>
      </c>
      <c r="G529" t="e">
        <f t="shared" si="47"/>
        <v>#REF!</v>
      </c>
    </row>
    <row r="530" spans="1:7" x14ac:dyDescent="0.25">
      <c r="A530" s="68" t="s">
        <v>3853</v>
      </c>
      <c r="B530" s="85">
        <v>60306161</v>
      </c>
      <c r="C530" s="86" t="s">
        <v>7087</v>
      </c>
      <c r="D530" s="79" t="s">
        <v>3854</v>
      </c>
      <c r="E530" s="81">
        <v>39103.85</v>
      </c>
      <c r="F530" t="e">
        <f t="shared" si="46"/>
        <v>#REF!</v>
      </c>
      <c r="G530" t="e">
        <f t="shared" si="47"/>
        <v>#REF!</v>
      </c>
    </row>
    <row r="531" spans="1:7" x14ac:dyDescent="0.25">
      <c r="A531" s="68" t="s">
        <v>7089</v>
      </c>
      <c r="B531" s="85">
        <v>606581</v>
      </c>
      <c r="C531" s="86" t="s">
        <v>7088</v>
      </c>
      <c r="D531" s="79" t="s">
        <v>7090</v>
      </c>
      <c r="E531" s="81">
        <v>0</v>
      </c>
    </row>
    <row r="532" spans="1:7" x14ac:dyDescent="0.25">
      <c r="A532" s="68" t="s">
        <v>7013</v>
      </c>
      <c r="B532" s="82" t="s">
        <v>7014</v>
      </c>
      <c r="C532" s="83"/>
      <c r="D532" s="82" t="s">
        <v>7091</v>
      </c>
      <c r="E532" s="92">
        <f>SUM(E533:E534)</f>
        <v>3011903.39</v>
      </c>
    </row>
    <row r="533" spans="1:7" x14ac:dyDescent="0.25">
      <c r="A533" s="68" t="s">
        <v>4033</v>
      </c>
      <c r="B533" s="85">
        <v>60506131</v>
      </c>
      <c r="C533" s="86" t="s">
        <v>7092</v>
      </c>
      <c r="D533" s="79" t="s">
        <v>4034</v>
      </c>
      <c r="E533" s="81">
        <v>3008000</v>
      </c>
      <c r="F533" t="e">
        <f>VLOOKUP(A533,baza_311217,1,0)</f>
        <v>#REF!</v>
      </c>
      <c r="G533" t="e">
        <f>VLOOKUP(A533,baza_311217,14,0)</f>
        <v>#REF!</v>
      </c>
    </row>
    <row r="534" spans="1:7" x14ac:dyDescent="0.25">
      <c r="A534" s="68" t="s">
        <v>4051</v>
      </c>
      <c r="B534" s="85">
        <v>60708131</v>
      </c>
      <c r="C534" s="86" t="s">
        <v>7062</v>
      </c>
      <c r="D534" s="79" t="s">
        <v>4052</v>
      </c>
      <c r="E534" s="81">
        <v>3903.39</v>
      </c>
      <c r="F534" t="e">
        <f>VLOOKUP(A534,baza_311217,1,0)</f>
        <v>#REF!</v>
      </c>
      <c r="G534" t="e">
        <f>VLOOKUP(A534,baza_311217,14,0)</f>
        <v>#REF!</v>
      </c>
    </row>
    <row r="535" spans="1:7" x14ac:dyDescent="0.25">
      <c r="A535" s="68" t="s">
        <v>7016</v>
      </c>
      <c r="B535" s="82" t="s">
        <v>7017</v>
      </c>
      <c r="C535" s="83"/>
      <c r="D535" s="82" t="s">
        <v>7093</v>
      </c>
      <c r="E535" s="92"/>
    </row>
    <row r="536" spans="1:7" x14ac:dyDescent="0.25">
      <c r="A536" s="68" t="s">
        <v>7019</v>
      </c>
      <c r="B536" s="82" t="s">
        <v>7020</v>
      </c>
      <c r="C536" s="83"/>
      <c r="D536" s="82" t="s">
        <v>7094</v>
      </c>
      <c r="E536" s="92">
        <f>SUM(E293,E517,E518,E519,E532,E535)</f>
        <v>31578310.090000011</v>
      </c>
    </row>
    <row r="537" spans="1:7" x14ac:dyDescent="0.25">
      <c r="A537" s="68" t="s">
        <v>7095</v>
      </c>
      <c r="B537" s="96" t="s">
        <v>7096</v>
      </c>
      <c r="C537" s="97"/>
      <c r="D537" s="96" t="s">
        <v>7097</v>
      </c>
      <c r="E537" s="98">
        <f>E291-E536</f>
        <v>53269333.06999997</v>
      </c>
    </row>
    <row r="538" spans="1:7" x14ac:dyDescent="0.25">
      <c r="A538" s="68" t="s">
        <v>7098</v>
      </c>
      <c r="B538" s="99" t="s">
        <v>7099</v>
      </c>
      <c r="C538" s="76"/>
      <c r="D538" s="100" t="s">
        <v>7100</v>
      </c>
      <c r="E538" s="101"/>
    </row>
    <row r="539" spans="1:7" x14ac:dyDescent="0.25">
      <c r="A539" s="68" t="s">
        <v>7101</v>
      </c>
      <c r="B539" s="82" t="s">
        <v>6949</v>
      </c>
      <c r="C539" s="83"/>
      <c r="D539" s="82" t="s">
        <v>7102</v>
      </c>
      <c r="E539" s="92">
        <f>SUM(E540:E555)-SUM(E556:E567)</f>
        <v>3639833.4599999981</v>
      </c>
    </row>
    <row r="540" spans="1:7" x14ac:dyDescent="0.25">
      <c r="A540" s="68" t="s">
        <v>5184</v>
      </c>
      <c r="B540" s="85">
        <v>78002</v>
      </c>
      <c r="C540" s="86" t="s">
        <v>7103</v>
      </c>
      <c r="D540" s="79" t="s">
        <v>5185</v>
      </c>
      <c r="E540" s="81">
        <v>1943103.02</v>
      </c>
      <c r="F540" t="e">
        <f t="shared" ref="F540:F554" si="48">VLOOKUP(A540,baza_311217,1,0)</f>
        <v>#REF!</v>
      </c>
      <c r="G540" t="e">
        <f t="shared" ref="G540:G554" si="49">VLOOKUP(A540,baza_311217,14,0)</f>
        <v>#REF!</v>
      </c>
    </row>
    <row r="541" spans="1:7" x14ac:dyDescent="0.25">
      <c r="A541" s="68" t="s">
        <v>5182</v>
      </c>
      <c r="B541" s="85">
        <v>78001</v>
      </c>
      <c r="C541" s="86" t="s">
        <v>7103</v>
      </c>
      <c r="D541" s="79" t="s">
        <v>5183</v>
      </c>
      <c r="E541" s="81">
        <v>304.5</v>
      </c>
      <c r="F541" t="e">
        <f t="shared" si="48"/>
        <v>#REF!</v>
      </c>
      <c r="G541" t="e">
        <f t="shared" si="49"/>
        <v>#REF!</v>
      </c>
    </row>
    <row r="542" spans="1:7" x14ac:dyDescent="0.25">
      <c r="A542" s="68" t="s">
        <v>5186</v>
      </c>
      <c r="B542" s="85">
        <v>78003</v>
      </c>
      <c r="C542" s="86" t="s">
        <v>7103</v>
      </c>
      <c r="D542" s="79" t="s">
        <v>5187</v>
      </c>
      <c r="E542" s="81">
        <v>903049</v>
      </c>
      <c r="F542" t="e">
        <f t="shared" si="48"/>
        <v>#REF!</v>
      </c>
      <c r="G542" t="e">
        <f t="shared" si="49"/>
        <v>#REF!</v>
      </c>
    </row>
    <row r="543" spans="1:7" x14ac:dyDescent="0.25">
      <c r="A543" s="68" t="s">
        <v>5188</v>
      </c>
      <c r="B543" s="85">
        <v>78004</v>
      </c>
      <c r="C543" s="86" t="s">
        <v>7103</v>
      </c>
      <c r="D543" s="79" t="s">
        <v>5189</v>
      </c>
      <c r="E543" s="81">
        <v>1145905.79</v>
      </c>
      <c r="F543" t="e">
        <f t="shared" si="48"/>
        <v>#REF!</v>
      </c>
      <c r="G543" t="e">
        <f t="shared" si="49"/>
        <v>#REF!</v>
      </c>
    </row>
    <row r="544" spans="1:7" x14ac:dyDescent="0.25">
      <c r="A544" s="68" t="s">
        <v>5190</v>
      </c>
      <c r="B544" s="85">
        <v>78005</v>
      </c>
      <c r="C544" s="86" t="s">
        <v>7103</v>
      </c>
      <c r="D544" s="79" t="s">
        <v>5191</v>
      </c>
      <c r="E544" s="81">
        <v>6370.12</v>
      </c>
      <c r="F544" t="e">
        <f t="shared" si="48"/>
        <v>#REF!</v>
      </c>
      <c r="G544" t="e">
        <f t="shared" si="49"/>
        <v>#REF!</v>
      </c>
    </row>
    <row r="545" spans="1:7" x14ac:dyDescent="0.25">
      <c r="A545" s="68" t="s">
        <v>5210</v>
      </c>
      <c r="B545" s="85">
        <v>7801</v>
      </c>
      <c r="C545" s="86" t="s">
        <v>7103</v>
      </c>
      <c r="D545" s="79" t="s">
        <v>5211</v>
      </c>
      <c r="E545" s="81">
        <v>3633123.95</v>
      </c>
      <c r="F545" t="e">
        <f t="shared" si="48"/>
        <v>#REF!</v>
      </c>
      <c r="G545" t="e">
        <f t="shared" si="49"/>
        <v>#REF!</v>
      </c>
    </row>
    <row r="546" spans="1:7" x14ac:dyDescent="0.25">
      <c r="A546" s="68" t="s">
        <v>5202</v>
      </c>
      <c r="B546" s="85">
        <v>780056</v>
      </c>
      <c r="C546" s="86" t="s">
        <v>7103</v>
      </c>
      <c r="D546" s="79" t="s">
        <v>5203</v>
      </c>
      <c r="E546" s="81">
        <v>0.47</v>
      </c>
      <c r="F546" t="e">
        <f t="shared" si="48"/>
        <v>#REF!</v>
      </c>
      <c r="G546" t="e">
        <f t="shared" si="49"/>
        <v>#REF!</v>
      </c>
    </row>
    <row r="547" spans="1:7" x14ac:dyDescent="0.25">
      <c r="A547" s="68" t="s">
        <v>5208</v>
      </c>
      <c r="B547" s="85">
        <v>78008</v>
      </c>
      <c r="C547" s="86" t="s">
        <v>7103</v>
      </c>
      <c r="D547" s="79" t="s">
        <v>5209</v>
      </c>
      <c r="E547" s="81">
        <v>55943.92</v>
      </c>
      <c r="F547" t="e">
        <f t="shared" si="48"/>
        <v>#REF!</v>
      </c>
      <c r="G547" t="e">
        <f t="shared" si="49"/>
        <v>#REF!</v>
      </c>
    </row>
    <row r="548" spans="1:7" x14ac:dyDescent="0.25">
      <c r="A548" s="68" t="s">
        <v>5192</v>
      </c>
      <c r="B548" s="85">
        <v>7800500</v>
      </c>
      <c r="C548" s="86" t="s">
        <v>7103</v>
      </c>
      <c r="D548" s="79" t="s">
        <v>5193</v>
      </c>
      <c r="E548" s="81">
        <v>305581.71000000002</v>
      </c>
      <c r="F548" t="e">
        <f t="shared" si="48"/>
        <v>#REF!</v>
      </c>
      <c r="G548" t="e">
        <f t="shared" si="49"/>
        <v>#REF!</v>
      </c>
    </row>
    <row r="549" spans="1:7" x14ac:dyDescent="0.25">
      <c r="A549" s="68" t="s">
        <v>5194</v>
      </c>
      <c r="B549" s="85">
        <v>780051</v>
      </c>
      <c r="C549" s="86" t="s">
        <v>7103</v>
      </c>
      <c r="D549" s="79" t="s">
        <v>5195</v>
      </c>
      <c r="E549" s="81">
        <v>1263230.28</v>
      </c>
      <c r="F549" t="e">
        <f t="shared" si="48"/>
        <v>#REF!</v>
      </c>
      <c r="G549" t="e">
        <f t="shared" si="49"/>
        <v>#REF!</v>
      </c>
    </row>
    <row r="550" spans="1:7" x14ac:dyDescent="0.25">
      <c r="A550" s="68" t="s">
        <v>5198</v>
      </c>
      <c r="B550" s="85">
        <v>780053</v>
      </c>
      <c r="C550" s="86" t="s">
        <v>7103</v>
      </c>
      <c r="D550" s="79" t="s">
        <v>5199</v>
      </c>
      <c r="E550" s="81">
        <v>1.08</v>
      </c>
      <c r="F550" t="e">
        <f t="shared" si="48"/>
        <v>#REF!</v>
      </c>
      <c r="G550" t="e">
        <f t="shared" si="49"/>
        <v>#REF!</v>
      </c>
    </row>
    <row r="551" spans="1:7" x14ac:dyDescent="0.25">
      <c r="A551" s="68" t="s">
        <v>5204</v>
      </c>
      <c r="B551" s="85">
        <v>780058</v>
      </c>
      <c r="C551" s="86" t="s">
        <v>7103</v>
      </c>
      <c r="D551" s="79" t="s">
        <v>5205</v>
      </c>
      <c r="E551" s="81">
        <v>58565.24</v>
      </c>
      <c r="F551" t="e">
        <f t="shared" si="48"/>
        <v>#REF!</v>
      </c>
      <c r="G551" t="e">
        <f t="shared" si="49"/>
        <v>#REF!</v>
      </c>
    </row>
    <row r="552" spans="1:7" x14ac:dyDescent="0.25">
      <c r="A552" s="68" t="s">
        <v>5206</v>
      </c>
      <c r="B552" s="85">
        <v>780059</v>
      </c>
      <c r="C552" s="86" t="s">
        <v>7103</v>
      </c>
      <c r="D552" s="79" t="s">
        <v>5207</v>
      </c>
      <c r="E552" s="81">
        <v>4218.45</v>
      </c>
      <c r="F552" t="e">
        <f t="shared" si="48"/>
        <v>#REF!</v>
      </c>
      <c r="G552" t="e">
        <f t="shared" si="49"/>
        <v>#REF!</v>
      </c>
    </row>
    <row r="553" spans="1:7" x14ac:dyDescent="0.25">
      <c r="A553" s="68" t="s">
        <v>5200</v>
      </c>
      <c r="B553" s="85">
        <v>780054</v>
      </c>
      <c r="C553" s="86" t="s">
        <v>7103</v>
      </c>
      <c r="D553" s="79" t="s">
        <v>5201</v>
      </c>
      <c r="E553" s="81">
        <v>0.89</v>
      </c>
      <c r="F553" t="e">
        <f t="shared" si="48"/>
        <v>#REF!</v>
      </c>
      <c r="G553" t="e">
        <f t="shared" si="49"/>
        <v>#REF!</v>
      </c>
    </row>
    <row r="554" spans="1:7" x14ac:dyDescent="0.25">
      <c r="A554" s="68" t="s">
        <v>5196</v>
      </c>
      <c r="B554" s="85">
        <v>780052</v>
      </c>
      <c r="C554" s="86" t="s">
        <v>7103</v>
      </c>
      <c r="D554" s="79" t="s">
        <v>5197</v>
      </c>
      <c r="E554" s="81">
        <v>0.01</v>
      </c>
      <c r="F554" t="e">
        <f t="shared" si="48"/>
        <v>#REF!</v>
      </c>
      <c r="G554" t="e">
        <f t="shared" si="49"/>
        <v>#REF!</v>
      </c>
    </row>
    <row r="555" spans="1:7" x14ac:dyDescent="0.25">
      <c r="A555" s="68" t="s">
        <v>6412</v>
      </c>
      <c r="B555" s="85">
        <v>780099</v>
      </c>
      <c r="C555" s="86" t="s">
        <v>7103</v>
      </c>
      <c r="D555" s="79" t="s">
        <v>6413</v>
      </c>
      <c r="E555" s="81">
        <v>0</v>
      </c>
    </row>
    <row r="556" spans="1:7" x14ac:dyDescent="0.25">
      <c r="A556" s="68" t="s">
        <v>4469</v>
      </c>
      <c r="B556" s="85">
        <v>680052</v>
      </c>
      <c r="C556" s="86" t="s">
        <v>7104</v>
      </c>
      <c r="D556" s="79" t="s">
        <v>4470</v>
      </c>
      <c r="E556" s="81">
        <v>0.03</v>
      </c>
      <c r="F556" t="e">
        <f t="shared" ref="F556:F567" si="50">VLOOKUP(A556,baza_311217,1,0)</f>
        <v>#REF!</v>
      </c>
      <c r="G556" t="e">
        <f t="shared" ref="G556:G567" si="51">VLOOKUP(A556,baza_311217,14,0)</f>
        <v>#REF!</v>
      </c>
    </row>
    <row r="557" spans="1:7" x14ac:dyDescent="0.25">
      <c r="A557" s="68" t="s">
        <v>4471</v>
      </c>
      <c r="B557" s="85">
        <v>680053</v>
      </c>
      <c r="C557" s="86" t="s">
        <v>7104</v>
      </c>
      <c r="D557" s="79" t="s">
        <v>4472</v>
      </c>
      <c r="E557" s="81">
        <v>0.67</v>
      </c>
      <c r="F557" t="e">
        <f t="shared" si="50"/>
        <v>#REF!</v>
      </c>
      <c r="G557" t="e">
        <f t="shared" si="51"/>
        <v>#REF!</v>
      </c>
    </row>
    <row r="558" spans="1:7" x14ac:dyDescent="0.25">
      <c r="A558" s="68" t="s">
        <v>4461</v>
      </c>
      <c r="B558" s="85">
        <v>68004</v>
      </c>
      <c r="C558" s="86" t="s">
        <v>7104</v>
      </c>
      <c r="D558" s="79" t="s">
        <v>4462</v>
      </c>
      <c r="E558" s="81">
        <v>4924949.1100000003</v>
      </c>
      <c r="F558" t="e">
        <f t="shared" si="50"/>
        <v>#REF!</v>
      </c>
      <c r="G558" t="e">
        <f t="shared" si="51"/>
        <v>#REF!</v>
      </c>
    </row>
    <row r="559" spans="1:7" x14ac:dyDescent="0.25">
      <c r="A559" s="68" t="s">
        <v>4463</v>
      </c>
      <c r="B559" s="85">
        <v>68005</v>
      </c>
      <c r="C559" s="86" t="s">
        <v>7104</v>
      </c>
      <c r="D559" s="79" t="s">
        <v>4464</v>
      </c>
      <c r="E559" s="81">
        <v>4440.3900000000003</v>
      </c>
      <c r="F559" t="e">
        <f t="shared" si="50"/>
        <v>#REF!</v>
      </c>
      <c r="G559" t="e">
        <f t="shared" si="51"/>
        <v>#REF!</v>
      </c>
    </row>
    <row r="560" spans="1:7" x14ac:dyDescent="0.25">
      <c r="A560" s="68" t="s">
        <v>4481</v>
      </c>
      <c r="B560" s="85">
        <v>68007</v>
      </c>
      <c r="C560" s="86" t="s">
        <v>7104</v>
      </c>
      <c r="D560" s="79" t="s">
        <v>4482</v>
      </c>
      <c r="E560" s="81">
        <v>441258.68</v>
      </c>
      <c r="F560" t="e">
        <f t="shared" si="50"/>
        <v>#REF!</v>
      </c>
      <c r="G560" t="e">
        <f t="shared" si="51"/>
        <v>#REF!</v>
      </c>
    </row>
    <row r="561" spans="1:10" x14ac:dyDescent="0.25">
      <c r="A561" s="68" t="s">
        <v>4465</v>
      </c>
      <c r="B561" s="85">
        <v>6800500</v>
      </c>
      <c r="C561" s="86" t="s">
        <v>7104</v>
      </c>
      <c r="D561" s="79" t="s">
        <v>4466</v>
      </c>
      <c r="E561" s="81">
        <v>57913.61</v>
      </c>
      <c r="F561" t="e">
        <f t="shared" si="50"/>
        <v>#REF!</v>
      </c>
      <c r="G561" t="e">
        <f t="shared" si="51"/>
        <v>#REF!</v>
      </c>
    </row>
    <row r="562" spans="1:10" x14ac:dyDescent="0.25">
      <c r="A562" s="68" t="s">
        <v>4473</v>
      </c>
      <c r="B562" s="85">
        <v>680054</v>
      </c>
      <c r="C562" s="86" t="s">
        <v>7104</v>
      </c>
      <c r="D562" s="79" t="s">
        <v>4474</v>
      </c>
      <c r="E562" s="81">
        <v>0.44</v>
      </c>
      <c r="F562" t="e">
        <f t="shared" si="50"/>
        <v>#REF!</v>
      </c>
      <c r="G562" t="e">
        <f t="shared" si="51"/>
        <v>#REF!</v>
      </c>
    </row>
    <row r="563" spans="1:10" x14ac:dyDescent="0.25">
      <c r="A563" s="68" t="s">
        <v>4475</v>
      </c>
      <c r="B563" s="85">
        <v>680056</v>
      </c>
      <c r="C563" s="86" t="s">
        <v>7104</v>
      </c>
      <c r="D563" s="79" t="s">
        <v>4476</v>
      </c>
      <c r="E563" s="81">
        <v>0.5</v>
      </c>
      <c r="F563" t="e">
        <f t="shared" si="50"/>
        <v>#REF!</v>
      </c>
      <c r="G563" t="e">
        <f t="shared" si="51"/>
        <v>#REF!</v>
      </c>
    </row>
    <row r="564" spans="1:10" x14ac:dyDescent="0.25">
      <c r="A564" s="68" t="s">
        <v>4477</v>
      </c>
      <c r="B564" s="85">
        <v>680058</v>
      </c>
      <c r="C564" s="86" t="s">
        <v>7104</v>
      </c>
      <c r="D564" s="79" t="s">
        <v>4478</v>
      </c>
      <c r="E564" s="81">
        <v>9206.9</v>
      </c>
      <c r="F564" t="e">
        <f t="shared" si="50"/>
        <v>#REF!</v>
      </c>
      <c r="G564" t="e">
        <f t="shared" si="51"/>
        <v>#REF!</v>
      </c>
    </row>
    <row r="565" spans="1:10" x14ac:dyDescent="0.25">
      <c r="A565" s="68" t="s">
        <v>4483</v>
      </c>
      <c r="B565" s="85">
        <v>68008</v>
      </c>
      <c r="C565" s="86" t="s">
        <v>7104</v>
      </c>
      <c r="D565" s="79" t="s">
        <v>4484</v>
      </c>
      <c r="E565" s="81">
        <v>5309.7</v>
      </c>
      <c r="F565" t="e">
        <f t="shared" si="50"/>
        <v>#REF!</v>
      </c>
      <c r="G565" t="e">
        <f t="shared" si="51"/>
        <v>#REF!</v>
      </c>
    </row>
    <row r="566" spans="1:10" x14ac:dyDescent="0.25">
      <c r="A566" s="68" t="s">
        <v>4467</v>
      </c>
      <c r="B566" s="85">
        <v>680051</v>
      </c>
      <c r="C566" s="86" t="s">
        <v>7104</v>
      </c>
      <c r="D566" s="79" t="s">
        <v>4468</v>
      </c>
      <c r="E566" s="81">
        <v>233631.96</v>
      </c>
      <c r="F566" t="e">
        <f t="shared" si="50"/>
        <v>#REF!</v>
      </c>
      <c r="G566" t="e">
        <f t="shared" si="51"/>
        <v>#REF!</v>
      </c>
    </row>
    <row r="567" spans="1:10" x14ac:dyDescent="0.25">
      <c r="A567" s="68" t="s">
        <v>4479</v>
      </c>
      <c r="B567" s="85">
        <v>680059</v>
      </c>
      <c r="C567" s="86" t="s">
        <v>7104</v>
      </c>
      <c r="D567" s="79" t="s">
        <v>4480</v>
      </c>
      <c r="E567" s="81">
        <v>2852.98</v>
      </c>
      <c r="F567" t="e">
        <f t="shared" si="50"/>
        <v>#REF!</v>
      </c>
      <c r="G567" t="e">
        <f t="shared" si="51"/>
        <v>#REF!</v>
      </c>
    </row>
    <row r="568" spans="1:10" x14ac:dyDescent="0.25">
      <c r="A568" s="68" t="s">
        <v>7053</v>
      </c>
      <c r="B568" s="82" t="s">
        <v>7054</v>
      </c>
      <c r="C568" s="83"/>
      <c r="D568" s="82" t="s">
        <v>6448</v>
      </c>
      <c r="E568" s="92">
        <f>SUM(E569:E608)</f>
        <v>503553.18000000005</v>
      </c>
      <c r="J568" s="113">
        <f>+E568+E609+E636+E701</f>
        <v>27764490.349999998</v>
      </c>
    </row>
    <row r="569" spans="1:10" x14ac:dyDescent="0.25">
      <c r="A569" s="68" t="s">
        <v>4801</v>
      </c>
      <c r="B569" s="85">
        <v>712057</v>
      </c>
      <c r="C569" s="86" t="s">
        <v>7022</v>
      </c>
      <c r="D569" s="79" t="s">
        <v>4802</v>
      </c>
      <c r="E569" s="81">
        <v>18760</v>
      </c>
      <c r="F569" t="e">
        <f t="shared" ref="F569:F583" si="52">VLOOKUP(A569,baza_311217,1,0)</f>
        <v>#REF!</v>
      </c>
      <c r="G569" t="e">
        <f t="shared" ref="G569:G583" si="53">VLOOKUP(A569,baza_311217,14,0)</f>
        <v>#REF!</v>
      </c>
      <c r="J569" s="113">
        <f>+J568+E704+E706+E707</f>
        <v>28053551.879999995</v>
      </c>
    </row>
    <row r="570" spans="1:10" x14ac:dyDescent="0.25">
      <c r="A570" s="68" t="s">
        <v>4791</v>
      </c>
      <c r="B570" s="85">
        <v>712037</v>
      </c>
      <c r="C570" s="86" t="s">
        <v>7022</v>
      </c>
      <c r="D570" s="79" t="s">
        <v>4792</v>
      </c>
      <c r="E570" s="81">
        <v>16180</v>
      </c>
      <c r="F570" t="e">
        <f t="shared" si="52"/>
        <v>#REF!</v>
      </c>
      <c r="G570" t="e">
        <f t="shared" si="53"/>
        <v>#REF!</v>
      </c>
    </row>
    <row r="571" spans="1:10" x14ac:dyDescent="0.25">
      <c r="A571" s="68" t="s">
        <v>4833</v>
      </c>
      <c r="B571" s="85">
        <v>7124300340</v>
      </c>
      <c r="C571" s="86" t="s">
        <v>7022</v>
      </c>
      <c r="D571" s="79" t="s">
        <v>4834</v>
      </c>
      <c r="E571" s="81">
        <v>554.25</v>
      </c>
      <c r="F571" t="e">
        <f t="shared" si="52"/>
        <v>#REF!</v>
      </c>
      <c r="G571" t="e">
        <f t="shared" si="53"/>
        <v>#REF!</v>
      </c>
    </row>
    <row r="572" spans="1:10" x14ac:dyDescent="0.25">
      <c r="A572" s="68" t="s">
        <v>4837</v>
      </c>
      <c r="B572" s="85">
        <v>7124320730</v>
      </c>
      <c r="C572" s="86" t="s">
        <v>7022</v>
      </c>
      <c r="D572" s="79" t="s">
        <v>4838</v>
      </c>
      <c r="E572" s="81">
        <v>5735.6</v>
      </c>
      <c r="F572" t="e">
        <f t="shared" si="52"/>
        <v>#REF!</v>
      </c>
      <c r="G572" t="e">
        <f t="shared" si="53"/>
        <v>#REF!</v>
      </c>
    </row>
    <row r="573" spans="1:10" x14ac:dyDescent="0.25">
      <c r="A573" s="68" t="s">
        <v>6361</v>
      </c>
      <c r="B573" s="85">
        <v>7124400730</v>
      </c>
      <c r="C573" s="86" t="s">
        <v>7022</v>
      </c>
      <c r="D573" s="79" t="s">
        <v>6362</v>
      </c>
      <c r="E573" s="81">
        <v>6.19</v>
      </c>
      <c r="F573" t="e">
        <f t="shared" si="52"/>
        <v>#REF!</v>
      </c>
      <c r="G573" t="e">
        <f t="shared" si="53"/>
        <v>#REF!</v>
      </c>
    </row>
    <row r="574" spans="1:10" x14ac:dyDescent="0.25">
      <c r="A574" s="68" t="s">
        <v>4863</v>
      </c>
      <c r="B574" s="85">
        <v>7124500240</v>
      </c>
      <c r="C574" s="86" t="s">
        <v>7022</v>
      </c>
      <c r="D574" s="79" t="s">
        <v>4864</v>
      </c>
      <c r="E574" s="81">
        <v>349.54</v>
      </c>
      <c r="F574" t="e">
        <f t="shared" si="52"/>
        <v>#REF!</v>
      </c>
      <c r="G574" t="e">
        <f t="shared" si="53"/>
        <v>#REF!</v>
      </c>
    </row>
    <row r="575" spans="1:10" x14ac:dyDescent="0.25">
      <c r="A575" s="68" t="s">
        <v>4913</v>
      </c>
      <c r="B575" s="85">
        <v>7125300540</v>
      </c>
      <c r="C575" s="86" t="s">
        <v>7022</v>
      </c>
      <c r="D575" s="79" t="s">
        <v>4914</v>
      </c>
      <c r="E575" s="81">
        <v>52164.05</v>
      </c>
      <c r="F575" t="e">
        <f t="shared" si="52"/>
        <v>#REF!</v>
      </c>
      <c r="G575" t="e">
        <f t="shared" si="53"/>
        <v>#REF!</v>
      </c>
    </row>
    <row r="576" spans="1:10" x14ac:dyDescent="0.25">
      <c r="A576" s="68" t="s">
        <v>4915</v>
      </c>
      <c r="B576" s="85">
        <v>7125300590</v>
      </c>
      <c r="C576" s="86" t="s">
        <v>7022</v>
      </c>
      <c r="D576" s="79" t="s">
        <v>4916</v>
      </c>
      <c r="E576" s="81">
        <v>177294.27</v>
      </c>
      <c r="F576" t="e">
        <f t="shared" si="52"/>
        <v>#REF!</v>
      </c>
      <c r="G576" t="e">
        <f t="shared" si="53"/>
        <v>#REF!</v>
      </c>
    </row>
    <row r="577" spans="1:7" x14ac:dyDescent="0.25">
      <c r="A577" s="68" t="s">
        <v>4927</v>
      </c>
      <c r="B577" s="85">
        <v>7125314590</v>
      </c>
      <c r="C577" s="86" t="s">
        <v>7022</v>
      </c>
      <c r="D577" s="79" t="s">
        <v>4928</v>
      </c>
      <c r="E577" s="81">
        <v>4185</v>
      </c>
      <c r="F577" t="e">
        <f t="shared" si="52"/>
        <v>#REF!</v>
      </c>
      <c r="G577" t="e">
        <f t="shared" si="53"/>
        <v>#REF!</v>
      </c>
    </row>
    <row r="578" spans="1:7" x14ac:dyDescent="0.25">
      <c r="A578" s="68" t="s">
        <v>4937</v>
      </c>
      <c r="B578" s="85">
        <v>7125400790</v>
      </c>
      <c r="C578" s="86" t="s">
        <v>7022</v>
      </c>
      <c r="D578" s="79" t="s">
        <v>4938</v>
      </c>
      <c r="E578" s="81">
        <v>5109.53</v>
      </c>
      <c r="F578" t="e">
        <f t="shared" si="52"/>
        <v>#REF!</v>
      </c>
      <c r="G578" t="e">
        <f t="shared" si="53"/>
        <v>#REF!</v>
      </c>
    </row>
    <row r="579" spans="1:7" x14ac:dyDescent="0.25">
      <c r="A579" s="68" t="s">
        <v>4951</v>
      </c>
      <c r="B579" s="85">
        <v>7125500240</v>
      </c>
      <c r="C579" s="86" t="s">
        <v>7022</v>
      </c>
      <c r="D579" s="79" t="s">
        <v>4952</v>
      </c>
      <c r="E579" s="81">
        <v>149198.56</v>
      </c>
      <c r="F579" t="e">
        <f t="shared" si="52"/>
        <v>#REF!</v>
      </c>
      <c r="G579" t="e">
        <f t="shared" si="53"/>
        <v>#REF!</v>
      </c>
    </row>
    <row r="580" spans="1:7" x14ac:dyDescent="0.25">
      <c r="A580" s="68" t="s">
        <v>4959</v>
      </c>
      <c r="B580" s="85">
        <v>7125500640</v>
      </c>
      <c r="C580" s="86" t="s">
        <v>7022</v>
      </c>
      <c r="D580" s="79" t="s">
        <v>4960</v>
      </c>
      <c r="E580" s="81">
        <v>22547.03</v>
      </c>
      <c r="F580" t="e">
        <f t="shared" si="52"/>
        <v>#REF!</v>
      </c>
      <c r="G580" t="e">
        <f t="shared" si="53"/>
        <v>#REF!</v>
      </c>
    </row>
    <row r="581" spans="1:7" x14ac:dyDescent="0.25">
      <c r="A581" s="68" t="s">
        <v>4991</v>
      </c>
      <c r="B581" s="85">
        <v>7127400540</v>
      </c>
      <c r="C581" s="86" t="s">
        <v>7022</v>
      </c>
      <c r="D581" s="79" t="s">
        <v>4992</v>
      </c>
      <c r="E581" s="81">
        <v>2171.83</v>
      </c>
      <c r="F581" t="e">
        <f t="shared" si="52"/>
        <v>#REF!</v>
      </c>
      <c r="G581" t="e">
        <f t="shared" si="53"/>
        <v>#REF!</v>
      </c>
    </row>
    <row r="582" spans="1:7" x14ac:dyDescent="0.25">
      <c r="A582" s="68" t="s">
        <v>6655</v>
      </c>
      <c r="B582" s="85">
        <v>7124400340</v>
      </c>
      <c r="C582" s="86" t="s">
        <v>7022</v>
      </c>
      <c r="D582" s="79" t="s">
        <v>6656</v>
      </c>
      <c r="E582" s="81">
        <v>85.3</v>
      </c>
      <c r="F582" t="e">
        <f t="shared" si="52"/>
        <v>#REF!</v>
      </c>
      <c r="G582" t="e">
        <f t="shared" si="53"/>
        <v>#REF!</v>
      </c>
    </row>
    <row r="583" spans="1:7" x14ac:dyDescent="0.25">
      <c r="A583" s="68" t="s">
        <v>4893</v>
      </c>
      <c r="B583" s="85">
        <v>7125100590</v>
      </c>
      <c r="C583" s="86" t="s">
        <v>7022</v>
      </c>
      <c r="D583" s="79" t="s">
        <v>4894</v>
      </c>
      <c r="E583" s="81">
        <v>1390.4</v>
      </c>
      <c r="F583" t="e">
        <f t="shared" si="52"/>
        <v>#REF!</v>
      </c>
      <c r="G583" t="e">
        <f t="shared" si="53"/>
        <v>#REF!</v>
      </c>
    </row>
    <row r="584" spans="1:7" x14ac:dyDescent="0.25">
      <c r="A584" s="68" t="s">
        <v>6381</v>
      </c>
      <c r="B584" s="85">
        <v>7125507700</v>
      </c>
      <c r="C584" s="86" t="s">
        <v>7022</v>
      </c>
      <c r="D584" s="79" t="s">
        <v>6382</v>
      </c>
      <c r="E584" s="81">
        <v>0</v>
      </c>
    </row>
    <row r="585" spans="1:7" x14ac:dyDescent="0.25">
      <c r="A585" s="68" t="s">
        <v>6367</v>
      </c>
      <c r="B585" s="85">
        <v>7125200540</v>
      </c>
      <c r="C585" s="86" t="s">
        <v>7022</v>
      </c>
      <c r="D585" s="79" t="s">
        <v>6368</v>
      </c>
      <c r="E585" s="81">
        <v>0</v>
      </c>
    </row>
    <row r="586" spans="1:7" x14ac:dyDescent="0.25">
      <c r="A586" s="68" t="s">
        <v>4985</v>
      </c>
      <c r="B586" s="85">
        <v>7126400340</v>
      </c>
      <c r="C586" s="86" t="s">
        <v>7022</v>
      </c>
      <c r="D586" s="79" t="s">
        <v>4986</v>
      </c>
      <c r="E586" s="81">
        <v>851.09</v>
      </c>
      <c r="F586" t="e">
        <f>VLOOKUP(A586,baza_311217,1,0)</f>
        <v>#REF!</v>
      </c>
      <c r="G586" t="e">
        <f>VLOOKUP(A586,baza_311217,14,0)</f>
        <v>#REF!</v>
      </c>
    </row>
    <row r="587" spans="1:7" x14ac:dyDescent="0.25">
      <c r="A587" s="68" t="s">
        <v>4987</v>
      </c>
      <c r="B587" s="85">
        <v>7126400390</v>
      </c>
      <c r="C587" s="86" t="s">
        <v>7022</v>
      </c>
      <c r="D587" s="79" t="s">
        <v>4988</v>
      </c>
      <c r="E587" s="81">
        <v>696.45</v>
      </c>
      <c r="F587" t="e">
        <f>VLOOKUP(A587,baza_311217,1,0)</f>
        <v>#REF!</v>
      </c>
      <c r="G587" t="e">
        <f>VLOOKUP(A587,baza_311217,14,0)</f>
        <v>#REF!</v>
      </c>
    </row>
    <row r="588" spans="1:7" x14ac:dyDescent="0.25">
      <c r="A588" s="68" t="s">
        <v>4993</v>
      </c>
      <c r="B588" s="85">
        <v>7127400590</v>
      </c>
      <c r="C588" s="86" t="s">
        <v>7022</v>
      </c>
      <c r="D588" s="79" t="s">
        <v>4994</v>
      </c>
      <c r="E588" s="81">
        <v>4551.75</v>
      </c>
      <c r="F588" t="e">
        <f>VLOOKUP(A588,baza_311217,1,0)</f>
        <v>#REF!</v>
      </c>
      <c r="G588" t="e">
        <f>VLOOKUP(A588,baza_311217,14,0)</f>
        <v>#REF!</v>
      </c>
    </row>
    <row r="589" spans="1:7" x14ac:dyDescent="0.25">
      <c r="A589" s="68" t="s">
        <v>4901</v>
      </c>
      <c r="B589" s="85">
        <v>7125200590</v>
      </c>
      <c r="C589" s="86" t="s">
        <v>7022</v>
      </c>
      <c r="D589" s="79" t="s">
        <v>4902</v>
      </c>
      <c r="E589" s="81">
        <v>25885.74</v>
      </c>
      <c r="F589" t="e">
        <f>VLOOKUP(A589,baza_311217,1,0)</f>
        <v>#REF!</v>
      </c>
      <c r="G589" t="e">
        <f>VLOOKUP(A589,baza_311217,14,0)</f>
        <v>#REF!</v>
      </c>
    </row>
    <row r="590" spans="1:7" x14ac:dyDescent="0.25">
      <c r="A590" s="68" t="s">
        <v>6371</v>
      </c>
      <c r="B590" s="85">
        <v>7125313390</v>
      </c>
      <c r="C590" s="86" t="s">
        <v>7022</v>
      </c>
      <c r="D590" s="79" t="s">
        <v>6372</v>
      </c>
      <c r="E590" s="81">
        <v>0</v>
      </c>
    </row>
    <row r="591" spans="1:7" x14ac:dyDescent="0.25">
      <c r="A591" s="68" t="s">
        <v>7105</v>
      </c>
      <c r="B591" s="85">
        <v>71243602</v>
      </c>
      <c r="C591" s="86" t="s">
        <v>7022</v>
      </c>
      <c r="D591" s="79" t="s">
        <v>7106</v>
      </c>
      <c r="E591" s="81">
        <v>0</v>
      </c>
    </row>
    <row r="592" spans="1:7" x14ac:dyDescent="0.25">
      <c r="A592" s="68" t="s">
        <v>4935</v>
      </c>
      <c r="B592" s="85">
        <v>7125400740</v>
      </c>
      <c r="C592" s="86" t="s">
        <v>7022</v>
      </c>
      <c r="D592" s="79" t="s">
        <v>4936</v>
      </c>
      <c r="E592" s="81">
        <v>140.30000000000001</v>
      </c>
      <c r="F592" t="e">
        <f>VLOOKUP(A592,baza_311217,1,0)</f>
        <v>#REF!</v>
      </c>
      <c r="G592" t="e">
        <f>VLOOKUP(A592,baza_311217,14,0)</f>
        <v>#REF!</v>
      </c>
    </row>
    <row r="593" spans="1:7" x14ac:dyDescent="0.25">
      <c r="A593" s="68" t="s">
        <v>6365</v>
      </c>
      <c r="B593" s="79">
        <v>7124720730</v>
      </c>
      <c r="C593" s="86" t="s">
        <v>7022</v>
      </c>
      <c r="D593" s="79" t="s">
        <v>6366</v>
      </c>
      <c r="E593" s="95">
        <v>0</v>
      </c>
    </row>
    <row r="594" spans="1:7" x14ac:dyDescent="0.25">
      <c r="A594" s="68" t="s">
        <v>7107</v>
      </c>
      <c r="B594" s="85">
        <v>7125310540</v>
      </c>
      <c r="C594" s="86" t="s">
        <v>7022</v>
      </c>
      <c r="D594" s="79" t="s">
        <v>7108</v>
      </c>
      <c r="E594" s="81">
        <v>0</v>
      </c>
    </row>
    <row r="595" spans="1:7" x14ac:dyDescent="0.25">
      <c r="A595" s="68" t="s">
        <v>7109</v>
      </c>
      <c r="B595" s="85">
        <v>7125311540</v>
      </c>
      <c r="C595" s="86" t="s">
        <v>7022</v>
      </c>
      <c r="D595" s="79" t="s">
        <v>7110</v>
      </c>
      <c r="E595" s="81">
        <v>0</v>
      </c>
    </row>
    <row r="596" spans="1:7" x14ac:dyDescent="0.25">
      <c r="A596" s="68" t="s">
        <v>4923</v>
      </c>
      <c r="B596" s="85">
        <v>7125314390</v>
      </c>
      <c r="C596" s="86" t="s">
        <v>7022</v>
      </c>
      <c r="D596" s="79" t="s">
        <v>4924</v>
      </c>
      <c r="E596" s="81">
        <v>8240.09</v>
      </c>
      <c r="F596" t="e">
        <f>VLOOKUP(A596,baza_311217,1,0)</f>
        <v>#REF!</v>
      </c>
      <c r="G596" t="e">
        <f>VLOOKUP(A596,baza_311217,14,0)</f>
        <v>#REF!</v>
      </c>
    </row>
    <row r="597" spans="1:7" x14ac:dyDescent="0.25">
      <c r="A597" s="68" t="s">
        <v>4931</v>
      </c>
      <c r="B597" s="85">
        <v>7125400590</v>
      </c>
      <c r="C597" s="86" t="s">
        <v>7022</v>
      </c>
      <c r="D597" s="79" t="s">
        <v>4932</v>
      </c>
      <c r="E597" s="81">
        <v>1116.0999999999999</v>
      </c>
      <c r="F597" t="e">
        <f>VLOOKUP(A597,baza_311217,1,0)</f>
        <v>#REF!</v>
      </c>
      <c r="G597" t="e">
        <f>VLOOKUP(A597,baza_311217,14,0)</f>
        <v>#REF!</v>
      </c>
    </row>
    <row r="598" spans="1:7" x14ac:dyDescent="0.25">
      <c r="A598" s="68" t="s">
        <v>7111</v>
      </c>
      <c r="B598" s="85">
        <v>7125400791</v>
      </c>
      <c r="C598" s="86" t="s">
        <v>7022</v>
      </c>
      <c r="D598" s="79" t="s">
        <v>7112</v>
      </c>
      <c r="E598" s="81">
        <v>0</v>
      </c>
    </row>
    <row r="599" spans="1:7" x14ac:dyDescent="0.25">
      <c r="A599" s="68" t="s">
        <v>6666</v>
      </c>
      <c r="B599" s="85">
        <v>7125500740</v>
      </c>
      <c r="C599" s="86" t="s">
        <v>7022</v>
      </c>
      <c r="D599" s="79" t="s">
        <v>6667</v>
      </c>
      <c r="E599" s="81">
        <v>140.49</v>
      </c>
      <c r="F599" t="e">
        <f>VLOOKUP(A599,baza_311217,1,0)</f>
        <v>#REF!</v>
      </c>
      <c r="G599" t="e">
        <f>VLOOKUP(A599,baza_311217,14,0)</f>
        <v>#REF!</v>
      </c>
    </row>
    <row r="600" spans="1:7" x14ac:dyDescent="0.25">
      <c r="A600" s="68" t="s">
        <v>7113</v>
      </c>
      <c r="B600" s="85">
        <v>71253602</v>
      </c>
      <c r="C600" s="86" t="s">
        <v>7022</v>
      </c>
      <c r="D600" s="79" t="s">
        <v>7114</v>
      </c>
      <c r="E600" s="81">
        <v>0</v>
      </c>
    </row>
    <row r="601" spans="1:7" x14ac:dyDescent="0.25">
      <c r="A601" s="68" t="s">
        <v>7115</v>
      </c>
      <c r="B601" s="85">
        <v>7124700340</v>
      </c>
      <c r="C601" s="86" t="s">
        <v>7022</v>
      </c>
      <c r="D601" s="79" t="s">
        <v>7116</v>
      </c>
      <c r="E601" s="81">
        <v>0</v>
      </c>
    </row>
    <row r="602" spans="1:7" x14ac:dyDescent="0.25">
      <c r="A602" s="68" t="s">
        <v>4981</v>
      </c>
      <c r="B602" s="85">
        <v>7125700590</v>
      </c>
      <c r="C602" s="86" t="s">
        <v>7022</v>
      </c>
      <c r="D602" s="79" t="s">
        <v>4982</v>
      </c>
      <c r="E602" s="81">
        <v>276.39</v>
      </c>
      <c r="F602" t="e">
        <f>VLOOKUP(A602,baza_311217,1,0)</f>
        <v>#REF!</v>
      </c>
      <c r="G602" t="e">
        <f>VLOOKUP(A602,baza_311217,14,0)</f>
        <v>#REF!</v>
      </c>
    </row>
    <row r="603" spans="1:7" x14ac:dyDescent="0.25">
      <c r="A603" s="68" t="s">
        <v>7117</v>
      </c>
      <c r="B603" s="85">
        <v>7125302540</v>
      </c>
      <c r="C603" s="86" t="s">
        <v>7022</v>
      </c>
      <c r="D603" s="79" t="s">
        <v>7118</v>
      </c>
      <c r="E603" s="81">
        <v>0</v>
      </c>
    </row>
    <row r="604" spans="1:7" x14ac:dyDescent="0.25">
      <c r="A604" s="68" t="s">
        <v>6375</v>
      </c>
      <c r="B604" s="85">
        <v>7125400741</v>
      </c>
      <c r="C604" s="86" t="s">
        <v>7022</v>
      </c>
      <c r="D604" s="79" t="s">
        <v>6376</v>
      </c>
      <c r="E604" s="81">
        <v>0</v>
      </c>
    </row>
    <row r="605" spans="1:7" x14ac:dyDescent="0.25">
      <c r="A605" s="68" t="s">
        <v>4979</v>
      </c>
      <c r="B605" s="85">
        <v>7125700540</v>
      </c>
      <c r="C605" s="86" t="s">
        <v>7022</v>
      </c>
      <c r="D605" s="79" t="s">
        <v>4980</v>
      </c>
      <c r="E605" s="81">
        <v>602.47</v>
      </c>
      <c r="F605" t="e">
        <f>VLOOKUP(A605,baza_311217,1,0)</f>
        <v>#REF!</v>
      </c>
      <c r="G605" t="e">
        <f>VLOOKUP(A605,baza_311217,14,0)</f>
        <v>#REF!</v>
      </c>
    </row>
    <row r="606" spans="1:7" x14ac:dyDescent="0.25">
      <c r="A606" s="68" t="s">
        <v>6379</v>
      </c>
      <c r="B606" s="85">
        <v>7125500540</v>
      </c>
      <c r="C606" s="86" t="s">
        <v>7022</v>
      </c>
      <c r="D606" s="79" t="s">
        <v>6380</v>
      </c>
      <c r="E606" s="81">
        <v>0</v>
      </c>
    </row>
    <row r="607" spans="1:7" x14ac:dyDescent="0.25">
      <c r="A607" s="68" t="s">
        <v>6660</v>
      </c>
      <c r="B607" s="85">
        <v>7125100540</v>
      </c>
      <c r="C607" s="86" t="s">
        <v>7022</v>
      </c>
      <c r="D607" s="79" t="s">
        <v>6661</v>
      </c>
      <c r="E607" s="81">
        <v>5320.76</v>
      </c>
      <c r="F607" t="e">
        <f>VLOOKUP(A607,baza_311217,1,0)</f>
        <v>#REF!</v>
      </c>
      <c r="G607" t="e">
        <f>VLOOKUP(A607,baza_311217,14,0)</f>
        <v>#REF!</v>
      </c>
    </row>
    <row r="608" spans="1:7" x14ac:dyDescent="0.25">
      <c r="A608" s="68" t="s">
        <v>6668</v>
      </c>
      <c r="B608" s="85">
        <v>7125501640</v>
      </c>
      <c r="C608" s="86">
        <v>712</v>
      </c>
      <c r="D608" s="79" t="s">
        <v>6669</v>
      </c>
      <c r="E608" s="81">
        <v>0</v>
      </c>
      <c r="F608" t="e">
        <f>VLOOKUP(A608,baza_311217,1,0)</f>
        <v>#REF!</v>
      </c>
      <c r="G608" t="e">
        <f>VLOOKUP(A608,baza_311217,14,0)</f>
        <v>#REF!</v>
      </c>
    </row>
    <row r="609" spans="1:7" x14ac:dyDescent="0.25">
      <c r="A609" s="68" t="s">
        <v>7095</v>
      </c>
      <c r="B609" s="82" t="s">
        <v>7096</v>
      </c>
      <c r="C609" s="83"/>
      <c r="D609" s="82" t="s">
        <v>7119</v>
      </c>
      <c r="E609" s="84">
        <f>SUM(E610:E635)</f>
        <v>4915820.6000000015</v>
      </c>
    </row>
    <row r="610" spans="1:7" x14ac:dyDescent="0.25">
      <c r="A610" s="68" t="s">
        <v>4827</v>
      </c>
      <c r="B610" s="85">
        <v>712430</v>
      </c>
      <c r="C610" s="86" t="s">
        <v>7022</v>
      </c>
      <c r="D610" s="79" t="s">
        <v>4828</v>
      </c>
      <c r="E610" s="81">
        <v>593648.5</v>
      </c>
      <c r="F610" t="e">
        <f t="shared" ref="F610:F630" si="54">VLOOKUP(A610,baza_311217,1,0)</f>
        <v>#REF!</v>
      </c>
      <c r="G610" t="e">
        <f t="shared" ref="G610:G630" si="55">VLOOKUP(A610,baza_311217,14,0)</f>
        <v>#REF!</v>
      </c>
    </row>
    <row r="611" spans="1:7" x14ac:dyDescent="0.25">
      <c r="A611" s="68" t="s">
        <v>4857</v>
      </c>
      <c r="B611" s="85">
        <v>712450</v>
      </c>
      <c r="C611" s="86" t="s">
        <v>7022</v>
      </c>
      <c r="D611" s="79" t="s">
        <v>4858</v>
      </c>
      <c r="E611" s="81">
        <v>5870.27</v>
      </c>
      <c r="F611" t="e">
        <f t="shared" si="54"/>
        <v>#REF!</v>
      </c>
      <c r="G611" t="e">
        <f t="shared" si="55"/>
        <v>#REF!</v>
      </c>
    </row>
    <row r="612" spans="1:7" x14ac:dyDescent="0.25">
      <c r="A612" s="68" t="s">
        <v>4789</v>
      </c>
      <c r="B612" s="85">
        <v>7120354</v>
      </c>
      <c r="C612" s="86" t="s">
        <v>7022</v>
      </c>
      <c r="D612" s="79" t="s">
        <v>4790</v>
      </c>
      <c r="E612" s="81">
        <v>16810.189999999999</v>
      </c>
      <c r="F612" t="e">
        <f t="shared" si="54"/>
        <v>#REF!</v>
      </c>
      <c r="G612" t="e">
        <f t="shared" si="55"/>
        <v>#REF!</v>
      </c>
    </row>
    <row r="613" spans="1:7" x14ac:dyDescent="0.25">
      <c r="A613" s="68" t="s">
        <v>4807</v>
      </c>
      <c r="B613" s="85">
        <v>712410</v>
      </c>
      <c r="C613" s="86" t="s">
        <v>7022</v>
      </c>
      <c r="D613" s="79" t="s">
        <v>4808</v>
      </c>
      <c r="E613" s="81">
        <v>4341.95</v>
      </c>
      <c r="F613" t="e">
        <f t="shared" si="54"/>
        <v>#REF!</v>
      </c>
      <c r="G613" t="e">
        <f t="shared" si="55"/>
        <v>#REF!</v>
      </c>
    </row>
    <row r="614" spans="1:7" x14ac:dyDescent="0.25">
      <c r="A614" s="68" t="s">
        <v>4817</v>
      </c>
      <c r="B614" s="85">
        <v>712420</v>
      </c>
      <c r="C614" s="86" t="s">
        <v>7022</v>
      </c>
      <c r="D614" s="79" t="s">
        <v>4818</v>
      </c>
      <c r="E614" s="81">
        <v>12494.55</v>
      </c>
      <c r="F614" t="e">
        <f t="shared" si="54"/>
        <v>#REF!</v>
      </c>
      <c r="G614" t="e">
        <f t="shared" si="55"/>
        <v>#REF!</v>
      </c>
    </row>
    <row r="615" spans="1:7" x14ac:dyDescent="0.25">
      <c r="A615" s="68" t="s">
        <v>4843</v>
      </c>
      <c r="B615" s="85">
        <v>712440</v>
      </c>
      <c r="C615" s="86" t="s">
        <v>7022</v>
      </c>
      <c r="D615" s="79" t="s">
        <v>4844</v>
      </c>
      <c r="E615" s="81">
        <v>1944.88</v>
      </c>
      <c r="F615" t="e">
        <f t="shared" si="54"/>
        <v>#REF!</v>
      </c>
      <c r="G615" t="e">
        <f t="shared" si="55"/>
        <v>#REF!</v>
      </c>
    </row>
    <row r="616" spans="1:7" x14ac:dyDescent="0.25">
      <c r="A616" s="68" t="s">
        <v>4871</v>
      </c>
      <c r="B616" s="85">
        <v>712460</v>
      </c>
      <c r="C616" s="86" t="s">
        <v>7022</v>
      </c>
      <c r="D616" s="79" t="s">
        <v>4872</v>
      </c>
      <c r="E616" s="81">
        <v>775.93</v>
      </c>
      <c r="F616" t="e">
        <f t="shared" si="54"/>
        <v>#REF!</v>
      </c>
      <c r="G616" t="e">
        <f t="shared" si="55"/>
        <v>#REF!</v>
      </c>
    </row>
    <row r="617" spans="1:7" x14ac:dyDescent="0.25">
      <c r="A617" s="68" t="s">
        <v>4879</v>
      </c>
      <c r="B617" s="85">
        <v>712470</v>
      </c>
      <c r="C617" s="86" t="s">
        <v>7022</v>
      </c>
      <c r="D617" s="79" t="s">
        <v>4880</v>
      </c>
      <c r="E617" s="81">
        <v>1766.66</v>
      </c>
      <c r="F617" t="e">
        <f t="shared" si="54"/>
        <v>#REF!</v>
      </c>
      <c r="G617" t="e">
        <f t="shared" si="55"/>
        <v>#REF!</v>
      </c>
    </row>
    <row r="618" spans="1:7" x14ac:dyDescent="0.25">
      <c r="A618" s="68" t="s">
        <v>4815</v>
      </c>
      <c r="B618" s="85">
        <v>712415</v>
      </c>
      <c r="C618" s="86" t="s">
        <v>7022</v>
      </c>
      <c r="D618" s="79" t="s">
        <v>4816</v>
      </c>
      <c r="E618" s="81">
        <v>28336.49</v>
      </c>
      <c r="F618" t="e">
        <f t="shared" si="54"/>
        <v>#REF!</v>
      </c>
      <c r="G618" t="e">
        <f t="shared" si="55"/>
        <v>#REF!</v>
      </c>
    </row>
    <row r="619" spans="1:7" x14ac:dyDescent="0.25">
      <c r="A619" s="68" t="s">
        <v>4825</v>
      </c>
      <c r="B619" s="85">
        <v>712425</v>
      </c>
      <c r="C619" s="86" t="s">
        <v>7022</v>
      </c>
      <c r="D619" s="79" t="s">
        <v>4826</v>
      </c>
      <c r="E619" s="81">
        <v>243375.96</v>
      </c>
      <c r="F619" t="e">
        <f t="shared" si="54"/>
        <v>#REF!</v>
      </c>
      <c r="G619" t="e">
        <f t="shared" si="55"/>
        <v>#REF!</v>
      </c>
    </row>
    <row r="620" spans="1:7" x14ac:dyDescent="0.25">
      <c r="A620" s="68" t="s">
        <v>4839</v>
      </c>
      <c r="B620" s="85">
        <v>712435</v>
      </c>
      <c r="C620" s="86" t="s">
        <v>7022</v>
      </c>
      <c r="D620" s="79" t="s">
        <v>4840</v>
      </c>
      <c r="E620" s="81">
        <v>3925548.41</v>
      </c>
      <c r="F620" t="e">
        <f t="shared" si="54"/>
        <v>#REF!</v>
      </c>
      <c r="G620" t="e">
        <f t="shared" si="55"/>
        <v>#REF!</v>
      </c>
    </row>
    <row r="621" spans="1:7" x14ac:dyDescent="0.25">
      <c r="A621" s="68" t="s">
        <v>4853</v>
      </c>
      <c r="B621" s="85">
        <v>712445</v>
      </c>
      <c r="C621" s="86" t="s">
        <v>7022</v>
      </c>
      <c r="D621" s="79" t="s">
        <v>4854</v>
      </c>
      <c r="E621" s="81">
        <v>7960.82</v>
      </c>
      <c r="F621" t="e">
        <f t="shared" si="54"/>
        <v>#REF!</v>
      </c>
      <c r="G621" t="e">
        <f t="shared" si="55"/>
        <v>#REF!</v>
      </c>
    </row>
    <row r="622" spans="1:7" x14ac:dyDescent="0.25">
      <c r="A622" s="68" t="s">
        <v>4869</v>
      </c>
      <c r="B622" s="85">
        <v>712455</v>
      </c>
      <c r="C622" s="86" t="s">
        <v>7022</v>
      </c>
      <c r="D622" s="79" t="s">
        <v>4870</v>
      </c>
      <c r="E622" s="81">
        <v>16724.48</v>
      </c>
      <c r="F622" t="e">
        <f t="shared" si="54"/>
        <v>#REF!</v>
      </c>
      <c r="G622" t="e">
        <f t="shared" si="55"/>
        <v>#REF!</v>
      </c>
    </row>
    <row r="623" spans="1:7" x14ac:dyDescent="0.25">
      <c r="A623" s="68" t="s">
        <v>4877</v>
      </c>
      <c r="B623" s="85">
        <v>712465</v>
      </c>
      <c r="C623" s="86" t="s">
        <v>7022</v>
      </c>
      <c r="D623" s="79" t="s">
        <v>4878</v>
      </c>
      <c r="E623" s="81">
        <v>3582.26</v>
      </c>
      <c r="F623" t="e">
        <f t="shared" si="54"/>
        <v>#REF!</v>
      </c>
      <c r="G623" t="e">
        <f t="shared" si="55"/>
        <v>#REF!</v>
      </c>
    </row>
    <row r="624" spans="1:7" x14ac:dyDescent="0.25">
      <c r="A624" s="68" t="s">
        <v>4887</v>
      </c>
      <c r="B624" s="85">
        <v>712475</v>
      </c>
      <c r="C624" s="86" t="s">
        <v>7022</v>
      </c>
      <c r="D624" s="79" t="s">
        <v>4888</v>
      </c>
      <c r="E624" s="81">
        <v>1062.83</v>
      </c>
      <c r="F624" t="e">
        <f t="shared" si="54"/>
        <v>#REF!</v>
      </c>
      <c r="G624" t="e">
        <f t="shared" si="55"/>
        <v>#REF!</v>
      </c>
    </row>
    <row r="625" spans="1:7" x14ac:dyDescent="0.25">
      <c r="A625" s="68" t="s">
        <v>4995</v>
      </c>
      <c r="B625" s="85">
        <v>713052</v>
      </c>
      <c r="C625" s="86" t="s">
        <v>7120</v>
      </c>
      <c r="D625" s="79" t="s">
        <v>4996</v>
      </c>
      <c r="E625" s="81">
        <v>12720.45</v>
      </c>
      <c r="F625" t="e">
        <f t="shared" si="54"/>
        <v>#REF!</v>
      </c>
      <c r="G625" t="e">
        <f t="shared" si="55"/>
        <v>#REF!</v>
      </c>
    </row>
    <row r="626" spans="1:7" x14ac:dyDescent="0.25">
      <c r="A626" s="68" t="s">
        <v>5043</v>
      </c>
      <c r="B626" s="85">
        <v>7186</v>
      </c>
      <c r="C626" s="86" t="s">
        <v>7121</v>
      </c>
      <c r="D626" s="79" t="s">
        <v>5044</v>
      </c>
      <c r="E626" s="81">
        <v>201.92</v>
      </c>
      <c r="F626" t="e">
        <f t="shared" si="54"/>
        <v>#REF!</v>
      </c>
      <c r="G626" t="e">
        <f t="shared" si="55"/>
        <v>#REF!</v>
      </c>
    </row>
    <row r="627" spans="1:7" x14ac:dyDescent="0.25">
      <c r="A627" s="68" t="s">
        <v>4841</v>
      </c>
      <c r="B627" s="85">
        <v>7124390</v>
      </c>
      <c r="C627" s="86" t="s">
        <v>7022</v>
      </c>
      <c r="D627" s="79" t="s">
        <v>4842</v>
      </c>
      <c r="E627" s="81">
        <v>14667.52</v>
      </c>
      <c r="F627" t="e">
        <f t="shared" si="54"/>
        <v>#REF!</v>
      </c>
      <c r="G627" t="e">
        <f t="shared" si="55"/>
        <v>#REF!</v>
      </c>
    </row>
    <row r="628" spans="1:7" x14ac:dyDescent="0.25">
      <c r="A628" s="68" t="s">
        <v>4787</v>
      </c>
      <c r="B628" s="85">
        <v>7120254</v>
      </c>
      <c r="C628" s="86" t="s">
        <v>7022</v>
      </c>
      <c r="D628" s="79" t="s">
        <v>4788</v>
      </c>
      <c r="E628" s="81">
        <v>2424.25</v>
      </c>
      <c r="F628" t="e">
        <f t="shared" si="54"/>
        <v>#REF!</v>
      </c>
      <c r="G628" t="e">
        <f t="shared" si="55"/>
        <v>#REF!</v>
      </c>
    </row>
    <row r="629" spans="1:7" x14ac:dyDescent="0.25">
      <c r="A629" s="68" t="s">
        <v>4803</v>
      </c>
      <c r="B629" s="85">
        <v>7120654</v>
      </c>
      <c r="C629" s="86" t="s">
        <v>7022</v>
      </c>
      <c r="D629" s="79" t="s">
        <v>4804</v>
      </c>
      <c r="E629" s="81">
        <v>1931.4</v>
      </c>
      <c r="F629" t="e">
        <f t="shared" si="54"/>
        <v>#REF!</v>
      </c>
      <c r="G629" t="e">
        <f t="shared" si="55"/>
        <v>#REF!</v>
      </c>
    </row>
    <row r="630" spans="1:7" x14ac:dyDescent="0.25">
      <c r="A630" s="68" t="s">
        <v>4793</v>
      </c>
      <c r="B630" s="85">
        <v>7120454</v>
      </c>
      <c r="C630" s="86" t="s">
        <v>7022</v>
      </c>
      <c r="D630" s="79" t="s">
        <v>4794</v>
      </c>
      <c r="E630" s="81">
        <v>333.24</v>
      </c>
      <c r="F630" t="e">
        <f t="shared" si="54"/>
        <v>#REF!</v>
      </c>
      <c r="G630" t="e">
        <f t="shared" si="55"/>
        <v>#REF!</v>
      </c>
    </row>
    <row r="631" spans="1:7" x14ac:dyDescent="0.25">
      <c r="A631" s="68" t="s">
        <v>6389</v>
      </c>
      <c r="B631" s="85">
        <v>718451</v>
      </c>
      <c r="C631" s="86" t="s">
        <v>7121</v>
      </c>
      <c r="D631" s="79" t="s">
        <v>6390</v>
      </c>
      <c r="E631" s="81">
        <v>0</v>
      </c>
    </row>
    <row r="632" spans="1:7" x14ac:dyDescent="0.25">
      <c r="A632" s="68" t="s">
        <v>6391</v>
      </c>
      <c r="B632" s="85">
        <v>718743</v>
      </c>
      <c r="C632" s="86" t="s">
        <v>7121</v>
      </c>
      <c r="D632" s="79" t="s">
        <v>6392</v>
      </c>
      <c r="E632" s="81">
        <v>0</v>
      </c>
    </row>
    <row r="633" spans="1:7" x14ac:dyDescent="0.25">
      <c r="A633" s="68" t="s">
        <v>6649</v>
      </c>
      <c r="B633" s="85">
        <v>7120554</v>
      </c>
      <c r="C633" s="86" t="s">
        <v>7022</v>
      </c>
      <c r="D633" s="79" t="s">
        <v>6650</v>
      </c>
      <c r="E633" s="81">
        <v>68.19</v>
      </c>
      <c r="F633" t="e">
        <f>VLOOKUP(A633,baza_311217,1,0)</f>
        <v>#REF!</v>
      </c>
      <c r="G633" t="e">
        <f>VLOOKUP(A633,baza_311217,14,0)</f>
        <v>#REF!</v>
      </c>
    </row>
    <row r="634" spans="1:7" x14ac:dyDescent="0.25">
      <c r="A634" s="68" t="s">
        <v>5047</v>
      </c>
      <c r="B634" s="85">
        <v>718741</v>
      </c>
      <c r="C634" s="86" t="s">
        <v>7121</v>
      </c>
      <c r="D634" s="79" t="s">
        <v>5048</v>
      </c>
      <c r="E634" s="81">
        <v>19229.45</v>
      </c>
      <c r="F634" t="e">
        <f>VLOOKUP(A634,baza_311217,1,0)</f>
        <v>#REF!</v>
      </c>
      <c r="G634" t="e">
        <f>VLOOKUP(A634,baza_311217,14,0)</f>
        <v>#REF!</v>
      </c>
    </row>
    <row r="635" spans="1:7" x14ac:dyDescent="0.25">
      <c r="A635" s="68" t="s">
        <v>6653</v>
      </c>
      <c r="B635" s="85">
        <v>7124309</v>
      </c>
      <c r="C635" s="86">
        <v>712</v>
      </c>
      <c r="D635" s="79" t="s">
        <v>6654</v>
      </c>
      <c r="E635" s="81">
        <v>0</v>
      </c>
      <c r="F635" t="e">
        <f>VLOOKUP(A635,baza_311217,1,0)</f>
        <v>#REF!</v>
      </c>
      <c r="G635" t="e">
        <f>VLOOKUP(A635,baza_311217,14,0)</f>
        <v>#REF!</v>
      </c>
    </row>
    <row r="636" spans="1:7" x14ac:dyDescent="0.25">
      <c r="A636" s="68" t="s">
        <v>7122</v>
      </c>
      <c r="B636" s="82" t="s">
        <v>7123</v>
      </c>
      <c r="C636" s="83"/>
      <c r="D636" s="82" t="s">
        <v>7124</v>
      </c>
      <c r="E636" s="92">
        <f>SUM(E637:E700)</f>
        <v>22227598.059999995</v>
      </c>
    </row>
    <row r="637" spans="1:7" x14ac:dyDescent="0.25">
      <c r="A637" s="68" t="s">
        <v>4745</v>
      </c>
      <c r="B637" s="85">
        <v>710101</v>
      </c>
      <c r="C637" s="86" t="s">
        <v>7125</v>
      </c>
      <c r="D637" s="79" t="s">
        <v>4746</v>
      </c>
      <c r="E637" s="81">
        <v>58050.79</v>
      </c>
      <c r="F637" t="e">
        <f t="shared" ref="F637:F660" si="56">VLOOKUP(A637,baza_311217,1,0)</f>
        <v>#REF!</v>
      </c>
      <c r="G637" t="e">
        <f t="shared" ref="G637:G660" si="57">VLOOKUP(A637,baza_311217,14,0)</f>
        <v>#REF!</v>
      </c>
    </row>
    <row r="638" spans="1:7" x14ac:dyDescent="0.25">
      <c r="A638" s="68" t="s">
        <v>4747</v>
      </c>
      <c r="B638" s="85">
        <v>710106</v>
      </c>
      <c r="C638" s="86" t="s">
        <v>7125</v>
      </c>
      <c r="D638" s="79" t="s">
        <v>4748</v>
      </c>
      <c r="E638" s="81">
        <v>165667</v>
      </c>
      <c r="F638" t="e">
        <f t="shared" si="56"/>
        <v>#REF!</v>
      </c>
      <c r="G638" t="e">
        <f t="shared" si="57"/>
        <v>#REF!</v>
      </c>
    </row>
    <row r="639" spans="1:7" x14ac:dyDescent="0.25">
      <c r="A639" s="68" t="s">
        <v>4749</v>
      </c>
      <c r="B639" s="85">
        <v>710107</v>
      </c>
      <c r="C639" s="86" t="s">
        <v>7125</v>
      </c>
      <c r="D639" s="79" t="s">
        <v>4750</v>
      </c>
      <c r="E639" s="81">
        <v>533749.87</v>
      </c>
      <c r="F639" t="e">
        <f t="shared" si="56"/>
        <v>#REF!</v>
      </c>
      <c r="G639" t="e">
        <f t="shared" si="57"/>
        <v>#REF!</v>
      </c>
    </row>
    <row r="640" spans="1:7" x14ac:dyDescent="0.25">
      <c r="A640" s="68" t="s">
        <v>4751</v>
      </c>
      <c r="B640" s="85">
        <v>710108</v>
      </c>
      <c r="C640" s="86" t="s">
        <v>7125</v>
      </c>
      <c r="D640" s="79" t="s">
        <v>4752</v>
      </c>
      <c r="E640" s="81">
        <v>187837.79</v>
      </c>
      <c r="F640" t="e">
        <f t="shared" si="56"/>
        <v>#REF!</v>
      </c>
      <c r="G640" t="e">
        <f t="shared" si="57"/>
        <v>#REF!</v>
      </c>
    </row>
    <row r="641" spans="1:7" x14ac:dyDescent="0.25">
      <c r="A641" s="68" t="s">
        <v>4753</v>
      </c>
      <c r="B641" s="85">
        <v>710109</v>
      </c>
      <c r="C641" s="86" t="s">
        <v>7125</v>
      </c>
      <c r="D641" s="79" t="s">
        <v>4754</v>
      </c>
      <c r="E641" s="81">
        <v>771966.22</v>
      </c>
      <c r="F641" t="e">
        <f t="shared" si="56"/>
        <v>#REF!</v>
      </c>
      <c r="G641" t="e">
        <f t="shared" si="57"/>
        <v>#REF!</v>
      </c>
    </row>
    <row r="642" spans="1:7" x14ac:dyDescent="0.25">
      <c r="A642" s="68" t="s">
        <v>4755</v>
      </c>
      <c r="B642" s="85">
        <v>710110</v>
      </c>
      <c r="C642" s="86" t="s">
        <v>7125</v>
      </c>
      <c r="D642" s="79" t="s">
        <v>4756</v>
      </c>
      <c r="E642" s="81">
        <v>818530.8</v>
      </c>
      <c r="F642" t="e">
        <f t="shared" si="56"/>
        <v>#REF!</v>
      </c>
      <c r="G642" t="e">
        <f t="shared" si="57"/>
        <v>#REF!</v>
      </c>
    </row>
    <row r="643" spans="1:7" x14ac:dyDescent="0.25">
      <c r="A643" s="68" t="s">
        <v>4757</v>
      </c>
      <c r="B643" s="85">
        <v>710111</v>
      </c>
      <c r="C643" s="86" t="s">
        <v>7125</v>
      </c>
      <c r="D643" s="79" t="s">
        <v>4758</v>
      </c>
      <c r="E643" s="81">
        <v>406437.28</v>
      </c>
      <c r="F643" t="e">
        <f t="shared" si="56"/>
        <v>#REF!</v>
      </c>
      <c r="G643" t="e">
        <f t="shared" si="57"/>
        <v>#REF!</v>
      </c>
    </row>
    <row r="644" spans="1:7" x14ac:dyDescent="0.25">
      <c r="A644" s="68" t="s">
        <v>4763</v>
      </c>
      <c r="B644" s="85">
        <v>710112</v>
      </c>
      <c r="C644" s="86" t="s">
        <v>7125</v>
      </c>
      <c r="D644" s="79" t="s">
        <v>4764</v>
      </c>
      <c r="E644" s="81">
        <v>259489.75</v>
      </c>
      <c r="F644" t="e">
        <f t="shared" si="56"/>
        <v>#REF!</v>
      </c>
      <c r="G644" t="e">
        <f t="shared" si="57"/>
        <v>#REF!</v>
      </c>
    </row>
    <row r="645" spans="1:7" x14ac:dyDescent="0.25">
      <c r="A645" s="68" t="s">
        <v>4765</v>
      </c>
      <c r="B645" s="85">
        <v>710113</v>
      </c>
      <c r="C645" s="86" t="s">
        <v>7125</v>
      </c>
      <c r="D645" s="79" t="s">
        <v>4766</v>
      </c>
      <c r="E645" s="81">
        <v>1006236.05</v>
      </c>
      <c r="F645" t="e">
        <f t="shared" si="56"/>
        <v>#REF!</v>
      </c>
      <c r="G645" t="e">
        <f t="shared" si="57"/>
        <v>#REF!</v>
      </c>
    </row>
    <row r="646" spans="1:7" x14ac:dyDescent="0.25">
      <c r="A646" s="68" t="s">
        <v>4769</v>
      </c>
      <c r="B646" s="85">
        <v>710115</v>
      </c>
      <c r="C646" s="86" t="s">
        <v>7125</v>
      </c>
      <c r="D646" s="79" t="s">
        <v>4770</v>
      </c>
      <c r="E646" s="81">
        <v>122286.88</v>
      </c>
      <c r="F646" t="e">
        <f t="shared" si="56"/>
        <v>#REF!</v>
      </c>
      <c r="G646" t="e">
        <f t="shared" si="57"/>
        <v>#REF!</v>
      </c>
    </row>
    <row r="647" spans="1:7" x14ac:dyDescent="0.25">
      <c r="A647" s="68" t="s">
        <v>4771</v>
      </c>
      <c r="B647" s="85">
        <v>710116</v>
      </c>
      <c r="C647" s="86" t="s">
        <v>7125</v>
      </c>
      <c r="D647" s="79" t="s">
        <v>4772</v>
      </c>
      <c r="E647" s="81">
        <v>29551.35</v>
      </c>
      <c r="F647" t="e">
        <f t="shared" si="56"/>
        <v>#REF!</v>
      </c>
      <c r="G647" t="e">
        <f t="shared" si="57"/>
        <v>#REF!</v>
      </c>
    </row>
    <row r="648" spans="1:7" x14ac:dyDescent="0.25">
      <c r="A648" s="68" t="s">
        <v>4773</v>
      </c>
      <c r="B648" s="85">
        <v>710117</v>
      </c>
      <c r="C648" s="86" t="s">
        <v>7125</v>
      </c>
      <c r="D648" s="79" t="s">
        <v>4774</v>
      </c>
      <c r="E648" s="81">
        <v>1145314.68</v>
      </c>
      <c r="F648" t="e">
        <f t="shared" si="56"/>
        <v>#REF!</v>
      </c>
      <c r="G648" t="e">
        <f t="shared" si="57"/>
        <v>#REF!</v>
      </c>
    </row>
    <row r="649" spans="1:7" x14ac:dyDescent="0.25">
      <c r="A649" s="68" t="s">
        <v>4775</v>
      </c>
      <c r="B649" s="85">
        <v>710118</v>
      </c>
      <c r="C649" s="86" t="s">
        <v>7125</v>
      </c>
      <c r="D649" s="79" t="s">
        <v>4776</v>
      </c>
      <c r="E649" s="81">
        <v>546973.56999999995</v>
      </c>
      <c r="F649" t="e">
        <f t="shared" si="56"/>
        <v>#REF!</v>
      </c>
      <c r="G649" t="e">
        <f t="shared" si="57"/>
        <v>#REF!</v>
      </c>
    </row>
    <row r="650" spans="1:7" x14ac:dyDescent="0.25">
      <c r="A650" s="68" t="s">
        <v>4777</v>
      </c>
      <c r="B650" s="85">
        <v>710119</v>
      </c>
      <c r="C650" s="86" t="s">
        <v>7125</v>
      </c>
      <c r="D650" s="79" t="s">
        <v>4778</v>
      </c>
      <c r="E650" s="81">
        <v>170100.69</v>
      </c>
      <c r="F650" t="e">
        <f t="shared" si="56"/>
        <v>#REF!</v>
      </c>
      <c r="G650" t="e">
        <f t="shared" si="57"/>
        <v>#REF!</v>
      </c>
    </row>
    <row r="651" spans="1:7" x14ac:dyDescent="0.25">
      <c r="A651" s="68" t="s">
        <v>4759</v>
      </c>
      <c r="B651" s="85">
        <v>7101110</v>
      </c>
      <c r="C651" s="86" t="s">
        <v>7125</v>
      </c>
      <c r="D651" s="79" t="s">
        <v>4760</v>
      </c>
      <c r="E651" s="81">
        <v>283499.44</v>
      </c>
      <c r="F651" t="e">
        <f t="shared" si="56"/>
        <v>#REF!</v>
      </c>
      <c r="G651" t="e">
        <f t="shared" si="57"/>
        <v>#REF!</v>
      </c>
    </row>
    <row r="652" spans="1:7" x14ac:dyDescent="0.25">
      <c r="A652" s="68" t="s">
        <v>4779</v>
      </c>
      <c r="B652" s="85">
        <v>710200</v>
      </c>
      <c r="C652" s="86" t="s">
        <v>7125</v>
      </c>
      <c r="D652" s="79" t="s">
        <v>4780</v>
      </c>
      <c r="E652" s="81">
        <v>1035075.64</v>
      </c>
      <c r="F652" t="e">
        <f t="shared" si="56"/>
        <v>#REF!</v>
      </c>
      <c r="G652" t="e">
        <f t="shared" si="57"/>
        <v>#REF!</v>
      </c>
    </row>
    <row r="653" spans="1:7" x14ac:dyDescent="0.25">
      <c r="A653" s="68" t="s">
        <v>4761</v>
      </c>
      <c r="B653" s="85">
        <v>7101111</v>
      </c>
      <c r="C653" s="86" t="s">
        <v>7125</v>
      </c>
      <c r="D653" s="79" t="s">
        <v>4762</v>
      </c>
      <c r="E653" s="81">
        <v>30358.03</v>
      </c>
      <c r="F653" t="e">
        <f t="shared" si="56"/>
        <v>#REF!</v>
      </c>
      <c r="G653" t="e">
        <f t="shared" si="57"/>
        <v>#REF!</v>
      </c>
    </row>
    <row r="654" spans="1:7" x14ac:dyDescent="0.25">
      <c r="A654" s="68" t="s">
        <v>4781</v>
      </c>
      <c r="B654" s="85">
        <v>711001</v>
      </c>
      <c r="C654" s="86" t="s">
        <v>7126</v>
      </c>
      <c r="D654" s="79" t="s">
        <v>4782</v>
      </c>
      <c r="E654" s="81">
        <v>155168.79999999999</v>
      </c>
      <c r="F654" t="e">
        <f t="shared" si="56"/>
        <v>#REF!</v>
      </c>
      <c r="G654" t="e">
        <f t="shared" si="57"/>
        <v>#REF!</v>
      </c>
    </row>
    <row r="655" spans="1:7" x14ac:dyDescent="0.25">
      <c r="A655" s="68" t="s">
        <v>4783</v>
      </c>
      <c r="B655" s="85">
        <v>711022</v>
      </c>
      <c r="C655" s="86" t="s">
        <v>7126</v>
      </c>
      <c r="D655" s="79" t="s">
        <v>4784</v>
      </c>
      <c r="E655" s="81">
        <v>472.66</v>
      </c>
      <c r="F655" t="e">
        <f t="shared" si="56"/>
        <v>#REF!</v>
      </c>
      <c r="G655" t="e">
        <f t="shared" si="57"/>
        <v>#REF!</v>
      </c>
    </row>
    <row r="656" spans="1:7" x14ac:dyDescent="0.25">
      <c r="A656" s="68" t="s">
        <v>4785</v>
      </c>
      <c r="B656" s="85">
        <v>711024</v>
      </c>
      <c r="C656" s="86" t="s">
        <v>7126</v>
      </c>
      <c r="D656" s="79" t="s">
        <v>4786</v>
      </c>
      <c r="E656" s="81">
        <v>1765159.83</v>
      </c>
      <c r="F656" t="e">
        <f t="shared" si="56"/>
        <v>#REF!</v>
      </c>
      <c r="G656" t="e">
        <f t="shared" si="57"/>
        <v>#REF!</v>
      </c>
    </row>
    <row r="657" spans="1:7" x14ac:dyDescent="0.25">
      <c r="A657" s="68" t="s">
        <v>4805</v>
      </c>
      <c r="B657" s="85">
        <v>712355</v>
      </c>
      <c r="C657" s="86" t="s">
        <v>7022</v>
      </c>
      <c r="D657" s="79" t="s">
        <v>4806</v>
      </c>
      <c r="E657" s="81">
        <v>321671.19</v>
      </c>
      <c r="F657" t="e">
        <f t="shared" si="56"/>
        <v>#REF!</v>
      </c>
      <c r="G657" t="e">
        <f t="shared" si="57"/>
        <v>#REF!</v>
      </c>
    </row>
    <row r="658" spans="1:7" x14ac:dyDescent="0.25">
      <c r="A658" s="68" t="s">
        <v>5001</v>
      </c>
      <c r="B658" s="85">
        <v>718102</v>
      </c>
      <c r="C658" s="86" t="s">
        <v>7121</v>
      </c>
      <c r="D658" s="79" t="s">
        <v>5002</v>
      </c>
      <c r="E658" s="81">
        <v>723701.71</v>
      </c>
      <c r="F658" t="e">
        <f t="shared" si="56"/>
        <v>#REF!</v>
      </c>
      <c r="G658" t="e">
        <f t="shared" si="57"/>
        <v>#REF!</v>
      </c>
    </row>
    <row r="659" spans="1:7" x14ac:dyDescent="0.25">
      <c r="A659" s="68" t="s">
        <v>5003</v>
      </c>
      <c r="B659" s="85">
        <v>718103</v>
      </c>
      <c r="C659" s="86" t="s">
        <v>7121</v>
      </c>
      <c r="D659" s="79" t="s">
        <v>5004</v>
      </c>
      <c r="E659" s="81">
        <v>72002.539999999994</v>
      </c>
      <c r="F659" t="e">
        <f t="shared" si="56"/>
        <v>#REF!</v>
      </c>
      <c r="G659" t="e">
        <f t="shared" si="57"/>
        <v>#REF!</v>
      </c>
    </row>
    <row r="660" spans="1:7" x14ac:dyDescent="0.25">
      <c r="A660" s="68" t="s">
        <v>5005</v>
      </c>
      <c r="B660" s="85">
        <v>718138</v>
      </c>
      <c r="C660" s="86" t="s">
        <v>7121</v>
      </c>
      <c r="D660" s="79" t="s">
        <v>5006</v>
      </c>
      <c r="E660" s="81">
        <v>19087.759999999998</v>
      </c>
      <c r="F660" t="e">
        <f t="shared" si="56"/>
        <v>#REF!</v>
      </c>
      <c r="G660" t="e">
        <f t="shared" si="57"/>
        <v>#REF!</v>
      </c>
    </row>
    <row r="661" spans="1:7" x14ac:dyDescent="0.25">
      <c r="A661" s="68" t="s">
        <v>6387</v>
      </c>
      <c r="B661" s="85">
        <v>718139</v>
      </c>
      <c r="C661" s="86" t="s">
        <v>7121</v>
      </c>
      <c r="D661" s="79" t="s">
        <v>6388</v>
      </c>
      <c r="E661" s="81">
        <v>0</v>
      </c>
    </row>
    <row r="662" spans="1:7" x14ac:dyDescent="0.25">
      <c r="A662" s="68" t="s">
        <v>5009</v>
      </c>
      <c r="B662" s="85">
        <v>718230</v>
      </c>
      <c r="C662" s="86" t="s">
        <v>7121</v>
      </c>
      <c r="D662" s="79" t="s">
        <v>5010</v>
      </c>
      <c r="E662" s="81">
        <v>222568.64</v>
      </c>
      <c r="F662" t="e">
        <f t="shared" ref="F662:F700" si="58">VLOOKUP(A662,baza_311217,1,0)</f>
        <v>#REF!</v>
      </c>
      <c r="G662" t="e">
        <f t="shared" ref="G662:G700" si="59">VLOOKUP(A662,baza_311217,14,0)</f>
        <v>#REF!</v>
      </c>
    </row>
    <row r="663" spans="1:7" x14ac:dyDescent="0.25">
      <c r="A663" s="68" t="s">
        <v>5011</v>
      </c>
      <c r="B663" s="85">
        <v>718231</v>
      </c>
      <c r="C663" s="86" t="s">
        <v>7121</v>
      </c>
      <c r="D663" s="79" t="s">
        <v>5012</v>
      </c>
      <c r="E663" s="81">
        <v>1422307.57</v>
      </c>
      <c r="F663" t="e">
        <f t="shared" si="58"/>
        <v>#REF!</v>
      </c>
      <c r="G663" t="e">
        <f t="shared" si="59"/>
        <v>#REF!</v>
      </c>
    </row>
    <row r="664" spans="1:7" x14ac:dyDescent="0.25">
      <c r="A664" s="68" t="s">
        <v>4997</v>
      </c>
      <c r="B664" s="85">
        <v>71803533</v>
      </c>
      <c r="C664" s="86" t="s">
        <v>7121</v>
      </c>
      <c r="D664" s="79" t="s">
        <v>4998</v>
      </c>
      <c r="E664" s="81">
        <v>31795.4</v>
      </c>
      <c r="F664" t="e">
        <f t="shared" si="58"/>
        <v>#REF!</v>
      </c>
      <c r="G664" t="e">
        <f t="shared" si="59"/>
        <v>#REF!</v>
      </c>
    </row>
    <row r="665" spans="1:7" x14ac:dyDescent="0.25">
      <c r="A665" s="68" t="s">
        <v>5013</v>
      </c>
      <c r="B665" s="85">
        <v>718232</v>
      </c>
      <c r="C665" s="86" t="s">
        <v>7121</v>
      </c>
      <c r="D665" s="79" t="s">
        <v>5014</v>
      </c>
      <c r="E665" s="81">
        <v>496921.26</v>
      </c>
      <c r="F665" t="e">
        <f t="shared" si="58"/>
        <v>#REF!</v>
      </c>
      <c r="G665" t="e">
        <f t="shared" si="59"/>
        <v>#REF!</v>
      </c>
    </row>
    <row r="666" spans="1:7" x14ac:dyDescent="0.25">
      <c r="A666" s="68" t="s">
        <v>5015</v>
      </c>
      <c r="B666" s="85">
        <v>718234</v>
      </c>
      <c r="C666" s="86" t="s">
        <v>7121</v>
      </c>
      <c r="D666" s="79" t="s">
        <v>5016</v>
      </c>
      <c r="E666" s="81">
        <v>286372.82</v>
      </c>
      <c r="F666" t="e">
        <f t="shared" si="58"/>
        <v>#REF!</v>
      </c>
      <c r="G666" t="e">
        <f t="shared" si="59"/>
        <v>#REF!</v>
      </c>
    </row>
    <row r="667" spans="1:7" x14ac:dyDescent="0.25">
      <c r="A667" s="68" t="s">
        <v>5023</v>
      </c>
      <c r="B667" s="85">
        <v>718254</v>
      </c>
      <c r="C667" s="86" t="s">
        <v>7121</v>
      </c>
      <c r="D667" s="79" t="s">
        <v>5024</v>
      </c>
      <c r="E667" s="81">
        <v>262883.7</v>
      </c>
      <c r="F667" t="e">
        <f t="shared" si="58"/>
        <v>#REF!</v>
      </c>
      <c r="G667" t="e">
        <f t="shared" si="59"/>
        <v>#REF!</v>
      </c>
    </row>
    <row r="668" spans="1:7" x14ac:dyDescent="0.25">
      <c r="A668" s="68" t="s">
        <v>5025</v>
      </c>
      <c r="B668" s="85">
        <v>718260</v>
      </c>
      <c r="C668" s="86" t="s">
        <v>7121</v>
      </c>
      <c r="D668" s="79" t="s">
        <v>5026</v>
      </c>
      <c r="E668" s="81">
        <v>414954.88</v>
      </c>
      <c r="F668" t="e">
        <f t="shared" si="58"/>
        <v>#REF!</v>
      </c>
      <c r="G668" t="e">
        <f t="shared" si="59"/>
        <v>#REF!</v>
      </c>
    </row>
    <row r="669" spans="1:7" x14ac:dyDescent="0.25">
      <c r="A669" s="68" t="s">
        <v>5027</v>
      </c>
      <c r="B669" s="85">
        <v>718337</v>
      </c>
      <c r="C669" s="86" t="s">
        <v>7121</v>
      </c>
      <c r="D669" s="79" t="s">
        <v>5028</v>
      </c>
      <c r="E669" s="81">
        <v>299086.14</v>
      </c>
      <c r="F669" t="e">
        <f t="shared" si="58"/>
        <v>#REF!</v>
      </c>
      <c r="G669" t="e">
        <f t="shared" si="59"/>
        <v>#REF!</v>
      </c>
    </row>
    <row r="670" spans="1:7" x14ac:dyDescent="0.25">
      <c r="A670" s="68" t="s">
        <v>5029</v>
      </c>
      <c r="B670" s="85">
        <v>718358</v>
      </c>
      <c r="C670" s="86" t="s">
        <v>7121</v>
      </c>
      <c r="D670" s="79" t="s">
        <v>5030</v>
      </c>
      <c r="E670" s="81">
        <v>280218.01</v>
      </c>
      <c r="F670" t="e">
        <f t="shared" si="58"/>
        <v>#REF!</v>
      </c>
      <c r="G670" t="e">
        <f t="shared" si="59"/>
        <v>#REF!</v>
      </c>
    </row>
    <row r="671" spans="1:7" x14ac:dyDescent="0.25">
      <c r="A671" s="68" t="s">
        <v>5031</v>
      </c>
      <c r="B671" s="85">
        <v>718359</v>
      </c>
      <c r="C671" s="86" t="s">
        <v>7121</v>
      </c>
      <c r="D671" s="79" t="s">
        <v>5032</v>
      </c>
      <c r="E671" s="81">
        <v>109825.96</v>
      </c>
      <c r="F671" t="e">
        <f t="shared" si="58"/>
        <v>#REF!</v>
      </c>
      <c r="G671" t="e">
        <f t="shared" si="59"/>
        <v>#REF!</v>
      </c>
    </row>
    <row r="672" spans="1:7" x14ac:dyDescent="0.25">
      <c r="A672" s="68" t="s">
        <v>5035</v>
      </c>
      <c r="B672" s="85">
        <v>7185</v>
      </c>
      <c r="C672" s="86" t="s">
        <v>7121</v>
      </c>
      <c r="D672" s="79" t="s">
        <v>5036</v>
      </c>
      <c r="E672" s="81">
        <v>2478.58</v>
      </c>
      <c r="F672" t="e">
        <f t="shared" si="58"/>
        <v>#REF!</v>
      </c>
      <c r="G672" t="e">
        <f t="shared" si="59"/>
        <v>#REF!</v>
      </c>
    </row>
    <row r="673" spans="1:7" x14ac:dyDescent="0.25">
      <c r="A673" s="68" t="s">
        <v>5037</v>
      </c>
      <c r="B673" s="85">
        <v>718570</v>
      </c>
      <c r="C673" s="86" t="s">
        <v>7121</v>
      </c>
      <c r="D673" s="79" t="s">
        <v>5038</v>
      </c>
      <c r="E673" s="81">
        <v>2775601.29</v>
      </c>
      <c r="F673" t="e">
        <f t="shared" si="58"/>
        <v>#REF!</v>
      </c>
      <c r="G673" t="e">
        <f t="shared" si="59"/>
        <v>#REF!</v>
      </c>
    </row>
    <row r="674" spans="1:7" x14ac:dyDescent="0.25">
      <c r="A674" s="68" t="s">
        <v>5039</v>
      </c>
      <c r="B674" s="85">
        <v>718571</v>
      </c>
      <c r="C674" s="86" t="s">
        <v>7121</v>
      </c>
      <c r="D674" s="79" t="s">
        <v>5040</v>
      </c>
      <c r="E674" s="81">
        <v>805.78</v>
      </c>
      <c r="F674" t="e">
        <f t="shared" si="58"/>
        <v>#REF!</v>
      </c>
      <c r="G674" t="e">
        <f t="shared" si="59"/>
        <v>#REF!</v>
      </c>
    </row>
    <row r="675" spans="1:7" x14ac:dyDescent="0.25">
      <c r="A675" s="68" t="s">
        <v>5045</v>
      </c>
      <c r="B675" s="85">
        <v>7187</v>
      </c>
      <c r="C675" s="86" t="s">
        <v>7121</v>
      </c>
      <c r="D675" s="79" t="s">
        <v>5046</v>
      </c>
      <c r="E675" s="81">
        <v>11305.55</v>
      </c>
      <c r="F675" t="e">
        <f t="shared" si="58"/>
        <v>#REF!</v>
      </c>
      <c r="G675" t="e">
        <f t="shared" si="59"/>
        <v>#REF!</v>
      </c>
    </row>
    <row r="676" spans="1:7" x14ac:dyDescent="0.25">
      <c r="A676" s="68" t="s">
        <v>5049</v>
      </c>
      <c r="B676" s="85">
        <v>718742</v>
      </c>
      <c r="C676" s="86" t="s">
        <v>7121</v>
      </c>
      <c r="D676" s="79" t="s">
        <v>5050</v>
      </c>
      <c r="E676" s="81">
        <v>24400.21</v>
      </c>
      <c r="F676" t="e">
        <f t="shared" si="58"/>
        <v>#REF!</v>
      </c>
      <c r="G676" t="e">
        <f t="shared" si="59"/>
        <v>#REF!</v>
      </c>
    </row>
    <row r="677" spans="1:7" x14ac:dyDescent="0.25">
      <c r="A677" s="68" t="s">
        <v>5051</v>
      </c>
      <c r="B677" s="85">
        <v>718744</v>
      </c>
      <c r="C677" s="86" t="s">
        <v>7121</v>
      </c>
      <c r="D677" s="79" t="s">
        <v>5052</v>
      </c>
      <c r="E677" s="81">
        <v>9969.49</v>
      </c>
      <c r="F677" t="e">
        <f t="shared" si="58"/>
        <v>#REF!</v>
      </c>
      <c r="G677" t="e">
        <f t="shared" si="59"/>
        <v>#REF!</v>
      </c>
    </row>
    <row r="678" spans="1:7" x14ac:dyDescent="0.25">
      <c r="A678" s="68" t="s">
        <v>5053</v>
      </c>
      <c r="B678" s="85">
        <v>718745</v>
      </c>
      <c r="C678" s="86" t="s">
        <v>7121</v>
      </c>
      <c r="D678" s="79" t="s">
        <v>5054</v>
      </c>
      <c r="E678" s="81">
        <v>65.91</v>
      </c>
      <c r="F678" t="e">
        <f t="shared" si="58"/>
        <v>#REF!</v>
      </c>
      <c r="G678" t="e">
        <f t="shared" si="59"/>
        <v>#REF!</v>
      </c>
    </row>
    <row r="679" spans="1:7" x14ac:dyDescent="0.25">
      <c r="A679" s="68" t="s">
        <v>5055</v>
      </c>
      <c r="B679" s="85">
        <v>7188</v>
      </c>
      <c r="C679" s="86" t="s">
        <v>7121</v>
      </c>
      <c r="D679" s="79" t="s">
        <v>5056</v>
      </c>
      <c r="E679" s="81">
        <v>928548.17</v>
      </c>
      <c r="F679" t="e">
        <f t="shared" si="58"/>
        <v>#REF!</v>
      </c>
      <c r="G679" t="e">
        <f t="shared" si="59"/>
        <v>#REF!</v>
      </c>
    </row>
    <row r="680" spans="1:7" x14ac:dyDescent="0.25">
      <c r="A680" s="68" t="s">
        <v>5065</v>
      </c>
      <c r="B680" s="85">
        <v>71899</v>
      </c>
      <c r="C680" s="86" t="s">
        <v>7121</v>
      </c>
      <c r="D680" s="79" t="s">
        <v>5066</v>
      </c>
      <c r="E680" s="81">
        <v>166046.39000000001</v>
      </c>
      <c r="F680" t="e">
        <f t="shared" si="58"/>
        <v>#REF!</v>
      </c>
      <c r="G680" t="e">
        <f t="shared" si="59"/>
        <v>#REF!</v>
      </c>
    </row>
    <row r="681" spans="1:7" x14ac:dyDescent="0.25">
      <c r="A681" s="68" t="s">
        <v>5057</v>
      </c>
      <c r="B681" s="85">
        <v>71882</v>
      </c>
      <c r="C681" s="86" t="s">
        <v>7121</v>
      </c>
      <c r="D681" s="79" t="s">
        <v>5058</v>
      </c>
      <c r="E681" s="81">
        <v>156512.35999999999</v>
      </c>
      <c r="F681" t="e">
        <f t="shared" si="58"/>
        <v>#REF!</v>
      </c>
      <c r="G681" t="e">
        <f t="shared" si="59"/>
        <v>#REF!</v>
      </c>
    </row>
    <row r="682" spans="1:7" x14ac:dyDescent="0.25">
      <c r="A682" s="68" t="s">
        <v>5061</v>
      </c>
      <c r="B682" s="85">
        <v>71883</v>
      </c>
      <c r="C682" s="86" t="s">
        <v>7121</v>
      </c>
      <c r="D682" s="79" t="s">
        <v>5062</v>
      </c>
      <c r="E682" s="81">
        <v>1811065.49</v>
      </c>
      <c r="F682" t="e">
        <f t="shared" si="58"/>
        <v>#REF!</v>
      </c>
      <c r="G682" t="e">
        <f t="shared" si="59"/>
        <v>#REF!</v>
      </c>
    </row>
    <row r="683" spans="1:7" x14ac:dyDescent="0.25">
      <c r="A683" s="68" t="s">
        <v>5063</v>
      </c>
      <c r="B683" s="85">
        <v>718833</v>
      </c>
      <c r="C683" s="86" t="s">
        <v>7121</v>
      </c>
      <c r="D683" s="79" t="s">
        <v>5064</v>
      </c>
      <c r="E683" s="81">
        <v>1100</v>
      </c>
      <c r="F683" t="e">
        <f t="shared" si="58"/>
        <v>#REF!</v>
      </c>
      <c r="G683" t="e">
        <f t="shared" si="59"/>
        <v>#REF!</v>
      </c>
    </row>
    <row r="684" spans="1:7" x14ac:dyDescent="0.25">
      <c r="A684" s="68" t="s">
        <v>5069</v>
      </c>
      <c r="B684" s="85">
        <v>719047</v>
      </c>
      <c r="C684" s="86" t="s">
        <v>7127</v>
      </c>
      <c r="D684" s="79" t="s">
        <v>5070</v>
      </c>
      <c r="E684" s="81">
        <v>13207.38</v>
      </c>
      <c r="F684" t="e">
        <f t="shared" si="58"/>
        <v>#REF!</v>
      </c>
      <c r="G684" t="e">
        <f t="shared" si="59"/>
        <v>#REF!</v>
      </c>
    </row>
    <row r="685" spans="1:7" x14ac:dyDescent="0.25">
      <c r="A685" s="68" t="s">
        <v>5071</v>
      </c>
      <c r="B685" s="85">
        <v>719048</v>
      </c>
      <c r="C685" s="86" t="s">
        <v>7127</v>
      </c>
      <c r="D685" s="79" t="s">
        <v>5072</v>
      </c>
      <c r="E685" s="81">
        <v>126422.38</v>
      </c>
      <c r="F685" t="e">
        <f t="shared" si="58"/>
        <v>#REF!</v>
      </c>
      <c r="G685" t="e">
        <f t="shared" si="59"/>
        <v>#REF!</v>
      </c>
    </row>
    <row r="686" spans="1:7" x14ac:dyDescent="0.25">
      <c r="A686" s="68" t="s">
        <v>5073</v>
      </c>
      <c r="B686" s="85">
        <v>719446</v>
      </c>
      <c r="C686" s="86" t="s">
        <v>7127</v>
      </c>
      <c r="D686" s="79" t="s">
        <v>5074</v>
      </c>
      <c r="E686" s="81">
        <v>5867.94</v>
      </c>
      <c r="F686" t="e">
        <f t="shared" si="58"/>
        <v>#REF!</v>
      </c>
      <c r="G686" t="e">
        <f t="shared" si="59"/>
        <v>#REF!</v>
      </c>
    </row>
    <row r="687" spans="1:7" x14ac:dyDescent="0.25">
      <c r="A687" s="68" t="s">
        <v>4795</v>
      </c>
      <c r="B687" s="79">
        <v>7120505532</v>
      </c>
      <c r="C687" s="86" t="s">
        <v>7022</v>
      </c>
      <c r="D687" s="79" t="s">
        <v>4796</v>
      </c>
      <c r="E687" s="95">
        <v>291261.81</v>
      </c>
      <c r="F687" t="e">
        <f t="shared" si="58"/>
        <v>#REF!</v>
      </c>
      <c r="G687" t="e">
        <f t="shared" si="59"/>
        <v>#REF!</v>
      </c>
    </row>
    <row r="688" spans="1:7" x14ac:dyDescent="0.25">
      <c r="A688" s="68" t="s">
        <v>4799</v>
      </c>
      <c r="B688" s="79">
        <v>7120550553</v>
      </c>
      <c r="C688" s="86" t="s">
        <v>7022</v>
      </c>
      <c r="D688" s="79" t="s">
        <v>4800</v>
      </c>
      <c r="E688" s="95">
        <v>158990.49</v>
      </c>
      <c r="F688" t="e">
        <f t="shared" si="58"/>
        <v>#REF!</v>
      </c>
      <c r="G688" t="e">
        <f t="shared" si="59"/>
        <v>#REF!</v>
      </c>
    </row>
    <row r="689" spans="1:9" x14ac:dyDescent="0.25">
      <c r="A689" s="68" t="s">
        <v>4797</v>
      </c>
      <c r="B689" s="85">
        <v>7120521532</v>
      </c>
      <c r="C689" s="86" t="s">
        <v>7022</v>
      </c>
      <c r="D689" s="79" t="s">
        <v>4798</v>
      </c>
      <c r="E689" s="81">
        <v>191228.49</v>
      </c>
      <c r="F689" t="e">
        <f t="shared" si="58"/>
        <v>#REF!</v>
      </c>
      <c r="G689" t="e">
        <f t="shared" si="59"/>
        <v>#REF!</v>
      </c>
    </row>
    <row r="690" spans="1:9" x14ac:dyDescent="0.25">
      <c r="A690" s="68" t="s">
        <v>5007</v>
      </c>
      <c r="B690" s="85">
        <v>718140</v>
      </c>
      <c r="C690" s="86" t="s">
        <v>7121</v>
      </c>
      <c r="D690" s="79" t="s">
        <v>5008</v>
      </c>
      <c r="E690" s="81">
        <v>30.08</v>
      </c>
      <c r="F690" t="e">
        <f t="shared" si="58"/>
        <v>#REF!</v>
      </c>
      <c r="G690" t="e">
        <f t="shared" si="59"/>
        <v>#REF!</v>
      </c>
    </row>
    <row r="691" spans="1:9" x14ac:dyDescent="0.25">
      <c r="A691" s="68" t="s">
        <v>5067</v>
      </c>
      <c r="B691" s="85">
        <v>719038</v>
      </c>
      <c r="C691" s="86" t="s">
        <v>7127</v>
      </c>
      <c r="D691" s="79" t="s">
        <v>5068</v>
      </c>
      <c r="E691" s="81">
        <v>1189.18</v>
      </c>
      <c r="F691" t="e">
        <f t="shared" si="58"/>
        <v>#REF!</v>
      </c>
      <c r="G691" t="e">
        <f t="shared" si="59"/>
        <v>#REF!</v>
      </c>
    </row>
    <row r="692" spans="1:9" x14ac:dyDescent="0.25">
      <c r="A692" s="68" t="s">
        <v>4767</v>
      </c>
      <c r="B692" s="85">
        <v>7101131</v>
      </c>
      <c r="C692" s="86" t="s">
        <v>7125</v>
      </c>
      <c r="D692" s="79" t="s">
        <v>4768</v>
      </c>
      <c r="E692" s="81">
        <v>27198.5</v>
      </c>
      <c r="F692" t="e">
        <f t="shared" si="58"/>
        <v>#REF!</v>
      </c>
      <c r="G692" t="e">
        <f t="shared" si="59"/>
        <v>#REF!</v>
      </c>
    </row>
    <row r="693" spans="1:9" x14ac:dyDescent="0.25">
      <c r="A693" s="68" t="s">
        <v>6684</v>
      </c>
      <c r="B693" s="85">
        <v>718866</v>
      </c>
      <c r="C693" s="86" t="s">
        <v>7121</v>
      </c>
      <c r="D693" s="79" t="s">
        <v>6685</v>
      </c>
      <c r="E693" s="81">
        <v>500</v>
      </c>
      <c r="F693" t="e">
        <f t="shared" si="58"/>
        <v>#REF!</v>
      </c>
      <c r="G693" t="e">
        <f t="shared" si="59"/>
        <v>#REF!</v>
      </c>
    </row>
    <row r="694" spans="1:9" x14ac:dyDescent="0.25">
      <c r="A694" s="68" t="s">
        <v>5021</v>
      </c>
      <c r="B694" s="85">
        <v>718237</v>
      </c>
      <c r="C694" s="86" t="s">
        <v>7121</v>
      </c>
      <c r="D694" s="79" t="s">
        <v>5022</v>
      </c>
      <c r="E694" s="81">
        <v>402.55</v>
      </c>
      <c r="F694" t="e">
        <f t="shared" si="58"/>
        <v>#REF!</v>
      </c>
      <c r="G694" t="e">
        <f t="shared" si="59"/>
        <v>#REF!</v>
      </c>
    </row>
    <row r="695" spans="1:9" x14ac:dyDescent="0.25">
      <c r="A695" s="68" t="s">
        <v>5059</v>
      </c>
      <c r="B695" s="85">
        <v>718823</v>
      </c>
      <c r="C695" s="86" t="s">
        <v>7121</v>
      </c>
      <c r="D695" s="79" t="s">
        <v>5060</v>
      </c>
      <c r="E695" s="81">
        <v>610.24</v>
      </c>
      <c r="F695" t="e">
        <f t="shared" si="58"/>
        <v>#REF!</v>
      </c>
      <c r="G695" t="e">
        <f t="shared" si="59"/>
        <v>#REF!</v>
      </c>
    </row>
    <row r="696" spans="1:9" x14ac:dyDescent="0.25">
      <c r="A696" s="68" t="s">
        <v>6676</v>
      </c>
      <c r="B696" s="85">
        <v>71851</v>
      </c>
      <c r="C696" s="86" t="s">
        <v>7121</v>
      </c>
      <c r="D696" s="79" t="s">
        <v>6677</v>
      </c>
      <c r="E696" s="81">
        <v>37268.81</v>
      </c>
      <c r="F696" t="e">
        <f t="shared" si="58"/>
        <v>#REF!</v>
      </c>
      <c r="G696" t="e">
        <f t="shared" si="59"/>
        <v>#REF!</v>
      </c>
    </row>
    <row r="697" spans="1:9" x14ac:dyDescent="0.25">
      <c r="A697" s="68" t="s">
        <v>6680</v>
      </c>
      <c r="B697" s="85">
        <v>718821</v>
      </c>
      <c r="C697" s="86" t="s">
        <v>7121</v>
      </c>
      <c r="D697" s="79" t="s">
        <v>6681</v>
      </c>
      <c r="E697" s="81">
        <v>28848.92</v>
      </c>
      <c r="F697" t="e">
        <f t="shared" si="58"/>
        <v>#REF!</v>
      </c>
      <c r="G697" t="e">
        <f t="shared" si="59"/>
        <v>#REF!</v>
      </c>
    </row>
    <row r="698" spans="1:9" x14ac:dyDescent="0.25">
      <c r="A698" s="68" t="s">
        <v>6682</v>
      </c>
      <c r="B698" s="85">
        <v>7188210</v>
      </c>
      <c r="C698" s="86" t="s">
        <v>7121</v>
      </c>
      <c r="D698" s="79" t="s">
        <v>6683</v>
      </c>
      <c r="E698" s="81">
        <v>456045.1</v>
      </c>
      <c r="F698" t="e">
        <f t="shared" si="58"/>
        <v>#REF!</v>
      </c>
      <c r="G698" t="e">
        <f t="shared" si="59"/>
        <v>#REF!</v>
      </c>
    </row>
    <row r="699" spans="1:9" x14ac:dyDescent="0.25">
      <c r="A699" s="68" t="s">
        <v>5041</v>
      </c>
      <c r="B699" s="85">
        <v>718572</v>
      </c>
      <c r="C699" s="86" t="s">
        <v>7121</v>
      </c>
      <c r="D699" s="79" t="s">
        <v>5042</v>
      </c>
      <c r="E699" s="81">
        <v>544281</v>
      </c>
      <c r="F699" t="e">
        <f t="shared" si="58"/>
        <v>#REF!</v>
      </c>
      <c r="G699" t="e">
        <f t="shared" si="59"/>
        <v>#REF!</v>
      </c>
    </row>
    <row r="700" spans="1:9" x14ac:dyDescent="0.25">
      <c r="A700" s="68" t="s">
        <v>6678</v>
      </c>
      <c r="B700" s="85">
        <v>7187530</v>
      </c>
      <c r="C700" s="86">
        <v>718</v>
      </c>
      <c r="D700" s="79" t="s">
        <v>6679</v>
      </c>
      <c r="E700" s="81">
        <v>1021.27</v>
      </c>
      <c r="F700" t="e">
        <f t="shared" si="58"/>
        <v>#REF!</v>
      </c>
      <c r="G700" t="e">
        <f t="shared" si="59"/>
        <v>#REF!</v>
      </c>
    </row>
    <row r="701" spans="1:9" x14ac:dyDescent="0.25">
      <c r="A701" s="68" t="s">
        <v>7128</v>
      </c>
      <c r="B701" s="82" t="s">
        <v>7129</v>
      </c>
      <c r="C701" s="83"/>
      <c r="D701" s="82" t="s">
        <v>7130</v>
      </c>
      <c r="E701" s="92">
        <f>+E702</f>
        <v>117518.51</v>
      </c>
    </row>
    <row r="702" spans="1:9" x14ac:dyDescent="0.25">
      <c r="A702" s="68" t="s">
        <v>5033</v>
      </c>
      <c r="B702" s="85">
        <v>7184</v>
      </c>
      <c r="C702" s="86" t="s">
        <v>7121</v>
      </c>
      <c r="D702" s="79" t="s">
        <v>5034</v>
      </c>
      <c r="E702" s="81">
        <v>117518.51</v>
      </c>
      <c r="F702" t="e">
        <f>VLOOKUP(A702,baza_311217,1,0)</f>
        <v>#REF!</v>
      </c>
      <c r="G702" t="e">
        <f>VLOOKUP(A702,baza_311217,14,0)</f>
        <v>#REF!</v>
      </c>
    </row>
    <row r="703" spans="1:9" x14ac:dyDescent="0.25">
      <c r="A703" s="68" t="s">
        <v>7131</v>
      </c>
      <c r="B703" s="82" t="s">
        <v>7132</v>
      </c>
      <c r="C703" s="83"/>
      <c r="D703" s="82" t="s">
        <v>7133</v>
      </c>
      <c r="E703" s="92">
        <f>SUM(E704:E765)</f>
        <v>12095006.349999996</v>
      </c>
    </row>
    <row r="704" spans="1:9" x14ac:dyDescent="0.25">
      <c r="A704" s="87" t="s">
        <v>5017</v>
      </c>
      <c r="B704" s="88">
        <v>718235</v>
      </c>
      <c r="C704" s="89" t="s">
        <v>7121</v>
      </c>
      <c r="D704" s="90" t="s">
        <v>5018</v>
      </c>
      <c r="E704" s="91">
        <v>173637.09</v>
      </c>
      <c r="F704" t="e">
        <f t="shared" ref="F704:F717" si="60">VLOOKUP(A704,baza_311217,1,0)</f>
        <v>#REF!</v>
      </c>
      <c r="G704" t="e">
        <f t="shared" ref="G704:G717" si="61">VLOOKUP(A704,baza_311217,14,0)</f>
        <v>#REF!</v>
      </c>
      <c r="I704" s="113">
        <f>+E703-E704-E706-E707</f>
        <v>11805944.819999997</v>
      </c>
    </row>
    <row r="705" spans="1:7" x14ac:dyDescent="0.25">
      <c r="A705" s="68" t="s">
        <v>5077</v>
      </c>
      <c r="B705" s="85">
        <v>7311</v>
      </c>
      <c r="C705" s="86" t="s">
        <v>7134</v>
      </c>
      <c r="D705" s="79" t="s">
        <v>5078</v>
      </c>
      <c r="E705" s="81">
        <v>1827447.13</v>
      </c>
      <c r="F705" t="e">
        <f t="shared" si="60"/>
        <v>#REF!</v>
      </c>
      <c r="G705" t="e">
        <f t="shared" si="61"/>
        <v>#REF!</v>
      </c>
    </row>
    <row r="706" spans="1:7" x14ac:dyDescent="0.25">
      <c r="A706" s="87" t="s">
        <v>5019</v>
      </c>
      <c r="B706" s="88">
        <v>718236</v>
      </c>
      <c r="C706" s="89" t="s">
        <v>7121</v>
      </c>
      <c r="D706" s="90" t="s">
        <v>5020</v>
      </c>
      <c r="E706" s="91">
        <v>115297.24</v>
      </c>
      <c r="F706" t="e">
        <f t="shared" si="60"/>
        <v>#REF!</v>
      </c>
      <c r="G706" t="e">
        <f t="shared" si="61"/>
        <v>#REF!</v>
      </c>
    </row>
    <row r="707" spans="1:7" x14ac:dyDescent="0.25">
      <c r="A707" s="87" t="s">
        <v>4999</v>
      </c>
      <c r="B707" s="88">
        <v>7180500553</v>
      </c>
      <c r="C707" s="89" t="s">
        <v>7121</v>
      </c>
      <c r="D707" s="90" t="s">
        <v>5000</v>
      </c>
      <c r="E707" s="91">
        <v>127.2</v>
      </c>
      <c r="F707" t="e">
        <f t="shared" si="60"/>
        <v>#REF!</v>
      </c>
      <c r="G707" t="e">
        <f t="shared" si="61"/>
        <v>#REF!</v>
      </c>
    </row>
    <row r="708" spans="1:7" x14ac:dyDescent="0.25">
      <c r="A708" s="68" t="s">
        <v>5093</v>
      </c>
      <c r="B708" s="85">
        <v>7611</v>
      </c>
      <c r="C708" s="86" t="s">
        <v>7135</v>
      </c>
      <c r="D708" s="79" t="s">
        <v>5094</v>
      </c>
      <c r="E708" s="81">
        <v>575681.53</v>
      </c>
      <c r="F708" t="e">
        <f t="shared" si="60"/>
        <v>#REF!</v>
      </c>
      <c r="G708" t="e">
        <f t="shared" si="61"/>
        <v>#REF!</v>
      </c>
    </row>
    <row r="709" spans="1:7" x14ac:dyDescent="0.25">
      <c r="A709" s="68" t="s">
        <v>5095</v>
      </c>
      <c r="B709" s="85">
        <v>7612</v>
      </c>
      <c r="C709" s="86" t="s">
        <v>7135</v>
      </c>
      <c r="D709" s="79" t="s">
        <v>5096</v>
      </c>
      <c r="E709" s="81">
        <v>61206.36</v>
      </c>
      <c r="F709" t="e">
        <f t="shared" si="60"/>
        <v>#REF!</v>
      </c>
      <c r="G709" t="e">
        <f t="shared" si="61"/>
        <v>#REF!</v>
      </c>
    </row>
    <row r="710" spans="1:7" x14ac:dyDescent="0.25">
      <c r="A710" s="68" t="s">
        <v>5097</v>
      </c>
      <c r="B710" s="85">
        <v>7613</v>
      </c>
      <c r="C710" s="86" t="s">
        <v>7135</v>
      </c>
      <c r="D710" s="79" t="s">
        <v>5098</v>
      </c>
      <c r="E710" s="81">
        <v>510534.28</v>
      </c>
      <c r="F710" t="e">
        <f t="shared" si="60"/>
        <v>#REF!</v>
      </c>
      <c r="G710" t="e">
        <f t="shared" si="61"/>
        <v>#REF!</v>
      </c>
    </row>
    <row r="711" spans="1:7" x14ac:dyDescent="0.25">
      <c r="A711" s="68" t="s">
        <v>5099</v>
      </c>
      <c r="B711" s="85">
        <v>7614</v>
      </c>
      <c r="C711" s="86" t="s">
        <v>7135</v>
      </c>
      <c r="D711" s="79" t="s">
        <v>5100</v>
      </c>
      <c r="E711" s="81">
        <v>1399.39</v>
      </c>
      <c r="F711" t="e">
        <f t="shared" si="60"/>
        <v>#REF!</v>
      </c>
      <c r="G711" t="e">
        <f t="shared" si="61"/>
        <v>#REF!</v>
      </c>
    </row>
    <row r="712" spans="1:7" x14ac:dyDescent="0.25">
      <c r="A712" s="68" t="s">
        <v>5101</v>
      </c>
      <c r="B712" s="85">
        <v>7615</v>
      </c>
      <c r="C712" s="86" t="s">
        <v>7135</v>
      </c>
      <c r="D712" s="79" t="s">
        <v>5102</v>
      </c>
      <c r="E712" s="81">
        <v>8539.5</v>
      </c>
      <c r="F712" t="e">
        <f t="shared" si="60"/>
        <v>#REF!</v>
      </c>
      <c r="G712" t="e">
        <f t="shared" si="61"/>
        <v>#REF!</v>
      </c>
    </row>
    <row r="713" spans="1:7" x14ac:dyDescent="0.25">
      <c r="A713" s="68" t="s">
        <v>5107</v>
      </c>
      <c r="B713" s="85">
        <v>7703</v>
      </c>
      <c r="C713" s="86" t="s">
        <v>7136</v>
      </c>
      <c r="D713" s="79" t="s">
        <v>5108</v>
      </c>
      <c r="E713" s="81">
        <v>4817980.32</v>
      </c>
      <c r="F713" t="e">
        <f t="shared" si="60"/>
        <v>#REF!</v>
      </c>
      <c r="G713" t="e">
        <f t="shared" si="61"/>
        <v>#REF!</v>
      </c>
    </row>
    <row r="714" spans="1:7" x14ac:dyDescent="0.25">
      <c r="A714" s="68" t="s">
        <v>5119</v>
      </c>
      <c r="B714" s="85">
        <v>7707</v>
      </c>
      <c r="C714" s="86" t="s">
        <v>7136</v>
      </c>
      <c r="D714" s="79" t="s">
        <v>5120</v>
      </c>
      <c r="E714" s="81">
        <v>1476031.9</v>
      </c>
      <c r="F714" t="e">
        <f t="shared" si="60"/>
        <v>#REF!</v>
      </c>
      <c r="G714" t="e">
        <f t="shared" si="61"/>
        <v>#REF!</v>
      </c>
    </row>
    <row r="715" spans="1:7" x14ac:dyDescent="0.25">
      <c r="A715" s="68" t="s">
        <v>5109</v>
      </c>
      <c r="B715" s="85">
        <v>77030</v>
      </c>
      <c r="C715" s="86" t="s">
        <v>7136</v>
      </c>
      <c r="D715" s="79" t="s">
        <v>5110</v>
      </c>
      <c r="E715" s="81">
        <v>22209.63</v>
      </c>
      <c r="F715" t="e">
        <f t="shared" si="60"/>
        <v>#REF!</v>
      </c>
      <c r="G715" t="e">
        <f t="shared" si="61"/>
        <v>#REF!</v>
      </c>
    </row>
    <row r="716" spans="1:7" x14ac:dyDescent="0.25">
      <c r="A716" s="68" t="s">
        <v>5113</v>
      </c>
      <c r="B716" s="85">
        <v>77057</v>
      </c>
      <c r="C716" s="86" t="s">
        <v>7136</v>
      </c>
      <c r="D716" s="79" t="s">
        <v>5114</v>
      </c>
      <c r="E716" s="81">
        <v>4759.66</v>
      </c>
      <c r="F716" t="e">
        <f t="shared" si="60"/>
        <v>#REF!</v>
      </c>
      <c r="G716" t="e">
        <f t="shared" si="61"/>
        <v>#REF!</v>
      </c>
    </row>
    <row r="717" spans="1:7" x14ac:dyDescent="0.25">
      <c r="A717" s="68" t="s">
        <v>5121</v>
      </c>
      <c r="B717" s="85">
        <v>77070</v>
      </c>
      <c r="C717" s="86" t="s">
        <v>7136</v>
      </c>
      <c r="D717" s="79" t="s">
        <v>5122</v>
      </c>
      <c r="E717" s="81">
        <v>2387.0500000000002</v>
      </c>
      <c r="F717" t="e">
        <f t="shared" si="60"/>
        <v>#REF!</v>
      </c>
      <c r="G717" t="e">
        <f t="shared" si="61"/>
        <v>#REF!</v>
      </c>
    </row>
    <row r="718" spans="1:7" x14ac:dyDescent="0.25">
      <c r="A718" s="68" t="s">
        <v>7137</v>
      </c>
      <c r="B718" s="85">
        <v>77056</v>
      </c>
      <c r="C718" s="86" t="s">
        <v>7136</v>
      </c>
      <c r="D718" s="79" t="s">
        <v>7138</v>
      </c>
      <c r="E718" s="81">
        <v>0</v>
      </c>
    </row>
    <row r="719" spans="1:7" x14ac:dyDescent="0.25">
      <c r="A719" s="68" t="s">
        <v>5127</v>
      </c>
      <c r="B719" s="85">
        <v>772252</v>
      </c>
      <c r="C719" s="86" t="s">
        <v>7139</v>
      </c>
      <c r="D719" s="79" t="s">
        <v>5128</v>
      </c>
      <c r="E719" s="81">
        <v>15.12</v>
      </c>
      <c r="F719" t="e">
        <f>VLOOKUP(A719,baza_311217,1,0)</f>
        <v>#REF!</v>
      </c>
      <c r="G719" t="e">
        <f>VLOOKUP(A719,baza_311217,14,0)</f>
        <v>#REF!</v>
      </c>
    </row>
    <row r="720" spans="1:7" x14ac:dyDescent="0.25">
      <c r="A720" s="68" t="s">
        <v>5129</v>
      </c>
      <c r="B720" s="85">
        <v>7722522</v>
      </c>
      <c r="C720" s="86" t="s">
        <v>7139</v>
      </c>
      <c r="D720" s="79" t="s">
        <v>5130</v>
      </c>
      <c r="E720" s="81">
        <v>1006.75</v>
      </c>
      <c r="F720" t="e">
        <f>VLOOKUP(A720,baza_311217,1,0)</f>
        <v>#REF!</v>
      </c>
      <c r="G720" t="e">
        <f>VLOOKUP(A720,baza_311217,14,0)</f>
        <v>#REF!</v>
      </c>
    </row>
    <row r="721" spans="1:7" x14ac:dyDescent="0.25">
      <c r="A721" s="68" t="s">
        <v>5133</v>
      </c>
      <c r="B721" s="85">
        <v>77611</v>
      </c>
      <c r="C721" s="86" t="s">
        <v>7140</v>
      </c>
      <c r="D721" s="79" t="s">
        <v>6686</v>
      </c>
      <c r="E721" s="81">
        <v>83734.59</v>
      </c>
      <c r="F721" t="e">
        <f>VLOOKUP(A721,baza_311217,1,0)</f>
        <v>#REF!</v>
      </c>
      <c r="G721" t="e">
        <f>VLOOKUP(A721,baza_311217,14,0)</f>
        <v>#REF!</v>
      </c>
    </row>
    <row r="722" spans="1:7" x14ac:dyDescent="0.25">
      <c r="A722" s="68" t="s">
        <v>7141</v>
      </c>
      <c r="B722" s="85">
        <v>7781</v>
      </c>
      <c r="C722" s="86" t="s">
        <v>7142</v>
      </c>
      <c r="D722" s="79" t="s">
        <v>7143</v>
      </c>
      <c r="E722" s="81">
        <v>0</v>
      </c>
    </row>
    <row r="723" spans="1:7" x14ac:dyDescent="0.25">
      <c r="A723" s="68" t="s">
        <v>5136</v>
      </c>
      <c r="B723" s="85">
        <v>7782</v>
      </c>
      <c r="C723" s="86" t="s">
        <v>7142</v>
      </c>
      <c r="D723" s="79" t="s">
        <v>5137</v>
      </c>
      <c r="E723" s="81">
        <v>139911.15</v>
      </c>
      <c r="F723" t="e">
        <f t="shared" ref="F723:F734" si="62">VLOOKUP(A723,baza_311217,1,0)</f>
        <v>#REF!</v>
      </c>
      <c r="G723" t="e">
        <f t="shared" ref="G723:G734" si="63">VLOOKUP(A723,baza_311217,14,0)</f>
        <v>#REF!</v>
      </c>
    </row>
    <row r="724" spans="1:7" x14ac:dyDescent="0.25">
      <c r="A724" s="68" t="s">
        <v>5148</v>
      </c>
      <c r="B724" s="85">
        <v>778412</v>
      </c>
      <c r="C724" s="86" t="s">
        <v>7142</v>
      </c>
      <c r="D724" s="79" t="s">
        <v>5149</v>
      </c>
      <c r="E724" s="81">
        <v>55661.79</v>
      </c>
      <c r="F724" t="e">
        <f t="shared" si="62"/>
        <v>#REF!</v>
      </c>
      <c r="G724" t="e">
        <f t="shared" si="63"/>
        <v>#REF!</v>
      </c>
    </row>
    <row r="725" spans="1:7" x14ac:dyDescent="0.25">
      <c r="A725" s="68" t="s">
        <v>5152</v>
      </c>
      <c r="B725" s="85">
        <v>778550</v>
      </c>
      <c r="C725" s="86" t="s">
        <v>7142</v>
      </c>
      <c r="D725" s="79" t="s">
        <v>5153</v>
      </c>
      <c r="E725" s="81">
        <v>82555.06</v>
      </c>
      <c r="F725" t="e">
        <f t="shared" si="62"/>
        <v>#REF!</v>
      </c>
      <c r="G725" t="e">
        <f t="shared" si="63"/>
        <v>#REF!</v>
      </c>
    </row>
    <row r="726" spans="1:7" x14ac:dyDescent="0.25">
      <c r="A726" s="68" t="s">
        <v>5154</v>
      </c>
      <c r="B726" s="85">
        <v>778551</v>
      </c>
      <c r="C726" s="86" t="s">
        <v>7142</v>
      </c>
      <c r="D726" s="79" t="s">
        <v>5155</v>
      </c>
      <c r="E726" s="81">
        <v>105412.11</v>
      </c>
      <c r="F726" t="e">
        <f t="shared" si="62"/>
        <v>#REF!</v>
      </c>
      <c r="G726" t="e">
        <f t="shared" si="63"/>
        <v>#REF!</v>
      </c>
    </row>
    <row r="727" spans="1:7" x14ac:dyDescent="0.25">
      <c r="A727" s="68" t="s">
        <v>5156</v>
      </c>
      <c r="B727" s="85">
        <v>778552</v>
      </c>
      <c r="C727" s="86" t="s">
        <v>7142</v>
      </c>
      <c r="D727" s="79" t="s">
        <v>5157</v>
      </c>
      <c r="E727" s="81">
        <v>77974.2</v>
      </c>
      <c r="F727" t="e">
        <f t="shared" si="62"/>
        <v>#REF!</v>
      </c>
      <c r="G727" t="e">
        <f t="shared" si="63"/>
        <v>#REF!</v>
      </c>
    </row>
    <row r="728" spans="1:7" x14ac:dyDescent="0.25">
      <c r="A728" s="68" t="s">
        <v>5158</v>
      </c>
      <c r="B728" s="85">
        <v>778553</v>
      </c>
      <c r="C728" s="86" t="s">
        <v>7142</v>
      </c>
      <c r="D728" s="79" t="s">
        <v>5159</v>
      </c>
      <c r="E728" s="81">
        <v>138372.48000000001</v>
      </c>
      <c r="F728" t="e">
        <f t="shared" si="62"/>
        <v>#REF!</v>
      </c>
      <c r="G728" t="e">
        <f t="shared" si="63"/>
        <v>#REF!</v>
      </c>
    </row>
    <row r="729" spans="1:7" x14ac:dyDescent="0.25">
      <c r="A729" s="68" t="s">
        <v>5160</v>
      </c>
      <c r="B729" s="85">
        <v>778554</v>
      </c>
      <c r="C729" s="86" t="s">
        <v>7142</v>
      </c>
      <c r="D729" s="79" t="s">
        <v>5161</v>
      </c>
      <c r="E729" s="81">
        <v>17472.939999999999</v>
      </c>
      <c r="F729" t="e">
        <f t="shared" si="62"/>
        <v>#REF!</v>
      </c>
      <c r="G729" t="e">
        <f t="shared" si="63"/>
        <v>#REF!</v>
      </c>
    </row>
    <row r="730" spans="1:7" x14ac:dyDescent="0.25">
      <c r="A730" s="68" t="s">
        <v>5164</v>
      </c>
      <c r="B730" s="85">
        <v>778556</v>
      </c>
      <c r="C730" s="86" t="s">
        <v>7142</v>
      </c>
      <c r="D730" s="79" t="s">
        <v>5165</v>
      </c>
      <c r="E730" s="81">
        <v>1737.17</v>
      </c>
      <c r="F730" t="e">
        <f t="shared" si="62"/>
        <v>#REF!</v>
      </c>
      <c r="G730" t="e">
        <f t="shared" si="63"/>
        <v>#REF!</v>
      </c>
    </row>
    <row r="731" spans="1:7" x14ac:dyDescent="0.25">
      <c r="A731" s="68" t="s">
        <v>5168</v>
      </c>
      <c r="B731" s="85">
        <v>778558</v>
      </c>
      <c r="C731" s="86" t="s">
        <v>7142</v>
      </c>
      <c r="D731" s="79" t="s">
        <v>5169</v>
      </c>
      <c r="E731" s="81">
        <v>3001.11</v>
      </c>
      <c r="F731" t="e">
        <f t="shared" si="62"/>
        <v>#REF!</v>
      </c>
      <c r="G731" t="e">
        <f t="shared" si="63"/>
        <v>#REF!</v>
      </c>
    </row>
    <row r="732" spans="1:7" x14ac:dyDescent="0.25">
      <c r="A732" s="68" t="s">
        <v>5162</v>
      </c>
      <c r="B732" s="85">
        <v>778555</v>
      </c>
      <c r="C732" s="86" t="s">
        <v>7142</v>
      </c>
      <c r="D732" s="79" t="s">
        <v>5163</v>
      </c>
      <c r="E732" s="81">
        <v>10223.67</v>
      </c>
      <c r="F732" t="e">
        <f t="shared" si="62"/>
        <v>#REF!</v>
      </c>
      <c r="G732" t="e">
        <f t="shared" si="63"/>
        <v>#REF!</v>
      </c>
    </row>
    <row r="733" spans="1:7" x14ac:dyDescent="0.25">
      <c r="A733" s="68" t="s">
        <v>5146</v>
      </c>
      <c r="B733" s="85">
        <v>778411</v>
      </c>
      <c r="C733" s="86" t="s">
        <v>7142</v>
      </c>
      <c r="D733" s="79" t="s">
        <v>5147</v>
      </c>
      <c r="E733" s="81">
        <v>83053.7</v>
      </c>
      <c r="F733" t="e">
        <f t="shared" si="62"/>
        <v>#REF!</v>
      </c>
      <c r="G733" t="e">
        <f t="shared" si="63"/>
        <v>#REF!</v>
      </c>
    </row>
    <row r="734" spans="1:7" x14ac:dyDescent="0.25">
      <c r="A734" s="68" t="s">
        <v>5150</v>
      </c>
      <c r="B734" s="85">
        <v>778481</v>
      </c>
      <c r="C734" s="86" t="s">
        <v>7142</v>
      </c>
      <c r="D734" s="79" t="s">
        <v>5151</v>
      </c>
      <c r="E734" s="81">
        <v>182.3</v>
      </c>
      <c r="F734" t="e">
        <f t="shared" si="62"/>
        <v>#REF!</v>
      </c>
      <c r="G734" t="e">
        <f t="shared" si="63"/>
        <v>#REF!</v>
      </c>
    </row>
    <row r="735" spans="1:7" x14ac:dyDescent="0.25">
      <c r="A735" s="68" t="s">
        <v>6399</v>
      </c>
      <c r="B735" s="85">
        <v>7702</v>
      </c>
      <c r="C735" s="86" t="s">
        <v>7136</v>
      </c>
      <c r="D735" s="79" t="s">
        <v>6400</v>
      </c>
      <c r="E735" s="81">
        <v>0</v>
      </c>
    </row>
    <row r="736" spans="1:7" x14ac:dyDescent="0.25">
      <c r="A736" s="68" t="s">
        <v>5117</v>
      </c>
      <c r="B736" s="85">
        <v>7706</v>
      </c>
      <c r="C736" s="86" t="s">
        <v>7136</v>
      </c>
      <c r="D736" s="79" t="s">
        <v>5118</v>
      </c>
      <c r="E736" s="81">
        <v>338</v>
      </c>
      <c r="F736" t="e">
        <f t="shared" ref="F736:F752" si="64">VLOOKUP(A736,baza_311217,1,0)</f>
        <v>#REF!</v>
      </c>
      <c r="G736" t="e">
        <f t="shared" ref="G736:G752" si="65">VLOOKUP(A736,baza_311217,14,0)</f>
        <v>#REF!</v>
      </c>
    </row>
    <row r="737" spans="1:7" x14ac:dyDescent="0.25">
      <c r="A737" s="68" t="s">
        <v>5125</v>
      </c>
      <c r="B737" s="85">
        <v>7722</v>
      </c>
      <c r="C737" s="86" t="s">
        <v>7139</v>
      </c>
      <c r="D737" s="79" t="s">
        <v>5126</v>
      </c>
      <c r="E737" s="81">
        <v>826518.02</v>
      </c>
      <c r="F737" t="e">
        <f t="shared" si="64"/>
        <v>#REF!</v>
      </c>
      <c r="G737" t="e">
        <f t="shared" si="65"/>
        <v>#REF!</v>
      </c>
    </row>
    <row r="738" spans="1:7" x14ac:dyDescent="0.25">
      <c r="A738" s="68" t="s">
        <v>5134</v>
      </c>
      <c r="B738" s="85">
        <v>7771</v>
      </c>
      <c r="C738" s="86" t="s">
        <v>7144</v>
      </c>
      <c r="D738" s="79" t="s">
        <v>5135</v>
      </c>
      <c r="E738" s="81">
        <v>6230.92</v>
      </c>
      <c r="F738" t="e">
        <f t="shared" si="64"/>
        <v>#REF!</v>
      </c>
      <c r="G738" t="e">
        <f t="shared" si="65"/>
        <v>#REF!</v>
      </c>
    </row>
    <row r="739" spans="1:7" x14ac:dyDescent="0.25">
      <c r="A739" s="68" t="s">
        <v>5138</v>
      </c>
      <c r="B739" s="85">
        <v>77830</v>
      </c>
      <c r="C739" s="86" t="s">
        <v>7142</v>
      </c>
      <c r="D739" s="79" t="s">
        <v>5139</v>
      </c>
      <c r="E739" s="81">
        <v>3234.72</v>
      </c>
      <c r="F739" t="e">
        <f t="shared" si="64"/>
        <v>#REF!</v>
      </c>
      <c r="G739" t="e">
        <f t="shared" si="65"/>
        <v>#REF!</v>
      </c>
    </row>
    <row r="740" spans="1:7" x14ac:dyDescent="0.25">
      <c r="A740" s="68" t="s">
        <v>5140</v>
      </c>
      <c r="B740" s="85">
        <v>77834</v>
      </c>
      <c r="C740" s="86" t="s">
        <v>7142</v>
      </c>
      <c r="D740" s="79" t="s">
        <v>5141</v>
      </c>
      <c r="E740" s="81">
        <v>301519.09999999998</v>
      </c>
      <c r="F740" t="e">
        <f t="shared" si="64"/>
        <v>#REF!</v>
      </c>
      <c r="G740" t="e">
        <f t="shared" si="65"/>
        <v>#REF!</v>
      </c>
    </row>
    <row r="741" spans="1:7" x14ac:dyDescent="0.25">
      <c r="A741" s="68" t="s">
        <v>5142</v>
      </c>
      <c r="B741" s="85">
        <v>77835</v>
      </c>
      <c r="C741" s="86" t="s">
        <v>7142</v>
      </c>
      <c r="D741" s="79" t="s">
        <v>5143</v>
      </c>
      <c r="E741" s="81">
        <v>1955.85</v>
      </c>
      <c r="F741" t="e">
        <f t="shared" si="64"/>
        <v>#REF!</v>
      </c>
      <c r="G741" t="e">
        <f t="shared" si="65"/>
        <v>#REF!</v>
      </c>
    </row>
    <row r="742" spans="1:7" x14ac:dyDescent="0.25">
      <c r="A742" s="68" t="s">
        <v>5144</v>
      </c>
      <c r="B742" s="85">
        <v>7784</v>
      </c>
      <c r="C742" s="86" t="s">
        <v>7142</v>
      </c>
      <c r="D742" s="79" t="s">
        <v>5145</v>
      </c>
      <c r="E742" s="81">
        <v>25301</v>
      </c>
      <c r="F742" t="e">
        <f t="shared" si="64"/>
        <v>#REF!</v>
      </c>
      <c r="G742" t="e">
        <f t="shared" si="65"/>
        <v>#REF!</v>
      </c>
    </row>
    <row r="743" spans="1:7" x14ac:dyDescent="0.25">
      <c r="A743" s="68" t="s">
        <v>5166</v>
      </c>
      <c r="B743" s="85">
        <v>778557</v>
      </c>
      <c r="C743" s="86" t="s">
        <v>7142</v>
      </c>
      <c r="D743" s="79" t="s">
        <v>5167</v>
      </c>
      <c r="E743" s="81">
        <v>1686.51</v>
      </c>
      <c r="F743" t="e">
        <f t="shared" si="64"/>
        <v>#REF!</v>
      </c>
      <c r="G743" t="e">
        <f t="shared" si="65"/>
        <v>#REF!</v>
      </c>
    </row>
    <row r="744" spans="1:7" x14ac:dyDescent="0.25">
      <c r="A744" s="68" t="s">
        <v>5170</v>
      </c>
      <c r="B744" s="85">
        <v>778559</v>
      </c>
      <c r="C744" s="86" t="s">
        <v>7142</v>
      </c>
      <c r="D744" s="79" t="s">
        <v>5171</v>
      </c>
      <c r="E744" s="81">
        <v>2174.65</v>
      </c>
      <c r="F744" t="e">
        <f t="shared" si="64"/>
        <v>#REF!</v>
      </c>
      <c r="G744" t="e">
        <f t="shared" si="65"/>
        <v>#REF!</v>
      </c>
    </row>
    <row r="745" spans="1:7" x14ac:dyDescent="0.25">
      <c r="A745" s="68" t="s">
        <v>5174</v>
      </c>
      <c r="B745" s="85">
        <v>778651</v>
      </c>
      <c r="C745" s="86" t="s">
        <v>7142</v>
      </c>
      <c r="D745" s="79" t="s">
        <v>5175</v>
      </c>
      <c r="E745" s="81">
        <v>35609.300000000003</v>
      </c>
      <c r="F745" t="e">
        <f t="shared" si="64"/>
        <v>#REF!</v>
      </c>
      <c r="G745" t="e">
        <f t="shared" si="65"/>
        <v>#REF!</v>
      </c>
    </row>
    <row r="746" spans="1:7" x14ac:dyDescent="0.25">
      <c r="A746" s="68" t="s">
        <v>5176</v>
      </c>
      <c r="B746" s="85">
        <v>778653</v>
      </c>
      <c r="C746" s="86" t="s">
        <v>7142</v>
      </c>
      <c r="D746" s="79" t="s">
        <v>5177</v>
      </c>
      <c r="E746" s="81">
        <v>2490.12</v>
      </c>
      <c r="F746" t="e">
        <f t="shared" si="64"/>
        <v>#REF!</v>
      </c>
      <c r="G746" t="e">
        <f t="shared" si="65"/>
        <v>#REF!</v>
      </c>
    </row>
    <row r="747" spans="1:7" x14ac:dyDescent="0.25">
      <c r="A747" s="68" t="s">
        <v>5180</v>
      </c>
      <c r="B747" s="85">
        <v>778655</v>
      </c>
      <c r="C747" s="86" t="s">
        <v>7142</v>
      </c>
      <c r="D747" s="79" t="s">
        <v>5181</v>
      </c>
      <c r="E747" s="81">
        <v>4060.36</v>
      </c>
      <c r="F747" t="e">
        <f t="shared" si="64"/>
        <v>#REF!</v>
      </c>
      <c r="G747" t="e">
        <f t="shared" si="65"/>
        <v>#REF!</v>
      </c>
    </row>
    <row r="748" spans="1:7" x14ac:dyDescent="0.25">
      <c r="A748" s="68" t="s">
        <v>5131</v>
      </c>
      <c r="B748" s="85">
        <v>7722523</v>
      </c>
      <c r="C748" s="86" t="s">
        <v>7139</v>
      </c>
      <c r="D748" s="79" t="s">
        <v>5132</v>
      </c>
      <c r="E748" s="81">
        <v>149.12</v>
      </c>
      <c r="F748" t="e">
        <f t="shared" si="64"/>
        <v>#REF!</v>
      </c>
      <c r="G748" t="e">
        <f t="shared" si="65"/>
        <v>#REF!</v>
      </c>
    </row>
    <row r="749" spans="1:7" x14ac:dyDescent="0.25">
      <c r="A749" s="68" t="s">
        <v>5178</v>
      </c>
      <c r="B749" s="85">
        <v>778654</v>
      </c>
      <c r="C749" s="86" t="s">
        <v>7142</v>
      </c>
      <c r="D749" s="79" t="s">
        <v>5179</v>
      </c>
      <c r="E749" s="81">
        <v>5902.77</v>
      </c>
      <c r="F749" t="e">
        <f t="shared" si="64"/>
        <v>#REF!</v>
      </c>
      <c r="G749" t="e">
        <f t="shared" si="65"/>
        <v>#REF!</v>
      </c>
    </row>
    <row r="750" spans="1:7" x14ac:dyDescent="0.25">
      <c r="A750" s="68" t="s">
        <v>5103</v>
      </c>
      <c r="B750" s="85">
        <v>7618</v>
      </c>
      <c r="C750" s="86" t="s">
        <v>7135</v>
      </c>
      <c r="D750" s="79" t="s">
        <v>5104</v>
      </c>
      <c r="E750" s="81">
        <v>18633.79</v>
      </c>
      <c r="F750" t="e">
        <f t="shared" si="64"/>
        <v>#REF!</v>
      </c>
      <c r="G750" t="e">
        <f t="shared" si="65"/>
        <v>#REF!</v>
      </c>
    </row>
    <row r="751" spans="1:7" x14ac:dyDescent="0.25">
      <c r="A751" s="68" t="s">
        <v>5111</v>
      </c>
      <c r="B751" s="85">
        <v>770561</v>
      </c>
      <c r="C751" s="86" t="s">
        <v>7136</v>
      </c>
      <c r="D751" s="79" t="s">
        <v>5112</v>
      </c>
      <c r="E751" s="81">
        <v>10947.18</v>
      </c>
      <c r="F751" t="e">
        <f t="shared" si="64"/>
        <v>#REF!</v>
      </c>
      <c r="G751" t="e">
        <f t="shared" si="65"/>
        <v>#REF!</v>
      </c>
    </row>
    <row r="752" spans="1:7" x14ac:dyDescent="0.25">
      <c r="A752" s="68" t="s">
        <v>5115</v>
      </c>
      <c r="B752" s="85">
        <v>770571</v>
      </c>
      <c r="C752" s="86" t="s">
        <v>7136</v>
      </c>
      <c r="D752" s="79" t="s">
        <v>5116</v>
      </c>
      <c r="E752" s="81">
        <v>233009.27</v>
      </c>
      <c r="F752" t="e">
        <f t="shared" si="64"/>
        <v>#REF!</v>
      </c>
      <c r="G752" t="e">
        <f t="shared" si="65"/>
        <v>#REF!</v>
      </c>
    </row>
    <row r="753" spans="1:7" x14ac:dyDescent="0.25">
      <c r="A753" s="68" t="s">
        <v>7145</v>
      </c>
      <c r="B753" s="85">
        <v>77833</v>
      </c>
      <c r="C753" s="86" t="s">
        <v>7142</v>
      </c>
      <c r="D753" s="79" t="s">
        <v>7146</v>
      </c>
      <c r="E753" s="81">
        <v>0</v>
      </c>
    </row>
    <row r="754" spans="1:7" x14ac:dyDescent="0.25">
      <c r="A754" s="68" t="s">
        <v>5123</v>
      </c>
      <c r="B754" s="85">
        <v>7710</v>
      </c>
      <c r="C754" s="86" t="s">
        <v>7147</v>
      </c>
      <c r="D754" s="79" t="s">
        <v>5124</v>
      </c>
      <c r="E754" s="81">
        <v>30490.58</v>
      </c>
      <c r="F754" t="e">
        <f>VLOOKUP(A754,baza_311217,1,0)</f>
        <v>#REF!</v>
      </c>
      <c r="G754" t="e">
        <f>VLOOKUP(A754,baza_311217,14,0)</f>
        <v>#REF!</v>
      </c>
    </row>
    <row r="755" spans="1:7" x14ac:dyDescent="0.25">
      <c r="A755" s="68" t="s">
        <v>7148</v>
      </c>
      <c r="B755" s="85">
        <v>7785592</v>
      </c>
      <c r="C755" s="86" t="s">
        <v>7142</v>
      </c>
      <c r="D755" s="79" t="s">
        <v>7149</v>
      </c>
      <c r="E755" s="81">
        <v>0</v>
      </c>
    </row>
    <row r="756" spans="1:7" x14ac:dyDescent="0.25">
      <c r="A756" s="68" t="s">
        <v>6395</v>
      </c>
      <c r="B756" s="85">
        <v>76111</v>
      </c>
      <c r="C756" s="86" t="s">
        <v>7135</v>
      </c>
      <c r="D756" s="79" t="s">
        <v>6396</v>
      </c>
      <c r="E756" s="81">
        <v>0</v>
      </c>
    </row>
    <row r="757" spans="1:7" x14ac:dyDescent="0.25">
      <c r="A757" s="68" t="s">
        <v>6397</v>
      </c>
      <c r="B757" s="85">
        <v>7616</v>
      </c>
      <c r="C757" s="86" t="s">
        <v>7135</v>
      </c>
      <c r="D757" s="79" t="s">
        <v>6398</v>
      </c>
      <c r="E757" s="81">
        <v>0</v>
      </c>
    </row>
    <row r="758" spans="1:7" x14ac:dyDescent="0.25">
      <c r="A758" s="68" t="s">
        <v>5105</v>
      </c>
      <c r="B758" s="85">
        <v>77011</v>
      </c>
      <c r="C758" s="86" t="s">
        <v>7136</v>
      </c>
      <c r="D758" s="79" t="s">
        <v>5106</v>
      </c>
      <c r="E758" s="81">
        <v>62.63</v>
      </c>
      <c r="F758" t="e">
        <f>VLOOKUP(A758,baza_311217,1,0)</f>
        <v>#REF!</v>
      </c>
      <c r="G758" t="e">
        <f>VLOOKUP(A758,baza_311217,14,0)</f>
        <v>#REF!</v>
      </c>
    </row>
    <row r="759" spans="1:7" x14ac:dyDescent="0.25">
      <c r="A759" s="68" t="s">
        <v>6401</v>
      </c>
      <c r="B759" s="85">
        <v>770606</v>
      </c>
      <c r="C759" s="86" t="s">
        <v>7136</v>
      </c>
      <c r="D759" s="79" t="s">
        <v>6402</v>
      </c>
      <c r="E759" s="81">
        <v>0</v>
      </c>
    </row>
    <row r="760" spans="1:7" x14ac:dyDescent="0.25">
      <c r="A760" s="68" t="s">
        <v>6406</v>
      </c>
      <c r="B760" s="85">
        <v>7772</v>
      </c>
      <c r="C760" s="86" t="s">
        <v>7144</v>
      </c>
      <c r="D760" s="79" t="s">
        <v>6407</v>
      </c>
      <c r="E760" s="81">
        <v>0</v>
      </c>
    </row>
    <row r="761" spans="1:7" x14ac:dyDescent="0.25">
      <c r="A761" s="68" t="s">
        <v>6408</v>
      </c>
      <c r="B761" s="85">
        <v>778652</v>
      </c>
      <c r="C761" s="86" t="s">
        <v>7142</v>
      </c>
      <c r="D761" s="79" t="s">
        <v>6409</v>
      </c>
      <c r="E761" s="81">
        <v>0</v>
      </c>
    </row>
    <row r="762" spans="1:7" x14ac:dyDescent="0.25">
      <c r="A762" s="68" t="s">
        <v>6403</v>
      </c>
      <c r="B762" s="85">
        <v>7722524</v>
      </c>
      <c r="C762" s="86" t="s">
        <v>7139</v>
      </c>
      <c r="D762" s="79" t="s">
        <v>6404</v>
      </c>
      <c r="E762" s="81">
        <v>119164.87</v>
      </c>
      <c r="F762" t="e">
        <f>VLOOKUP(A762,baza_311217,1,0)</f>
        <v>#REF!</v>
      </c>
      <c r="G762" t="e">
        <f>VLOOKUP(A762,baza_311217,14,0)</f>
        <v>#REF!</v>
      </c>
    </row>
    <row r="763" spans="1:7" x14ac:dyDescent="0.25">
      <c r="A763" s="68" t="s">
        <v>6689</v>
      </c>
      <c r="B763" s="85">
        <v>7785591</v>
      </c>
      <c r="C763" s="86" t="s">
        <v>7142</v>
      </c>
      <c r="D763" s="79" t="s">
        <v>6690</v>
      </c>
      <c r="E763" s="81">
        <v>0.39</v>
      </c>
      <c r="F763" t="e">
        <f>VLOOKUP(A763,baza_311217,1,0)</f>
        <v>#REF!</v>
      </c>
      <c r="G763" t="e">
        <f>VLOOKUP(A763,baza_311217,14,0)</f>
        <v>#REF!</v>
      </c>
    </row>
    <row r="764" spans="1:7" x14ac:dyDescent="0.25">
      <c r="A764" s="68" t="s">
        <v>5172</v>
      </c>
      <c r="B764" s="85">
        <v>778581</v>
      </c>
      <c r="C764" s="86" t="s">
        <v>7142</v>
      </c>
      <c r="D764" s="79" t="s">
        <v>5173</v>
      </c>
      <c r="E764" s="81">
        <v>67444.94</v>
      </c>
      <c r="F764" t="e">
        <f>VLOOKUP(A764,baza_311217,1,0)</f>
        <v>#REF!</v>
      </c>
      <c r="G764" t="e">
        <f>VLOOKUP(A764,baza_311217,14,0)</f>
        <v>#REF!</v>
      </c>
    </row>
    <row r="765" spans="1:7" x14ac:dyDescent="0.25">
      <c r="A765" s="68" t="s">
        <v>6687</v>
      </c>
      <c r="B765" s="85">
        <v>778053</v>
      </c>
      <c r="C765" s="86">
        <v>778</v>
      </c>
      <c r="D765" s="79" t="s">
        <v>6688</v>
      </c>
      <c r="E765" s="81">
        <v>529.84</v>
      </c>
      <c r="F765" t="e">
        <f>VLOOKUP(A765,baza_311217,1,0)</f>
        <v>#REF!</v>
      </c>
      <c r="G765" t="e">
        <f>VLOOKUP(A765,baza_311217,14,0)</f>
        <v>#REF!</v>
      </c>
    </row>
    <row r="766" spans="1:7" x14ac:dyDescent="0.25">
      <c r="A766" s="68" t="s">
        <v>7150</v>
      </c>
      <c r="B766" s="96" t="s">
        <v>7151</v>
      </c>
      <c r="C766" s="97"/>
      <c r="D766" s="96" t="s">
        <v>7152</v>
      </c>
      <c r="E766" s="98">
        <f>SUM(E539,E568,E609,E636,E701,E703)</f>
        <v>43499330.159999996</v>
      </c>
    </row>
    <row r="767" spans="1:7" x14ac:dyDescent="0.25">
      <c r="A767" s="68" t="s">
        <v>7153</v>
      </c>
      <c r="B767" s="75" t="s">
        <v>7154</v>
      </c>
      <c r="C767" s="76"/>
      <c r="D767" s="102" t="s">
        <v>7155</v>
      </c>
      <c r="E767" s="103"/>
    </row>
    <row r="768" spans="1:7" x14ac:dyDescent="0.25">
      <c r="A768" s="68" t="s">
        <v>7101</v>
      </c>
      <c r="B768" s="79" t="s">
        <v>6949</v>
      </c>
      <c r="C768" s="80"/>
      <c r="D768" s="79" t="s">
        <v>7156</v>
      </c>
      <c r="E768" s="95"/>
    </row>
    <row r="769" spans="1:7" x14ac:dyDescent="0.25">
      <c r="A769" s="68" t="s">
        <v>7056</v>
      </c>
      <c r="B769" s="104" t="s">
        <v>6951</v>
      </c>
      <c r="C769" s="105"/>
      <c r="D769" s="104" t="s">
        <v>7157</v>
      </c>
      <c r="E769" s="106">
        <f>SUM(E770:E779)-SUM(E780:E789)</f>
        <v>20798860.420000002</v>
      </c>
    </row>
    <row r="770" spans="1:7" x14ac:dyDescent="0.25">
      <c r="A770" s="68" t="s">
        <v>4236</v>
      </c>
      <c r="B770" s="85">
        <v>64081</v>
      </c>
      <c r="C770" s="86" t="s">
        <v>7158</v>
      </c>
      <c r="D770" s="79" t="s">
        <v>4237</v>
      </c>
      <c r="E770" s="81">
        <v>31722075.609999999</v>
      </c>
      <c r="F770" t="e">
        <f t="shared" ref="F770:F776" si="66">VLOOKUP(A770,baza_311217,1,0)</f>
        <v>#REF!</v>
      </c>
      <c r="G770" t="e">
        <f t="shared" ref="G770:G776" si="67">VLOOKUP(A770,baza_311217,14,0)</f>
        <v>#REF!</v>
      </c>
    </row>
    <row r="771" spans="1:7" x14ac:dyDescent="0.25">
      <c r="A771" s="68" t="s">
        <v>4238</v>
      </c>
      <c r="B771" s="85">
        <v>64082</v>
      </c>
      <c r="C771" s="86" t="s">
        <v>7158</v>
      </c>
      <c r="D771" s="79" t="s">
        <v>4239</v>
      </c>
      <c r="E771" s="81">
        <v>4236729.0999999996</v>
      </c>
      <c r="F771" t="e">
        <f t="shared" si="66"/>
        <v>#REF!</v>
      </c>
      <c r="G771" t="e">
        <f t="shared" si="67"/>
        <v>#REF!</v>
      </c>
    </row>
    <row r="772" spans="1:7" x14ac:dyDescent="0.25">
      <c r="A772" s="68" t="s">
        <v>4240</v>
      </c>
      <c r="B772" s="85">
        <v>64083</v>
      </c>
      <c r="C772" s="86" t="s">
        <v>7158</v>
      </c>
      <c r="D772" s="79" t="s">
        <v>4241</v>
      </c>
      <c r="E772" s="81">
        <v>391211.54</v>
      </c>
      <c r="F772" t="e">
        <f t="shared" si="66"/>
        <v>#REF!</v>
      </c>
      <c r="G772" t="e">
        <f t="shared" si="67"/>
        <v>#REF!</v>
      </c>
    </row>
    <row r="773" spans="1:7" x14ac:dyDescent="0.25">
      <c r="A773" s="68" t="s">
        <v>4242</v>
      </c>
      <c r="B773" s="85">
        <v>64084</v>
      </c>
      <c r="C773" s="86" t="s">
        <v>7158</v>
      </c>
      <c r="D773" s="79" t="s">
        <v>4243</v>
      </c>
      <c r="E773" s="81">
        <v>2648014.48</v>
      </c>
      <c r="F773" t="e">
        <f t="shared" si="66"/>
        <v>#REF!</v>
      </c>
      <c r="G773" t="e">
        <f t="shared" si="67"/>
        <v>#REF!</v>
      </c>
    </row>
    <row r="774" spans="1:7" x14ac:dyDescent="0.25">
      <c r="A774" s="68" t="s">
        <v>4244</v>
      </c>
      <c r="B774" s="85">
        <v>64151</v>
      </c>
      <c r="C774" s="86" t="s">
        <v>7159</v>
      </c>
      <c r="D774" s="79" t="s">
        <v>4245</v>
      </c>
      <c r="E774" s="81">
        <v>3024951.85</v>
      </c>
      <c r="F774" t="e">
        <f t="shared" si="66"/>
        <v>#REF!</v>
      </c>
      <c r="G774" t="e">
        <f t="shared" si="67"/>
        <v>#REF!</v>
      </c>
    </row>
    <row r="775" spans="1:7" x14ac:dyDescent="0.25">
      <c r="A775" s="68" t="s">
        <v>4246</v>
      </c>
      <c r="B775" s="85">
        <v>64152</v>
      </c>
      <c r="C775" s="86" t="s">
        <v>7159</v>
      </c>
      <c r="D775" s="79" t="s">
        <v>4247</v>
      </c>
      <c r="E775" s="81">
        <v>57581.93</v>
      </c>
      <c r="F775" t="e">
        <f t="shared" si="66"/>
        <v>#REF!</v>
      </c>
      <c r="G775" t="e">
        <f t="shared" si="67"/>
        <v>#REF!</v>
      </c>
    </row>
    <row r="776" spans="1:7" x14ac:dyDescent="0.25">
      <c r="A776" s="68" t="s">
        <v>4248</v>
      </c>
      <c r="B776" s="85">
        <v>64221</v>
      </c>
      <c r="C776" s="86" t="s">
        <v>7160</v>
      </c>
      <c r="D776" s="79" t="s">
        <v>4249</v>
      </c>
      <c r="E776" s="81">
        <v>68047.5</v>
      </c>
      <c r="F776" t="e">
        <f t="shared" si="66"/>
        <v>#REF!</v>
      </c>
      <c r="G776" t="e">
        <f t="shared" si="67"/>
        <v>#REF!</v>
      </c>
    </row>
    <row r="777" spans="1:7" x14ac:dyDescent="0.25">
      <c r="A777" s="68" t="s">
        <v>7161</v>
      </c>
      <c r="B777" s="85">
        <v>64226</v>
      </c>
      <c r="C777" s="86" t="s">
        <v>7160</v>
      </c>
      <c r="D777" s="79" t="s">
        <v>7162</v>
      </c>
      <c r="E777" s="81">
        <v>0</v>
      </c>
    </row>
    <row r="778" spans="1:7" x14ac:dyDescent="0.25">
      <c r="A778" s="68" t="s">
        <v>7163</v>
      </c>
      <c r="B778" s="85">
        <v>64300</v>
      </c>
      <c r="C778" s="86" t="s">
        <v>7164</v>
      </c>
      <c r="D778" s="79" t="s">
        <v>7165</v>
      </c>
      <c r="E778" s="81">
        <v>0</v>
      </c>
    </row>
    <row r="779" spans="1:7" x14ac:dyDescent="0.25">
      <c r="A779" s="68" t="s">
        <v>6282</v>
      </c>
      <c r="B779" s="85">
        <v>64222</v>
      </c>
      <c r="C779" s="86" t="s">
        <v>7160</v>
      </c>
      <c r="D779" s="79" t="s">
        <v>6283</v>
      </c>
      <c r="E779" s="81">
        <v>0</v>
      </c>
    </row>
    <row r="780" spans="1:7" x14ac:dyDescent="0.25">
      <c r="A780" s="68" t="s">
        <v>7166</v>
      </c>
      <c r="B780" s="85">
        <v>74226</v>
      </c>
      <c r="C780" s="86" t="s">
        <v>7167</v>
      </c>
      <c r="D780" s="79" t="s">
        <v>7168</v>
      </c>
      <c r="E780" s="81">
        <v>0</v>
      </c>
    </row>
    <row r="781" spans="1:7" x14ac:dyDescent="0.25">
      <c r="A781" s="68" t="s">
        <v>5083</v>
      </c>
      <c r="B781" s="85">
        <v>74083</v>
      </c>
      <c r="C781" s="86" t="s">
        <v>7169</v>
      </c>
      <c r="D781" s="79" t="s">
        <v>5084</v>
      </c>
      <c r="E781" s="81">
        <v>211122.91</v>
      </c>
      <c r="F781" t="e">
        <f t="shared" ref="F781:F788" si="68">VLOOKUP(A781,baza_311217,1,0)</f>
        <v>#REF!</v>
      </c>
      <c r="G781" t="e">
        <f t="shared" ref="G781:G788" si="69">VLOOKUP(A781,baza_311217,14,0)</f>
        <v>#REF!</v>
      </c>
    </row>
    <row r="782" spans="1:7" x14ac:dyDescent="0.25">
      <c r="A782" s="68" t="s">
        <v>5079</v>
      </c>
      <c r="B782" s="85">
        <v>74081</v>
      </c>
      <c r="C782" s="86" t="s">
        <v>7169</v>
      </c>
      <c r="D782" s="79" t="s">
        <v>5080</v>
      </c>
      <c r="E782" s="81">
        <v>15796743.039999999</v>
      </c>
      <c r="F782" t="e">
        <f t="shared" si="68"/>
        <v>#REF!</v>
      </c>
      <c r="G782" t="e">
        <f t="shared" si="69"/>
        <v>#REF!</v>
      </c>
    </row>
    <row r="783" spans="1:7" x14ac:dyDescent="0.25">
      <c r="A783" s="68" t="s">
        <v>5081</v>
      </c>
      <c r="B783" s="85">
        <v>74082</v>
      </c>
      <c r="C783" s="86" t="s">
        <v>7169</v>
      </c>
      <c r="D783" s="79" t="s">
        <v>5082</v>
      </c>
      <c r="E783" s="81">
        <v>3076185.06</v>
      </c>
      <c r="F783" t="e">
        <f t="shared" si="68"/>
        <v>#REF!</v>
      </c>
      <c r="G783" t="e">
        <f t="shared" si="69"/>
        <v>#REF!</v>
      </c>
    </row>
    <row r="784" spans="1:7" x14ac:dyDescent="0.25">
      <c r="A784" s="68" t="s">
        <v>5085</v>
      </c>
      <c r="B784" s="85">
        <v>74084</v>
      </c>
      <c r="C784" s="86" t="s">
        <v>7169</v>
      </c>
      <c r="D784" s="79" t="s">
        <v>5086</v>
      </c>
      <c r="E784" s="81">
        <v>380093.41</v>
      </c>
      <c r="F784" t="e">
        <f t="shared" si="68"/>
        <v>#REF!</v>
      </c>
      <c r="G784" t="e">
        <f t="shared" si="69"/>
        <v>#REF!</v>
      </c>
    </row>
    <row r="785" spans="1:7" x14ac:dyDescent="0.25">
      <c r="A785" s="68" t="s">
        <v>5087</v>
      </c>
      <c r="B785" s="85">
        <v>74151</v>
      </c>
      <c r="C785" s="86" t="s">
        <v>7170</v>
      </c>
      <c r="D785" s="79" t="s">
        <v>5088</v>
      </c>
      <c r="E785" s="81">
        <v>1582882.57</v>
      </c>
      <c r="F785" t="e">
        <f t="shared" si="68"/>
        <v>#REF!</v>
      </c>
      <c r="G785" t="e">
        <f t="shared" si="69"/>
        <v>#REF!</v>
      </c>
    </row>
    <row r="786" spans="1:7" x14ac:dyDescent="0.25">
      <c r="A786" s="68" t="s">
        <v>5089</v>
      </c>
      <c r="B786" s="85">
        <v>74152</v>
      </c>
      <c r="C786" s="86" t="s">
        <v>7170</v>
      </c>
      <c r="D786" s="79" t="s">
        <v>5090</v>
      </c>
      <c r="E786" s="81">
        <v>20478.72</v>
      </c>
      <c r="F786" t="e">
        <f t="shared" si="68"/>
        <v>#REF!</v>
      </c>
      <c r="G786" t="e">
        <f t="shared" si="69"/>
        <v>#REF!</v>
      </c>
    </row>
    <row r="787" spans="1:7" x14ac:dyDescent="0.25">
      <c r="A787" s="68" t="s">
        <v>5091</v>
      </c>
      <c r="B787" s="85">
        <v>74221</v>
      </c>
      <c r="C787" s="86" t="s">
        <v>7167</v>
      </c>
      <c r="D787" s="79" t="s">
        <v>5092</v>
      </c>
      <c r="E787" s="81">
        <v>282116.83</v>
      </c>
      <c r="F787" t="e">
        <f t="shared" si="68"/>
        <v>#REF!</v>
      </c>
      <c r="G787" t="e">
        <f t="shared" si="69"/>
        <v>#REF!</v>
      </c>
    </row>
    <row r="788" spans="1:7" x14ac:dyDescent="0.25">
      <c r="A788" s="68" t="s">
        <v>6393</v>
      </c>
      <c r="B788" s="85">
        <v>74300</v>
      </c>
      <c r="C788" s="86" t="s">
        <v>7171</v>
      </c>
      <c r="D788" s="79" t="s">
        <v>6394</v>
      </c>
      <c r="E788" s="81">
        <v>129.05000000000001</v>
      </c>
      <c r="F788" t="e">
        <f t="shared" si="68"/>
        <v>#REF!</v>
      </c>
      <c r="G788" t="e">
        <f t="shared" si="69"/>
        <v>#REF!</v>
      </c>
    </row>
    <row r="789" spans="1:7" x14ac:dyDescent="0.25">
      <c r="A789" s="68" t="s">
        <v>7172</v>
      </c>
      <c r="B789" s="85">
        <v>74225</v>
      </c>
      <c r="C789" s="86" t="s">
        <v>7167</v>
      </c>
      <c r="D789" s="79" t="s">
        <v>7173</v>
      </c>
      <c r="E789" s="81">
        <v>0</v>
      </c>
    </row>
    <row r="790" spans="1:7" x14ac:dyDescent="0.25">
      <c r="A790" s="68" t="s">
        <v>6957</v>
      </c>
      <c r="B790" s="82" t="s">
        <v>6958</v>
      </c>
      <c r="C790" s="83"/>
      <c r="D790" s="82" t="s">
        <v>7174</v>
      </c>
      <c r="E790" s="92">
        <f>SUM(E791:E814)</f>
        <v>9036084.4300000016</v>
      </c>
    </row>
    <row r="791" spans="1:7" x14ac:dyDescent="0.25">
      <c r="A791" s="68" t="s">
        <v>4197</v>
      </c>
      <c r="B791" s="85">
        <v>61001</v>
      </c>
      <c r="C791" s="86" t="s">
        <v>7175</v>
      </c>
      <c r="D791" s="79" t="s">
        <v>4198</v>
      </c>
      <c r="E791" s="81">
        <v>1264483.32</v>
      </c>
      <c r="F791" t="e">
        <f t="shared" ref="F791:F803" si="70">VLOOKUP(A791,baza_311217,1,0)</f>
        <v>#REF!</v>
      </c>
      <c r="G791" t="e">
        <f t="shared" ref="G791:G803" si="71">VLOOKUP(A791,baza_311217,14,0)</f>
        <v>#REF!</v>
      </c>
    </row>
    <row r="792" spans="1:7" x14ac:dyDescent="0.25">
      <c r="A792" s="68" t="s">
        <v>4199</v>
      </c>
      <c r="B792" s="85">
        <v>61007</v>
      </c>
      <c r="C792" s="86" t="s">
        <v>7175</v>
      </c>
      <c r="D792" s="79" t="s">
        <v>4200</v>
      </c>
      <c r="E792" s="81">
        <v>44721.02</v>
      </c>
      <c r="F792" t="e">
        <f t="shared" si="70"/>
        <v>#REF!</v>
      </c>
      <c r="G792" t="e">
        <f t="shared" si="71"/>
        <v>#REF!</v>
      </c>
    </row>
    <row r="793" spans="1:7" x14ac:dyDescent="0.25">
      <c r="A793" s="68" t="s">
        <v>4201</v>
      </c>
      <c r="B793" s="85">
        <v>6101111</v>
      </c>
      <c r="C793" s="86" t="s">
        <v>7175</v>
      </c>
      <c r="D793" s="79" t="s">
        <v>4202</v>
      </c>
      <c r="E793" s="81">
        <v>27214.42</v>
      </c>
      <c r="F793" t="e">
        <f t="shared" si="70"/>
        <v>#REF!</v>
      </c>
      <c r="G793" t="e">
        <f t="shared" si="71"/>
        <v>#REF!</v>
      </c>
    </row>
    <row r="794" spans="1:7" x14ac:dyDescent="0.25">
      <c r="A794" s="68" t="s">
        <v>4203</v>
      </c>
      <c r="B794" s="85">
        <v>61501</v>
      </c>
      <c r="C794" s="86" t="s">
        <v>7176</v>
      </c>
      <c r="D794" s="79" t="s">
        <v>4204</v>
      </c>
      <c r="E794" s="81">
        <v>120824.72</v>
      </c>
      <c r="F794" t="e">
        <f t="shared" si="70"/>
        <v>#REF!</v>
      </c>
      <c r="G794" t="e">
        <f t="shared" si="71"/>
        <v>#REF!</v>
      </c>
    </row>
    <row r="795" spans="1:7" x14ac:dyDescent="0.25">
      <c r="A795" s="68" t="s">
        <v>4205</v>
      </c>
      <c r="B795" s="85">
        <v>61507</v>
      </c>
      <c r="C795" s="86" t="s">
        <v>7176</v>
      </c>
      <c r="D795" s="79" t="s">
        <v>4206</v>
      </c>
      <c r="E795" s="81">
        <v>36986.379999999997</v>
      </c>
      <c r="F795" t="e">
        <f t="shared" si="70"/>
        <v>#REF!</v>
      </c>
      <c r="G795" t="e">
        <f t="shared" si="71"/>
        <v>#REF!</v>
      </c>
    </row>
    <row r="796" spans="1:7" x14ac:dyDescent="0.25">
      <c r="A796" s="68" t="s">
        <v>4207</v>
      </c>
      <c r="B796" s="85">
        <v>61710</v>
      </c>
      <c r="C796" s="86" t="s">
        <v>7177</v>
      </c>
      <c r="D796" s="79" t="s">
        <v>4208</v>
      </c>
      <c r="E796" s="81">
        <v>58954.9</v>
      </c>
      <c r="F796" t="e">
        <f t="shared" si="70"/>
        <v>#REF!</v>
      </c>
      <c r="G796" t="e">
        <f t="shared" si="71"/>
        <v>#REF!</v>
      </c>
    </row>
    <row r="797" spans="1:7" x14ac:dyDescent="0.25">
      <c r="A797" s="68" t="s">
        <v>4213</v>
      </c>
      <c r="B797" s="85">
        <v>61711</v>
      </c>
      <c r="C797" s="86" t="s">
        <v>7177</v>
      </c>
      <c r="D797" s="79" t="s">
        <v>4214</v>
      </c>
      <c r="E797" s="81">
        <v>1539936.35</v>
      </c>
      <c r="F797" t="e">
        <f t="shared" si="70"/>
        <v>#REF!</v>
      </c>
      <c r="G797" t="e">
        <f t="shared" si="71"/>
        <v>#REF!</v>
      </c>
    </row>
    <row r="798" spans="1:7" x14ac:dyDescent="0.25">
      <c r="A798" s="68" t="s">
        <v>4215</v>
      </c>
      <c r="B798" s="85">
        <v>61712</v>
      </c>
      <c r="C798" s="86" t="s">
        <v>7177</v>
      </c>
      <c r="D798" s="79" t="s">
        <v>4216</v>
      </c>
      <c r="E798" s="81">
        <v>475.25</v>
      </c>
      <c r="F798" t="e">
        <f t="shared" si="70"/>
        <v>#REF!</v>
      </c>
      <c r="G798" t="e">
        <f t="shared" si="71"/>
        <v>#REF!</v>
      </c>
    </row>
    <row r="799" spans="1:7" x14ac:dyDescent="0.25">
      <c r="A799" s="68" t="s">
        <v>4217</v>
      </c>
      <c r="B799" s="85">
        <v>61720</v>
      </c>
      <c r="C799" s="86" t="s">
        <v>7177</v>
      </c>
      <c r="D799" s="79" t="s">
        <v>4218</v>
      </c>
      <c r="E799" s="81">
        <v>1434613.24</v>
      </c>
      <c r="F799" t="e">
        <f t="shared" si="70"/>
        <v>#REF!</v>
      </c>
      <c r="G799" t="e">
        <f t="shared" si="71"/>
        <v>#REF!</v>
      </c>
    </row>
    <row r="800" spans="1:7" x14ac:dyDescent="0.25">
      <c r="A800" s="68" t="s">
        <v>4219</v>
      </c>
      <c r="B800" s="85">
        <v>61721</v>
      </c>
      <c r="C800" s="86" t="s">
        <v>7177</v>
      </c>
      <c r="D800" s="79" t="s">
        <v>4220</v>
      </c>
      <c r="E800" s="81">
        <v>91780.54</v>
      </c>
      <c r="F800" t="e">
        <f t="shared" si="70"/>
        <v>#REF!</v>
      </c>
      <c r="G800" t="e">
        <f t="shared" si="71"/>
        <v>#REF!</v>
      </c>
    </row>
    <row r="801" spans="1:7" x14ac:dyDescent="0.25">
      <c r="A801" s="68" t="s">
        <v>4221</v>
      </c>
      <c r="B801" s="85">
        <v>61722</v>
      </c>
      <c r="C801" s="86" t="s">
        <v>7177</v>
      </c>
      <c r="D801" s="79" t="s">
        <v>6590</v>
      </c>
      <c r="E801" s="81">
        <v>800131.13</v>
      </c>
      <c r="F801" t="e">
        <f t="shared" si="70"/>
        <v>#REF!</v>
      </c>
      <c r="G801" t="e">
        <f t="shared" si="71"/>
        <v>#REF!</v>
      </c>
    </row>
    <row r="802" spans="1:7" x14ac:dyDescent="0.25">
      <c r="A802" s="68" t="s">
        <v>4222</v>
      </c>
      <c r="B802" s="85">
        <v>61723</v>
      </c>
      <c r="C802" s="86" t="s">
        <v>7177</v>
      </c>
      <c r="D802" s="79" t="s">
        <v>4223</v>
      </c>
      <c r="E802" s="81">
        <v>336734.69</v>
      </c>
      <c r="F802" t="e">
        <f t="shared" si="70"/>
        <v>#REF!</v>
      </c>
      <c r="G802" t="e">
        <f t="shared" si="71"/>
        <v>#REF!</v>
      </c>
    </row>
    <row r="803" spans="1:7" x14ac:dyDescent="0.25">
      <c r="A803" s="68" t="s">
        <v>4224</v>
      </c>
      <c r="B803" s="85">
        <v>61732</v>
      </c>
      <c r="C803" s="86" t="s">
        <v>7177</v>
      </c>
      <c r="D803" s="79" t="s">
        <v>4225</v>
      </c>
      <c r="E803" s="81">
        <v>492297.16</v>
      </c>
      <c r="F803" t="e">
        <f t="shared" si="70"/>
        <v>#REF!</v>
      </c>
      <c r="G803" t="e">
        <f t="shared" si="71"/>
        <v>#REF!</v>
      </c>
    </row>
    <row r="804" spans="1:7" x14ac:dyDescent="0.25">
      <c r="A804" s="68" t="s">
        <v>6278</v>
      </c>
      <c r="B804" s="85">
        <v>617355</v>
      </c>
      <c r="C804" s="86" t="s">
        <v>7177</v>
      </c>
      <c r="D804" s="79" t="s">
        <v>6279</v>
      </c>
      <c r="E804" s="81">
        <v>0</v>
      </c>
    </row>
    <row r="805" spans="1:7" x14ac:dyDescent="0.25">
      <c r="A805" s="68" t="s">
        <v>4226</v>
      </c>
      <c r="B805" s="85">
        <v>617356</v>
      </c>
      <c r="C805" s="86" t="s">
        <v>7177</v>
      </c>
      <c r="D805" s="79" t="s">
        <v>4227</v>
      </c>
      <c r="E805" s="81">
        <v>84996.14</v>
      </c>
      <c r="F805" t="e">
        <f t="shared" ref="F805:F810" si="72">VLOOKUP(A805,baza_311217,1,0)</f>
        <v>#REF!</v>
      </c>
      <c r="G805" t="e">
        <f t="shared" ref="G805:G810" si="73">VLOOKUP(A805,baza_311217,14,0)</f>
        <v>#REF!</v>
      </c>
    </row>
    <row r="806" spans="1:7" x14ac:dyDescent="0.25">
      <c r="A806" s="68" t="s">
        <v>4228</v>
      </c>
      <c r="B806" s="85">
        <v>61790</v>
      </c>
      <c r="C806" s="86" t="s">
        <v>7177</v>
      </c>
      <c r="D806" s="79" t="s">
        <v>4229</v>
      </c>
      <c r="E806" s="81">
        <v>1328701</v>
      </c>
      <c r="F806" t="e">
        <f t="shared" si="72"/>
        <v>#REF!</v>
      </c>
      <c r="G806" t="e">
        <f t="shared" si="73"/>
        <v>#REF!</v>
      </c>
    </row>
    <row r="807" spans="1:7" x14ac:dyDescent="0.25">
      <c r="A807" s="68" t="s">
        <v>4230</v>
      </c>
      <c r="B807" s="85">
        <v>61791</v>
      </c>
      <c r="C807" s="86" t="s">
        <v>7177</v>
      </c>
      <c r="D807" s="79" t="s">
        <v>4231</v>
      </c>
      <c r="E807" s="81">
        <v>120284.98</v>
      </c>
      <c r="F807" t="e">
        <f t="shared" si="72"/>
        <v>#REF!</v>
      </c>
      <c r="G807" t="e">
        <f t="shared" si="73"/>
        <v>#REF!</v>
      </c>
    </row>
    <row r="808" spans="1:7" x14ac:dyDescent="0.25">
      <c r="A808" s="68" t="s">
        <v>4232</v>
      </c>
      <c r="B808" s="85">
        <v>61793</v>
      </c>
      <c r="C808" s="86" t="s">
        <v>7177</v>
      </c>
      <c r="D808" s="79" t="s">
        <v>4233</v>
      </c>
      <c r="E808" s="81">
        <v>36270</v>
      </c>
      <c r="F808" t="e">
        <f t="shared" si="72"/>
        <v>#REF!</v>
      </c>
      <c r="G808" t="e">
        <f t="shared" si="73"/>
        <v>#REF!</v>
      </c>
    </row>
    <row r="809" spans="1:7" x14ac:dyDescent="0.25">
      <c r="A809" s="87" t="s">
        <v>4313</v>
      </c>
      <c r="B809" s="88">
        <v>66126</v>
      </c>
      <c r="C809" s="89" t="s">
        <v>7178</v>
      </c>
      <c r="D809" s="90" t="s">
        <v>4314</v>
      </c>
      <c r="E809" s="91">
        <v>159960.41</v>
      </c>
      <c r="F809" t="e">
        <f t="shared" si="72"/>
        <v>#REF!</v>
      </c>
      <c r="G809" t="e">
        <f t="shared" si="73"/>
        <v>#REF!</v>
      </c>
    </row>
    <row r="810" spans="1:7" x14ac:dyDescent="0.25">
      <c r="A810" s="87" t="s">
        <v>4317</v>
      </c>
      <c r="B810" s="88">
        <v>66128</v>
      </c>
      <c r="C810" s="89" t="s">
        <v>7178</v>
      </c>
      <c r="D810" s="90" t="s">
        <v>4318</v>
      </c>
      <c r="E810" s="91">
        <v>440878.99</v>
      </c>
      <c r="F810" t="e">
        <f t="shared" si="72"/>
        <v>#REF!</v>
      </c>
      <c r="G810" t="e">
        <f t="shared" si="73"/>
        <v>#REF!</v>
      </c>
    </row>
    <row r="811" spans="1:7" x14ac:dyDescent="0.25">
      <c r="A811" s="68" t="s">
        <v>6275</v>
      </c>
      <c r="B811" s="85">
        <v>61713</v>
      </c>
      <c r="C811" s="86" t="s">
        <v>7177</v>
      </c>
      <c r="D811" s="79" t="s">
        <v>4210</v>
      </c>
      <c r="E811" s="81">
        <v>0</v>
      </c>
    </row>
    <row r="812" spans="1:7" x14ac:dyDescent="0.25">
      <c r="A812" s="68" t="s">
        <v>4209</v>
      </c>
      <c r="B812" s="85">
        <v>617103</v>
      </c>
      <c r="C812" s="86" t="s">
        <v>7177</v>
      </c>
      <c r="D812" s="79" t="s">
        <v>4210</v>
      </c>
      <c r="E812" s="81">
        <v>158917.81</v>
      </c>
      <c r="F812" t="e">
        <f>VLOOKUP(A812,baza_311217,1,0)</f>
        <v>#REF!</v>
      </c>
      <c r="G812" t="e">
        <f>VLOOKUP(A812,baza_311217,14,0)</f>
        <v>#REF!</v>
      </c>
    </row>
    <row r="813" spans="1:7" x14ac:dyDescent="0.25">
      <c r="A813" s="68" t="s">
        <v>4211</v>
      </c>
      <c r="B813" s="85">
        <v>617104</v>
      </c>
      <c r="C813" s="86" t="s">
        <v>7177</v>
      </c>
      <c r="D813" s="79" t="s">
        <v>4212</v>
      </c>
      <c r="E813" s="81">
        <v>95860.73</v>
      </c>
      <c r="F813" t="e">
        <f>VLOOKUP(A813,baza_311217,1,0)</f>
        <v>#REF!</v>
      </c>
      <c r="G813" t="e">
        <f>VLOOKUP(A813,baza_311217,14,0)</f>
        <v>#REF!</v>
      </c>
    </row>
    <row r="814" spans="1:7" x14ac:dyDescent="0.25">
      <c r="A814" s="87" t="s">
        <v>4315</v>
      </c>
      <c r="B814" s="88">
        <v>66127</v>
      </c>
      <c r="C814" s="89" t="s">
        <v>7178</v>
      </c>
      <c r="D814" s="90" t="s">
        <v>4316</v>
      </c>
      <c r="E814" s="91">
        <v>361061.25</v>
      </c>
      <c r="F814" t="e">
        <f>VLOOKUP(A814,baza_311217,1,0)</f>
        <v>#REF!</v>
      </c>
      <c r="G814" t="e">
        <f>VLOOKUP(A814,baza_311217,14,0)</f>
        <v>#REF!</v>
      </c>
    </row>
    <row r="815" spans="1:7" x14ac:dyDescent="0.25">
      <c r="A815" s="68" t="s">
        <v>6959</v>
      </c>
      <c r="B815" s="96" t="s">
        <v>6960</v>
      </c>
      <c r="C815" s="97"/>
      <c r="D815" s="96" t="s">
        <v>7179</v>
      </c>
      <c r="E815" s="107">
        <f>E769+E790</f>
        <v>29834944.850000001</v>
      </c>
    </row>
    <row r="816" spans="1:7" x14ac:dyDescent="0.25">
      <c r="A816" s="68" t="s">
        <v>7053</v>
      </c>
      <c r="B816" s="79" t="s">
        <v>7054</v>
      </c>
      <c r="C816" s="80"/>
      <c r="D816" s="79" t="s">
        <v>6755</v>
      </c>
      <c r="E816" s="95"/>
    </row>
    <row r="817" spans="1:7" x14ac:dyDescent="0.25">
      <c r="A817" s="68" t="s">
        <v>7056</v>
      </c>
      <c r="B817" s="82" t="s">
        <v>6951</v>
      </c>
      <c r="C817" s="83"/>
      <c r="D817" s="82" t="s">
        <v>7180</v>
      </c>
      <c r="E817" s="92">
        <f>SUM(E818:E837)</f>
        <v>21818424.170000002</v>
      </c>
    </row>
    <row r="818" spans="1:7" x14ac:dyDescent="0.25">
      <c r="A818" s="68" t="s">
        <v>4250</v>
      </c>
      <c r="B818" s="85">
        <v>65001</v>
      </c>
      <c r="C818" s="86" t="s">
        <v>7181</v>
      </c>
      <c r="D818" s="79" t="s">
        <v>4251</v>
      </c>
      <c r="E818" s="81">
        <v>11497246.08</v>
      </c>
      <c r="F818" t="e">
        <f t="shared" ref="F818:F826" si="74">VLOOKUP(A818,baza_311217,1,0)</f>
        <v>#REF!</v>
      </c>
      <c r="G818" t="e">
        <f t="shared" ref="G818:G826" si="75">VLOOKUP(A818,baza_311217,14,0)</f>
        <v>#REF!</v>
      </c>
    </row>
    <row r="819" spans="1:7" x14ac:dyDescent="0.25">
      <c r="A819" s="68" t="s">
        <v>4253</v>
      </c>
      <c r="B819" s="85">
        <v>65206</v>
      </c>
      <c r="C819" s="86" t="s">
        <v>7182</v>
      </c>
      <c r="D819" s="79" t="s">
        <v>4254</v>
      </c>
      <c r="E819" s="81">
        <v>1071684.26</v>
      </c>
      <c r="F819" t="e">
        <f t="shared" si="74"/>
        <v>#REF!</v>
      </c>
      <c r="G819" t="e">
        <f t="shared" si="75"/>
        <v>#REF!</v>
      </c>
    </row>
    <row r="820" spans="1:7" x14ac:dyDescent="0.25">
      <c r="A820" s="68" t="s">
        <v>4255</v>
      </c>
      <c r="B820" s="85">
        <v>65309</v>
      </c>
      <c r="C820" s="86" t="s">
        <v>7183</v>
      </c>
      <c r="D820" s="79" t="s">
        <v>4256</v>
      </c>
      <c r="E820" s="81">
        <v>3635634.18</v>
      </c>
      <c r="F820" t="e">
        <f t="shared" si="74"/>
        <v>#REF!</v>
      </c>
      <c r="G820" t="e">
        <f t="shared" si="75"/>
        <v>#REF!</v>
      </c>
    </row>
    <row r="821" spans="1:7" x14ac:dyDescent="0.25">
      <c r="A821" s="68" t="s">
        <v>4257</v>
      </c>
      <c r="B821" s="85">
        <v>65310</v>
      </c>
      <c r="C821" s="86" t="s">
        <v>7183</v>
      </c>
      <c r="D821" s="79" t="s">
        <v>4258</v>
      </c>
      <c r="E821" s="81">
        <v>2386773.6</v>
      </c>
      <c r="F821" t="e">
        <f t="shared" si="74"/>
        <v>#REF!</v>
      </c>
      <c r="G821" t="e">
        <f t="shared" si="75"/>
        <v>#REF!</v>
      </c>
    </row>
    <row r="822" spans="1:7" x14ac:dyDescent="0.25">
      <c r="A822" s="68" t="s">
        <v>4259</v>
      </c>
      <c r="B822" s="85">
        <v>65311</v>
      </c>
      <c r="C822" s="86" t="s">
        <v>7183</v>
      </c>
      <c r="D822" s="79" t="s">
        <v>4260</v>
      </c>
      <c r="E822" s="81">
        <v>210775.15</v>
      </c>
      <c r="F822" t="e">
        <f t="shared" si="74"/>
        <v>#REF!</v>
      </c>
      <c r="G822" t="e">
        <f t="shared" si="75"/>
        <v>#REF!</v>
      </c>
    </row>
    <row r="823" spans="1:7" x14ac:dyDescent="0.25">
      <c r="A823" s="68" t="s">
        <v>4261</v>
      </c>
      <c r="B823" s="85">
        <v>65312</v>
      </c>
      <c r="C823" s="86" t="s">
        <v>7183</v>
      </c>
      <c r="D823" s="79" t="s">
        <v>4262</v>
      </c>
      <c r="E823" s="81">
        <v>257713.73</v>
      </c>
      <c r="F823" t="e">
        <f t="shared" si="74"/>
        <v>#REF!</v>
      </c>
      <c r="G823" t="e">
        <f t="shared" si="75"/>
        <v>#REF!</v>
      </c>
    </row>
    <row r="824" spans="1:7" x14ac:dyDescent="0.25">
      <c r="A824" s="68" t="s">
        <v>4263</v>
      </c>
      <c r="B824" s="85">
        <v>65321</v>
      </c>
      <c r="C824" s="86" t="s">
        <v>7183</v>
      </c>
      <c r="D824" s="79" t="s">
        <v>4264</v>
      </c>
      <c r="E824" s="81">
        <v>5775.65</v>
      </c>
      <c r="F824" t="e">
        <f t="shared" si="74"/>
        <v>#REF!</v>
      </c>
      <c r="G824" t="e">
        <f t="shared" si="75"/>
        <v>#REF!</v>
      </c>
    </row>
    <row r="825" spans="1:7" x14ac:dyDescent="0.25">
      <c r="A825" s="68" t="s">
        <v>4265</v>
      </c>
      <c r="B825" s="85">
        <v>65322</v>
      </c>
      <c r="C825" s="86" t="s">
        <v>7183</v>
      </c>
      <c r="D825" s="79" t="s">
        <v>4266</v>
      </c>
      <c r="E825" s="81">
        <v>5775.65</v>
      </c>
      <c r="F825" t="e">
        <f t="shared" si="74"/>
        <v>#REF!</v>
      </c>
      <c r="G825" t="e">
        <f t="shared" si="75"/>
        <v>#REF!</v>
      </c>
    </row>
    <row r="826" spans="1:7" x14ac:dyDescent="0.25">
      <c r="A826" s="68" t="s">
        <v>4267</v>
      </c>
      <c r="B826" s="85">
        <v>65417</v>
      </c>
      <c r="C826" s="86" t="s">
        <v>7184</v>
      </c>
      <c r="D826" s="79" t="s">
        <v>4268</v>
      </c>
      <c r="E826" s="81">
        <v>276436.82</v>
      </c>
      <c r="F826" t="e">
        <f t="shared" si="74"/>
        <v>#REF!</v>
      </c>
      <c r="G826" t="e">
        <f t="shared" si="75"/>
        <v>#REF!</v>
      </c>
    </row>
    <row r="827" spans="1:7" x14ac:dyDescent="0.25">
      <c r="A827" s="68" t="s">
        <v>6285</v>
      </c>
      <c r="B827" s="85">
        <v>65418</v>
      </c>
      <c r="C827" s="86" t="s">
        <v>7184</v>
      </c>
      <c r="D827" s="79" t="s">
        <v>6286</v>
      </c>
      <c r="E827" s="81">
        <v>0</v>
      </c>
    </row>
    <row r="828" spans="1:7" x14ac:dyDescent="0.25">
      <c r="A828" s="68" t="s">
        <v>4269</v>
      </c>
      <c r="B828" s="85">
        <v>65504</v>
      </c>
      <c r="C828" s="86" t="s">
        <v>7185</v>
      </c>
      <c r="D828" s="79" t="s">
        <v>4270</v>
      </c>
      <c r="E828" s="81">
        <v>30212.19</v>
      </c>
      <c r="F828" t="e">
        <f t="shared" ref="F828:F837" si="76">VLOOKUP(A828,baza_311217,1,0)</f>
        <v>#REF!</v>
      </c>
      <c r="G828" t="e">
        <f t="shared" ref="G828:G837" si="77">VLOOKUP(A828,baza_311217,14,0)</f>
        <v>#REF!</v>
      </c>
    </row>
    <row r="829" spans="1:7" x14ac:dyDescent="0.25">
      <c r="A829" s="68" t="s">
        <v>4271</v>
      </c>
      <c r="B829" s="85">
        <v>65514</v>
      </c>
      <c r="C829" s="86" t="s">
        <v>7185</v>
      </c>
      <c r="D829" s="79" t="s">
        <v>4272</v>
      </c>
      <c r="E829" s="81">
        <v>38670.080000000002</v>
      </c>
      <c r="F829" t="e">
        <f t="shared" si="76"/>
        <v>#REF!</v>
      </c>
      <c r="G829" t="e">
        <f t="shared" si="77"/>
        <v>#REF!</v>
      </c>
    </row>
    <row r="830" spans="1:7" x14ac:dyDescent="0.25">
      <c r="A830" s="68" t="s">
        <v>4273</v>
      </c>
      <c r="B830" s="85">
        <v>65515</v>
      </c>
      <c r="C830" s="86" t="s">
        <v>7185</v>
      </c>
      <c r="D830" s="79" t="s">
        <v>4274</v>
      </c>
      <c r="E830" s="81">
        <v>142575.26</v>
      </c>
      <c r="F830" t="e">
        <f t="shared" si="76"/>
        <v>#REF!</v>
      </c>
      <c r="G830" t="e">
        <f t="shared" si="77"/>
        <v>#REF!</v>
      </c>
    </row>
    <row r="831" spans="1:7" x14ac:dyDescent="0.25">
      <c r="A831" s="68" t="s">
        <v>6591</v>
      </c>
      <c r="B831" s="85">
        <v>65002</v>
      </c>
      <c r="C831" s="86" t="s">
        <v>7181</v>
      </c>
      <c r="D831" s="79" t="s">
        <v>6592</v>
      </c>
      <c r="E831" s="81">
        <v>40811.46</v>
      </c>
      <c r="F831" t="e">
        <f t="shared" si="76"/>
        <v>#REF!</v>
      </c>
      <c r="G831" t="e">
        <f t="shared" si="77"/>
        <v>#REF!</v>
      </c>
    </row>
    <row r="832" spans="1:7" x14ac:dyDescent="0.25">
      <c r="A832" s="68" t="s">
        <v>6594</v>
      </c>
      <c r="B832" s="85">
        <v>65103</v>
      </c>
      <c r="C832" s="86" t="s">
        <v>7186</v>
      </c>
      <c r="D832" s="79" t="s">
        <v>6595</v>
      </c>
      <c r="E832" s="81">
        <v>405461.25</v>
      </c>
      <c r="F832" t="e">
        <f t="shared" si="76"/>
        <v>#REF!</v>
      </c>
      <c r="G832" t="e">
        <f t="shared" si="77"/>
        <v>#REF!</v>
      </c>
    </row>
    <row r="833" spans="1:7" x14ac:dyDescent="0.25">
      <c r="A833" s="68" t="s">
        <v>6596</v>
      </c>
      <c r="B833" s="85">
        <v>65207</v>
      </c>
      <c r="C833" s="86" t="s">
        <v>7182</v>
      </c>
      <c r="D833" s="79" t="s">
        <v>6597</v>
      </c>
      <c r="E833" s="81">
        <v>95631.92</v>
      </c>
      <c r="F833" t="e">
        <f t="shared" si="76"/>
        <v>#REF!</v>
      </c>
      <c r="G833" t="e">
        <f t="shared" si="77"/>
        <v>#REF!</v>
      </c>
    </row>
    <row r="834" spans="1:7" x14ac:dyDescent="0.25">
      <c r="A834" s="68" t="s">
        <v>6598</v>
      </c>
      <c r="B834" s="85">
        <v>65208</v>
      </c>
      <c r="C834" s="86" t="s">
        <v>7182</v>
      </c>
      <c r="D834" s="79" t="s">
        <v>6599</v>
      </c>
      <c r="E834" s="81">
        <v>41350</v>
      </c>
      <c r="F834" t="e">
        <f t="shared" si="76"/>
        <v>#REF!</v>
      </c>
      <c r="G834" t="e">
        <f t="shared" si="77"/>
        <v>#REF!</v>
      </c>
    </row>
    <row r="835" spans="1:7" x14ac:dyDescent="0.25">
      <c r="A835" s="68" t="s">
        <v>6600</v>
      </c>
      <c r="B835" s="85">
        <v>65307</v>
      </c>
      <c r="C835" s="86" t="s">
        <v>7183</v>
      </c>
      <c r="D835" s="79" t="s">
        <v>6601</v>
      </c>
      <c r="E835" s="81">
        <v>470567.78</v>
      </c>
      <c r="F835" t="e">
        <f t="shared" si="76"/>
        <v>#REF!</v>
      </c>
      <c r="G835" t="e">
        <f t="shared" si="77"/>
        <v>#REF!</v>
      </c>
    </row>
    <row r="836" spans="1:7" x14ac:dyDescent="0.25">
      <c r="A836" s="68" t="s">
        <v>6602</v>
      </c>
      <c r="B836" s="85">
        <v>65308</v>
      </c>
      <c r="C836" s="86" t="s">
        <v>7183</v>
      </c>
      <c r="D836" s="79" t="s">
        <v>6603</v>
      </c>
      <c r="E836" s="81">
        <v>203441.79</v>
      </c>
      <c r="F836" t="e">
        <f t="shared" si="76"/>
        <v>#REF!</v>
      </c>
      <c r="G836" t="e">
        <f t="shared" si="77"/>
        <v>#REF!</v>
      </c>
    </row>
    <row r="837" spans="1:7" x14ac:dyDescent="0.25">
      <c r="A837" s="68" t="s">
        <v>4252</v>
      </c>
      <c r="B837" s="85">
        <v>65102</v>
      </c>
      <c r="C837" s="86" t="s">
        <v>7186</v>
      </c>
      <c r="D837" s="79" t="s">
        <v>6593</v>
      </c>
      <c r="E837" s="81">
        <v>1001887.32</v>
      </c>
      <c r="F837" t="e">
        <f t="shared" si="76"/>
        <v>#REF!</v>
      </c>
      <c r="G837" t="e">
        <f t="shared" si="77"/>
        <v>#REF!</v>
      </c>
    </row>
    <row r="838" spans="1:7" x14ac:dyDescent="0.25">
      <c r="A838" s="68" t="s">
        <v>6957</v>
      </c>
      <c r="B838" s="82" t="s">
        <v>6958</v>
      </c>
      <c r="C838" s="83"/>
      <c r="D838" s="82" t="s">
        <v>7187</v>
      </c>
      <c r="E838" s="92">
        <f>SUM(E839:E864)</f>
        <v>15356863.34</v>
      </c>
    </row>
    <row r="839" spans="1:7" x14ac:dyDescent="0.25">
      <c r="A839" s="68" t="s">
        <v>4279</v>
      </c>
      <c r="B839" s="85">
        <v>66001</v>
      </c>
      <c r="C839" s="86" t="s">
        <v>7188</v>
      </c>
      <c r="D839" s="79" t="s">
        <v>4280</v>
      </c>
      <c r="E839" s="81">
        <v>1040144.47</v>
      </c>
      <c r="F839" t="e">
        <f t="shared" ref="F839:F864" si="78">VLOOKUP(A839,baza_311217,1,0)</f>
        <v>#REF!</v>
      </c>
      <c r="G839" t="e">
        <f t="shared" ref="G839:G864" si="79">VLOOKUP(A839,baza_311217,14,0)</f>
        <v>#REF!</v>
      </c>
    </row>
    <row r="840" spans="1:7" x14ac:dyDescent="0.25">
      <c r="A840" s="68" t="s">
        <v>4281</v>
      </c>
      <c r="B840" s="85">
        <v>66011</v>
      </c>
      <c r="C840" s="86" t="s">
        <v>7188</v>
      </c>
      <c r="D840" s="79" t="s">
        <v>4282</v>
      </c>
      <c r="E840" s="81">
        <v>27819.54</v>
      </c>
      <c r="F840" t="e">
        <f t="shared" si="78"/>
        <v>#REF!</v>
      </c>
      <c r="G840" t="e">
        <f t="shared" si="79"/>
        <v>#REF!</v>
      </c>
    </row>
    <row r="841" spans="1:7" x14ac:dyDescent="0.25">
      <c r="A841" s="68" t="s">
        <v>4283</v>
      </c>
      <c r="B841" s="85">
        <v>66019</v>
      </c>
      <c r="C841" s="86" t="s">
        <v>7188</v>
      </c>
      <c r="D841" s="79" t="s">
        <v>4284</v>
      </c>
      <c r="E841" s="81">
        <v>125549.9</v>
      </c>
      <c r="F841" t="e">
        <f t="shared" si="78"/>
        <v>#REF!</v>
      </c>
      <c r="G841" t="e">
        <f t="shared" si="79"/>
        <v>#REF!</v>
      </c>
    </row>
    <row r="842" spans="1:7" x14ac:dyDescent="0.25">
      <c r="A842" s="68" t="s">
        <v>4285</v>
      </c>
      <c r="B842" s="85">
        <v>66020</v>
      </c>
      <c r="C842" s="86" t="s">
        <v>7188</v>
      </c>
      <c r="D842" s="79" t="s">
        <v>4286</v>
      </c>
      <c r="E842" s="81">
        <v>477961.74</v>
      </c>
      <c r="F842" t="e">
        <f t="shared" si="78"/>
        <v>#REF!</v>
      </c>
      <c r="G842" t="e">
        <f t="shared" si="79"/>
        <v>#REF!</v>
      </c>
    </row>
    <row r="843" spans="1:7" x14ac:dyDescent="0.25">
      <c r="A843" s="68" t="s">
        <v>4287</v>
      </c>
      <c r="B843" s="85">
        <v>66021</v>
      </c>
      <c r="C843" s="86" t="s">
        <v>7188</v>
      </c>
      <c r="D843" s="79" t="s">
        <v>4288</v>
      </c>
      <c r="E843" s="81">
        <v>144674.23999999999</v>
      </c>
      <c r="F843" t="e">
        <f t="shared" si="78"/>
        <v>#REF!</v>
      </c>
      <c r="G843" t="e">
        <f t="shared" si="79"/>
        <v>#REF!</v>
      </c>
    </row>
    <row r="844" spans="1:7" x14ac:dyDescent="0.25">
      <c r="A844" s="68" t="s">
        <v>4289</v>
      </c>
      <c r="B844" s="85">
        <v>66022</v>
      </c>
      <c r="C844" s="86" t="s">
        <v>7188</v>
      </c>
      <c r="D844" s="79" t="s">
        <v>4290</v>
      </c>
      <c r="E844" s="81">
        <v>130379.18</v>
      </c>
      <c r="F844" t="e">
        <f t="shared" si="78"/>
        <v>#REF!</v>
      </c>
      <c r="G844" t="e">
        <f t="shared" si="79"/>
        <v>#REF!</v>
      </c>
    </row>
    <row r="845" spans="1:7" x14ac:dyDescent="0.25">
      <c r="A845" s="68" t="s">
        <v>4293</v>
      </c>
      <c r="B845" s="85">
        <v>66040</v>
      </c>
      <c r="C845" s="86" t="s">
        <v>7188</v>
      </c>
      <c r="D845" s="79" t="s">
        <v>4294</v>
      </c>
      <c r="E845" s="81">
        <v>100919.29</v>
      </c>
      <c r="F845" t="e">
        <f t="shared" si="78"/>
        <v>#REF!</v>
      </c>
      <c r="G845" t="e">
        <f t="shared" si="79"/>
        <v>#REF!</v>
      </c>
    </row>
    <row r="846" spans="1:7" x14ac:dyDescent="0.25">
      <c r="A846" s="68" t="s">
        <v>4297</v>
      </c>
      <c r="B846" s="85">
        <v>66110</v>
      </c>
      <c r="C846" s="86" t="s">
        <v>7178</v>
      </c>
      <c r="D846" s="79" t="s">
        <v>4298</v>
      </c>
      <c r="E846" s="81">
        <v>34431.85</v>
      </c>
      <c r="F846" t="e">
        <f t="shared" si="78"/>
        <v>#REF!</v>
      </c>
      <c r="G846" t="e">
        <f t="shared" si="79"/>
        <v>#REF!</v>
      </c>
    </row>
    <row r="847" spans="1:7" x14ac:dyDescent="0.25">
      <c r="A847" s="68" t="s">
        <v>4301</v>
      </c>
      <c r="B847" s="85">
        <v>66120</v>
      </c>
      <c r="C847" s="86" t="s">
        <v>7178</v>
      </c>
      <c r="D847" s="79" t="s">
        <v>4302</v>
      </c>
      <c r="E847" s="81">
        <v>179947.91</v>
      </c>
      <c r="F847" t="e">
        <f t="shared" si="78"/>
        <v>#REF!</v>
      </c>
      <c r="G847" t="e">
        <f t="shared" si="79"/>
        <v>#REF!</v>
      </c>
    </row>
    <row r="848" spans="1:7" x14ac:dyDescent="0.25">
      <c r="A848" s="68" t="s">
        <v>4303</v>
      </c>
      <c r="B848" s="85">
        <v>66121</v>
      </c>
      <c r="C848" s="86" t="s">
        <v>7178</v>
      </c>
      <c r="D848" s="79" t="s">
        <v>4304</v>
      </c>
      <c r="E848" s="81">
        <v>202937.84</v>
      </c>
      <c r="F848" t="e">
        <f t="shared" si="78"/>
        <v>#REF!</v>
      </c>
      <c r="G848" t="e">
        <f t="shared" si="79"/>
        <v>#REF!</v>
      </c>
    </row>
    <row r="849" spans="1:7" x14ac:dyDescent="0.25">
      <c r="A849" s="68" t="s">
        <v>4305</v>
      </c>
      <c r="B849" s="85">
        <v>66122</v>
      </c>
      <c r="C849" s="86" t="s">
        <v>7178</v>
      </c>
      <c r="D849" s="79" t="s">
        <v>4306</v>
      </c>
      <c r="E849" s="81">
        <v>260389.58</v>
      </c>
      <c r="F849" t="e">
        <f t="shared" si="78"/>
        <v>#REF!</v>
      </c>
      <c r="G849" t="e">
        <f t="shared" si="79"/>
        <v>#REF!</v>
      </c>
    </row>
    <row r="850" spans="1:7" x14ac:dyDescent="0.25">
      <c r="A850" s="68" t="s">
        <v>4307</v>
      </c>
      <c r="B850" s="85">
        <v>66123</v>
      </c>
      <c r="C850" s="86" t="s">
        <v>7178</v>
      </c>
      <c r="D850" s="79" t="s">
        <v>4308</v>
      </c>
      <c r="E850" s="81">
        <v>491210.23999999999</v>
      </c>
      <c r="F850" t="e">
        <f t="shared" si="78"/>
        <v>#REF!</v>
      </c>
      <c r="G850" t="e">
        <f t="shared" si="79"/>
        <v>#REF!</v>
      </c>
    </row>
    <row r="851" spans="1:7" x14ac:dyDescent="0.25">
      <c r="A851" s="68" t="s">
        <v>4309</v>
      </c>
      <c r="B851" s="85">
        <v>66124</v>
      </c>
      <c r="C851" s="86" t="s">
        <v>7178</v>
      </c>
      <c r="D851" s="79" t="s">
        <v>4310</v>
      </c>
      <c r="E851" s="81">
        <v>107786</v>
      </c>
      <c r="F851" t="e">
        <f t="shared" si="78"/>
        <v>#REF!</v>
      </c>
      <c r="G851" t="e">
        <f t="shared" si="79"/>
        <v>#REF!</v>
      </c>
    </row>
    <row r="852" spans="1:7" x14ac:dyDescent="0.25">
      <c r="A852" s="68" t="s">
        <v>4311</v>
      </c>
      <c r="B852" s="85">
        <v>66125</v>
      </c>
      <c r="C852" s="86" t="s">
        <v>7178</v>
      </c>
      <c r="D852" s="79" t="s">
        <v>4312</v>
      </c>
      <c r="E852" s="81">
        <v>48364.91</v>
      </c>
      <c r="F852" t="e">
        <f t="shared" si="78"/>
        <v>#REF!</v>
      </c>
      <c r="G852" t="e">
        <f t="shared" si="79"/>
        <v>#REF!</v>
      </c>
    </row>
    <row r="853" spans="1:7" x14ac:dyDescent="0.25">
      <c r="A853" s="68" t="s">
        <v>4319</v>
      </c>
      <c r="B853" s="85">
        <v>66130</v>
      </c>
      <c r="C853" s="86" t="s">
        <v>7178</v>
      </c>
      <c r="D853" s="79" t="s">
        <v>4320</v>
      </c>
      <c r="E853" s="81">
        <v>2289058.85</v>
      </c>
      <c r="F853" t="e">
        <f t="shared" si="78"/>
        <v>#REF!</v>
      </c>
      <c r="G853" t="e">
        <f t="shared" si="79"/>
        <v>#REF!</v>
      </c>
    </row>
    <row r="854" spans="1:7" x14ac:dyDescent="0.25">
      <c r="A854" s="68" t="s">
        <v>4321</v>
      </c>
      <c r="B854" s="85">
        <v>66131</v>
      </c>
      <c r="C854" s="86" t="s">
        <v>7178</v>
      </c>
      <c r="D854" s="79" t="s">
        <v>4322</v>
      </c>
      <c r="E854" s="81">
        <v>1487102.08</v>
      </c>
      <c r="F854" t="e">
        <f t="shared" si="78"/>
        <v>#REF!</v>
      </c>
      <c r="G854" t="e">
        <f t="shared" si="79"/>
        <v>#REF!</v>
      </c>
    </row>
    <row r="855" spans="1:7" x14ac:dyDescent="0.25">
      <c r="A855" s="68" t="s">
        <v>4323</v>
      </c>
      <c r="B855" s="85">
        <v>66132</v>
      </c>
      <c r="C855" s="86" t="s">
        <v>7178</v>
      </c>
      <c r="D855" s="79" t="s">
        <v>4324</v>
      </c>
      <c r="E855" s="81">
        <v>975768.68</v>
      </c>
      <c r="F855" t="e">
        <f t="shared" si="78"/>
        <v>#REF!</v>
      </c>
      <c r="G855" t="e">
        <f t="shared" si="79"/>
        <v>#REF!</v>
      </c>
    </row>
    <row r="856" spans="1:7" x14ac:dyDescent="0.25">
      <c r="A856" s="68" t="s">
        <v>4329</v>
      </c>
      <c r="B856" s="85">
        <v>66150</v>
      </c>
      <c r="C856" s="86" t="s">
        <v>7178</v>
      </c>
      <c r="D856" s="79" t="s">
        <v>4330</v>
      </c>
      <c r="E856" s="81">
        <v>55867.19</v>
      </c>
      <c r="F856" t="e">
        <f t="shared" si="78"/>
        <v>#REF!</v>
      </c>
      <c r="G856" t="e">
        <f t="shared" si="79"/>
        <v>#REF!</v>
      </c>
    </row>
    <row r="857" spans="1:7" x14ac:dyDescent="0.25">
      <c r="A857" s="68" t="s">
        <v>4331</v>
      </c>
      <c r="B857" s="85">
        <v>66160</v>
      </c>
      <c r="C857" s="86" t="s">
        <v>7178</v>
      </c>
      <c r="D857" s="79" t="s">
        <v>4332</v>
      </c>
      <c r="E857" s="81">
        <v>1545254.66</v>
      </c>
      <c r="F857" t="e">
        <f t="shared" si="78"/>
        <v>#REF!</v>
      </c>
      <c r="G857" t="e">
        <f t="shared" si="79"/>
        <v>#REF!</v>
      </c>
    </row>
    <row r="858" spans="1:7" x14ac:dyDescent="0.25">
      <c r="A858" s="68" t="s">
        <v>4333</v>
      </c>
      <c r="B858" s="85">
        <v>66161</v>
      </c>
      <c r="C858" s="86" t="s">
        <v>7178</v>
      </c>
      <c r="D858" s="79" t="s">
        <v>4334</v>
      </c>
      <c r="E858" s="81">
        <v>51520.76</v>
      </c>
      <c r="F858" t="e">
        <f t="shared" si="78"/>
        <v>#REF!</v>
      </c>
      <c r="G858" t="e">
        <f t="shared" si="79"/>
        <v>#REF!</v>
      </c>
    </row>
    <row r="859" spans="1:7" x14ac:dyDescent="0.25">
      <c r="A859" s="68" t="s">
        <v>4335</v>
      </c>
      <c r="B859" s="85">
        <v>66162</v>
      </c>
      <c r="C859" s="86" t="s">
        <v>7178</v>
      </c>
      <c r="D859" s="79" t="s">
        <v>4336</v>
      </c>
      <c r="E859" s="81">
        <v>32928.449999999997</v>
      </c>
      <c r="F859" t="e">
        <f t="shared" si="78"/>
        <v>#REF!</v>
      </c>
      <c r="G859" t="e">
        <f t="shared" si="79"/>
        <v>#REF!</v>
      </c>
    </row>
    <row r="860" spans="1:7" x14ac:dyDescent="0.25">
      <c r="A860" s="68" t="s">
        <v>4341</v>
      </c>
      <c r="B860" s="85">
        <v>66220</v>
      </c>
      <c r="C860" s="86" t="s">
        <v>7189</v>
      </c>
      <c r="D860" s="79" t="s">
        <v>4342</v>
      </c>
      <c r="E860" s="81">
        <v>4964275.0999999996</v>
      </c>
      <c r="F860" t="e">
        <f t="shared" si="78"/>
        <v>#REF!</v>
      </c>
      <c r="G860" t="e">
        <f t="shared" si="79"/>
        <v>#REF!</v>
      </c>
    </row>
    <row r="861" spans="1:7" x14ac:dyDescent="0.25">
      <c r="A861" s="68" t="s">
        <v>4358</v>
      </c>
      <c r="B861" s="85">
        <v>66422</v>
      </c>
      <c r="C861" s="86" t="s">
        <v>7190</v>
      </c>
      <c r="D861" s="79" t="s">
        <v>4359</v>
      </c>
      <c r="E861" s="81">
        <v>324851.27</v>
      </c>
      <c r="F861" t="e">
        <f t="shared" si="78"/>
        <v>#REF!</v>
      </c>
      <c r="G861" t="e">
        <f t="shared" si="79"/>
        <v>#REF!</v>
      </c>
    </row>
    <row r="862" spans="1:7" x14ac:dyDescent="0.25">
      <c r="A862" s="68" t="s">
        <v>4295</v>
      </c>
      <c r="B862" s="85">
        <v>66041</v>
      </c>
      <c r="C862" s="86" t="s">
        <v>7188</v>
      </c>
      <c r="D862" s="79" t="s">
        <v>4296</v>
      </c>
      <c r="E862" s="81">
        <v>10642.77</v>
      </c>
      <c r="F862" t="e">
        <f t="shared" si="78"/>
        <v>#REF!</v>
      </c>
      <c r="G862" t="e">
        <f t="shared" si="79"/>
        <v>#REF!</v>
      </c>
    </row>
    <row r="863" spans="1:7" x14ac:dyDescent="0.25">
      <c r="A863" s="68" t="s">
        <v>6604</v>
      </c>
      <c r="B863" s="85">
        <v>661501</v>
      </c>
      <c r="C863" s="86" t="s">
        <v>7178</v>
      </c>
      <c r="D863" s="79" t="s">
        <v>6605</v>
      </c>
      <c r="E863" s="81">
        <v>36982.629999999997</v>
      </c>
      <c r="F863" t="e">
        <f t="shared" si="78"/>
        <v>#REF!</v>
      </c>
      <c r="G863" t="e">
        <f t="shared" si="79"/>
        <v>#REF!</v>
      </c>
    </row>
    <row r="864" spans="1:7" x14ac:dyDescent="0.25">
      <c r="A864" s="87" t="s">
        <v>4433</v>
      </c>
      <c r="B864" s="88">
        <v>67220</v>
      </c>
      <c r="C864" s="89" t="s">
        <v>7191</v>
      </c>
      <c r="D864" s="90" t="s">
        <v>4434</v>
      </c>
      <c r="E864" s="91">
        <v>210094.21</v>
      </c>
      <c r="F864" t="e">
        <f t="shared" si="78"/>
        <v>#REF!</v>
      </c>
      <c r="G864" t="e">
        <f t="shared" si="79"/>
        <v>#REF!</v>
      </c>
    </row>
    <row r="865" spans="1:7" x14ac:dyDescent="0.25">
      <c r="A865" s="68" t="s">
        <v>6959</v>
      </c>
      <c r="B865" s="82" t="s">
        <v>6960</v>
      </c>
      <c r="C865" s="83"/>
      <c r="D865" s="82" t="s">
        <v>7192</v>
      </c>
      <c r="E865" s="92">
        <f>SUM(E866:E955)</f>
        <v>18534426.420000002</v>
      </c>
    </row>
    <row r="866" spans="1:7" x14ac:dyDescent="0.25">
      <c r="A866" s="87" t="s">
        <v>4234</v>
      </c>
      <c r="B866" s="88">
        <v>63104</v>
      </c>
      <c r="C866" s="89" t="s">
        <v>7193</v>
      </c>
      <c r="D866" s="90" t="s">
        <v>4235</v>
      </c>
      <c r="E866" s="91">
        <v>590509.65</v>
      </c>
      <c r="F866" t="e">
        <f t="shared" ref="F866:F879" si="80">VLOOKUP(A866,baza_311217,1,0)</f>
        <v>#REF!</v>
      </c>
      <c r="G866" t="e">
        <f t="shared" ref="G866:G879" si="81">VLOOKUP(A866,baza_311217,14,0)</f>
        <v>#REF!</v>
      </c>
    </row>
    <row r="867" spans="1:7" x14ac:dyDescent="0.25">
      <c r="A867" s="68" t="s">
        <v>4275</v>
      </c>
      <c r="B867" s="85">
        <v>65521</v>
      </c>
      <c r="C867" s="86" t="s">
        <v>7185</v>
      </c>
      <c r="D867" s="79" t="s">
        <v>4276</v>
      </c>
      <c r="E867" s="81">
        <v>58024.94</v>
      </c>
      <c r="F867" t="e">
        <f t="shared" si="80"/>
        <v>#REF!</v>
      </c>
      <c r="G867" t="e">
        <f t="shared" si="81"/>
        <v>#REF!</v>
      </c>
    </row>
    <row r="868" spans="1:7" x14ac:dyDescent="0.25">
      <c r="A868" s="68" t="s">
        <v>4277</v>
      </c>
      <c r="B868" s="85">
        <v>65522</v>
      </c>
      <c r="C868" s="86" t="s">
        <v>7185</v>
      </c>
      <c r="D868" s="79" t="s">
        <v>4278</v>
      </c>
      <c r="E868" s="81">
        <v>375227.77</v>
      </c>
      <c r="F868" t="e">
        <f t="shared" si="80"/>
        <v>#REF!</v>
      </c>
      <c r="G868" t="e">
        <f t="shared" si="81"/>
        <v>#REF!</v>
      </c>
    </row>
    <row r="869" spans="1:7" x14ac:dyDescent="0.25">
      <c r="A869" s="68" t="s">
        <v>4291</v>
      </c>
      <c r="B869" s="85">
        <v>66024</v>
      </c>
      <c r="C869" s="86" t="s">
        <v>7188</v>
      </c>
      <c r="D869" s="79" t="s">
        <v>4292</v>
      </c>
      <c r="E869" s="81">
        <v>17060.03</v>
      </c>
      <c r="F869" t="e">
        <f t="shared" si="80"/>
        <v>#REF!</v>
      </c>
      <c r="G869" t="e">
        <f t="shared" si="81"/>
        <v>#REF!</v>
      </c>
    </row>
    <row r="870" spans="1:7" x14ac:dyDescent="0.25">
      <c r="A870" s="68" t="s">
        <v>4299</v>
      </c>
      <c r="B870" s="85">
        <v>66111</v>
      </c>
      <c r="C870" s="86" t="s">
        <v>7178</v>
      </c>
      <c r="D870" s="79" t="s">
        <v>4300</v>
      </c>
      <c r="E870" s="81">
        <v>1065659.24</v>
      </c>
      <c r="F870" t="e">
        <f t="shared" si="80"/>
        <v>#REF!</v>
      </c>
      <c r="G870" t="e">
        <f t="shared" si="81"/>
        <v>#REF!</v>
      </c>
    </row>
    <row r="871" spans="1:7" x14ac:dyDescent="0.25">
      <c r="A871" s="68" t="s">
        <v>4325</v>
      </c>
      <c r="B871" s="85">
        <v>66140</v>
      </c>
      <c r="C871" s="86" t="s">
        <v>7178</v>
      </c>
      <c r="D871" s="79" t="s">
        <v>4326</v>
      </c>
      <c r="E871" s="81">
        <v>1511672.73</v>
      </c>
      <c r="F871" t="e">
        <f t="shared" si="80"/>
        <v>#REF!</v>
      </c>
      <c r="G871" t="e">
        <f t="shared" si="81"/>
        <v>#REF!</v>
      </c>
    </row>
    <row r="872" spans="1:7" x14ac:dyDescent="0.25">
      <c r="A872" s="68" t="s">
        <v>4337</v>
      </c>
      <c r="B872" s="85">
        <v>66170</v>
      </c>
      <c r="C872" s="86" t="s">
        <v>7178</v>
      </c>
      <c r="D872" s="79" t="s">
        <v>4338</v>
      </c>
      <c r="E872" s="81">
        <v>2103769.0299999998</v>
      </c>
      <c r="F872" t="e">
        <f t="shared" si="80"/>
        <v>#REF!</v>
      </c>
      <c r="G872" t="e">
        <f t="shared" si="81"/>
        <v>#REF!</v>
      </c>
    </row>
    <row r="873" spans="1:7" x14ac:dyDescent="0.25">
      <c r="A873" s="68" t="s">
        <v>4339</v>
      </c>
      <c r="B873" s="85">
        <v>66190</v>
      </c>
      <c r="C873" s="86" t="s">
        <v>7178</v>
      </c>
      <c r="D873" s="79" t="s">
        <v>4340</v>
      </c>
      <c r="E873" s="81">
        <v>42933.49</v>
      </c>
      <c r="F873" t="e">
        <f t="shared" si="80"/>
        <v>#REF!</v>
      </c>
      <c r="G873" t="e">
        <f t="shared" si="81"/>
        <v>#REF!</v>
      </c>
    </row>
    <row r="874" spans="1:7" x14ac:dyDescent="0.25">
      <c r="A874" s="68" t="s">
        <v>4345</v>
      </c>
      <c r="B874" s="85">
        <v>66411</v>
      </c>
      <c r="C874" s="86" t="s">
        <v>7190</v>
      </c>
      <c r="D874" s="79" t="s">
        <v>4346</v>
      </c>
      <c r="E874" s="81">
        <v>7547.03</v>
      </c>
      <c r="F874" t="e">
        <f t="shared" si="80"/>
        <v>#REF!</v>
      </c>
      <c r="G874" t="e">
        <f t="shared" si="81"/>
        <v>#REF!</v>
      </c>
    </row>
    <row r="875" spans="1:7" x14ac:dyDescent="0.25">
      <c r="A875" s="68" t="s">
        <v>4348</v>
      </c>
      <c r="B875" s="85">
        <v>664112</v>
      </c>
      <c r="C875" s="86" t="s">
        <v>7190</v>
      </c>
      <c r="D875" s="79" t="s">
        <v>6607</v>
      </c>
      <c r="E875" s="81">
        <v>54016.02</v>
      </c>
      <c r="F875" t="e">
        <f t="shared" si="80"/>
        <v>#REF!</v>
      </c>
      <c r="G875" t="e">
        <f t="shared" si="81"/>
        <v>#REF!</v>
      </c>
    </row>
    <row r="876" spans="1:7" x14ac:dyDescent="0.25">
      <c r="A876" s="68" t="s">
        <v>4349</v>
      </c>
      <c r="B876" s="85">
        <v>66412</v>
      </c>
      <c r="C876" s="86" t="s">
        <v>7190</v>
      </c>
      <c r="D876" s="79" t="s">
        <v>4350</v>
      </c>
      <c r="E876" s="81">
        <v>34844.32</v>
      </c>
      <c r="F876" t="e">
        <f t="shared" si="80"/>
        <v>#REF!</v>
      </c>
      <c r="G876" t="e">
        <f t="shared" si="81"/>
        <v>#REF!</v>
      </c>
    </row>
    <row r="877" spans="1:7" x14ac:dyDescent="0.25">
      <c r="A877" s="68" t="s">
        <v>4351</v>
      </c>
      <c r="B877" s="85">
        <v>66415</v>
      </c>
      <c r="C877" s="86" t="s">
        <v>7190</v>
      </c>
      <c r="D877" s="79" t="s">
        <v>4352</v>
      </c>
      <c r="E877" s="81">
        <v>1463</v>
      </c>
      <c r="F877" t="e">
        <f t="shared" si="80"/>
        <v>#REF!</v>
      </c>
      <c r="G877" t="e">
        <f t="shared" si="81"/>
        <v>#REF!</v>
      </c>
    </row>
    <row r="878" spans="1:7" x14ac:dyDescent="0.25">
      <c r="A878" s="68" t="s">
        <v>4353</v>
      </c>
      <c r="B878" s="85">
        <v>66416</v>
      </c>
      <c r="C878" s="86" t="s">
        <v>7190</v>
      </c>
      <c r="D878" s="79" t="s">
        <v>6608</v>
      </c>
      <c r="E878" s="81">
        <v>23982.57</v>
      </c>
      <c r="F878" t="e">
        <f t="shared" si="80"/>
        <v>#REF!</v>
      </c>
      <c r="G878" t="e">
        <f t="shared" si="81"/>
        <v>#REF!</v>
      </c>
    </row>
    <row r="879" spans="1:7" x14ac:dyDescent="0.25">
      <c r="A879" s="68" t="s">
        <v>4354</v>
      </c>
      <c r="B879" s="85">
        <v>66419</v>
      </c>
      <c r="C879" s="86" t="s">
        <v>7190</v>
      </c>
      <c r="D879" s="79" t="s">
        <v>4355</v>
      </c>
      <c r="E879" s="81">
        <v>92443.839999999997</v>
      </c>
      <c r="F879" t="e">
        <f t="shared" si="80"/>
        <v>#REF!</v>
      </c>
      <c r="G879" t="e">
        <f t="shared" si="81"/>
        <v>#REF!</v>
      </c>
    </row>
    <row r="880" spans="1:7" x14ac:dyDescent="0.25">
      <c r="A880" s="68" t="s">
        <v>7194</v>
      </c>
      <c r="B880" s="85">
        <v>664191</v>
      </c>
      <c r="C880" s="86" t="s">
        <v>7190</v>
      </c>
      <c r="D880" s="79" t="s">
        <v>7195</v>
      </c>
      <c r="E880" s="81">
        <v>0</v>
      </c>
    </row>
    <row r="881" spans="1:7" x14ac:dyDescent="0.25">
      <c r="A881" s="68" t="s">
        <v>4356</v>
      </c>
      <c r="B881" s="85">
        <v>66421</v>
      </c>
      <c r="C881" s="86" t="s">
        <v>7190</v>
      </c>
      <c r="D881" s="79" t="s">
        <v>4357</v>
      </c>
      <c r="E881" s="81">
        <v>36449.839999999997</v>
      </c>
      <c r="F881" t="e">
        <f t="shared" ref="F881:F890" si="82">VLOOKUP(A881,baza_311217,1,0)</f>
        <v>#REF!</v>
      </c>
      <c r="G881" t="e">
        <f t="shared" ref="G881:G890" si="83">VLOOKUP(A881,baza_311217,14,0)</f>
        <v>#REF!</v>
      </c>
    </row>
    <row r="882" spans="1:7" x14ac:dyDescent="0.25">
      <c r="A882" s="68" t="s">
        <v>4360</v>
      </c>
      <c r="B882" s="85">
        <v>66424</v>
      </c>
      <c r="C882" s="86" t="s">
        <v>7190</v>
      </c>
      <c r="D882" s="79" t="s">
        <v>4361</v>
      </c>
      <c r="E882" s="81">
        <v>818352.99</v>
      </c>
      <c r="F882" t="e">
        <f t="shared" si="82"/>
        <v>#REF!</v>
      </c>
      <c r="G882" t="e">
        <f t="shared" si="83"/>
        <v>#REF!</v>
      </c>
    </row>
    <row r="883" spans="1:7" x14ac:dyDescent="0.25">
      <c r="A883" s="68" t="s">
        <v>4362</v>
      </c>
      <c r="B883" s="85">
        <v>66425</v>
      </c>
      <c r="C883" s="86" t="s">
        <v>7190</v>
      </c>
      <c r="D883" s="79" t="s">
        <v>4363</v>
      </c>
      <c r="E883" s="81">
        <v>79862.17</v>
      </c>
      <c r="F883" t="e">
        <f t="shared" si="82"/>
        <v>#REF!</v>
      </c>
      <c r="G883" t="e">
        <f t="shared" si="83"/>
        <v>#REF!</v>
      </c>
    </row>
    <row r="884" spans="1:7" x14ac:dyDescent="0.25">
      <c r="A884" s="68" t="s">
        <v>4364</v>
      </c>
      <c r="B884" s="85">
        <v>66429</v>
      </c>
      <c r="C884" s="86" t="s">
        <v>7190</v>
      </c>
      <c r="D884" s="79" t="s">
        <v>4365</v>
      </c>
      <c r="E884" s="81">
        <v>1555370.09</v>
      </c>
      <c r="F884" t="e">
        <f t="shared" si="82"/>
        <v>#REF!</v>
      </c>
      <c r="G884" t="e">
        <f t="shared" si="83"/>
        <v>#REF!</v>
      </c>
    </row>
    <row r="885" spans="1:7" x14ac:dyDescent="0.25">
      <c r="A885" s="68" t="s">
        <v>4366</v>
      </c>
      <c r="B885" s="85">
        <v>66430</v>
      </c>
      <c r="C885" s="86" t="s">
        <v>7190</v>
      </c>
      <c r="D885" s="79" t="s">
        <v>4367</v>
      </c>
      <c r="E885" s="81">
        <v>532386.64</v>
      </c>
      <c r="F885" t="e">
        <f t="shared" si="82"/>
        <v>#REF!</v>
      </c>
      <c r="G885" t="e">
        <f t="shared" si="83"/>
        <v>#REF!</v>
      </c>
    </row>
    <row r="886" spans="1:7" x14ac:dyDescent="0.25">
      <c r="A886" s="68" t="s">
        <v>4368</v>
      </c>
      <c r="B886" s="85">
        <v>66432</v>
      </c>
      <c r="C886" s="86" t="s">
        <v>7190</v>
      </c>
      <c r="D886" s="79" t="s">
        <v>4369</v>
      </c>
      <c r="E886" s="81">
        <v>20176.82</v>
      </c>
      <c r="F886" t="e">
        <f t="shared" si="82"/>
        <v>#REF!</v>
      </c>
      <c r="G886" t="e">
        <f t="shared" si="83"/>
        <v>#REF!</v>
      </c>
    </row>
    <row r="887" spans="1:7" x14ac:dyDescent="0.25">
      <c r="A887" s="68" t="s">
        <v>4327</v>
      </c>
      <c r="B887" s="85">
        <v>661401</v>
      </c>
      <c r="C887" s="86" t="s">
        <v>7178</v>
      </c>
      <c r="D887" s="79" t="s">
        <v>4328</v>
      </c>
      <c r="E887" s="81">
        <v>195262.85</v>
      </c>
      <c r="F887" t="e">
        <f t="shared" si="82"/>
        <v>#REF!</v>
      </c>
      <c r="G887" t="e">
        <f t="shared" si="83"/>
        <v>#REF!</v>
      </c>
    </row>
    <row r="888" spans="1:7" x14ac:dyDescent="0.25">
      <c r="A888" s="68" t="s">
        <v>4370</v>
      </c>
      <c r="B888" s="85">
        <v>66441</v>
      </c>
      <c r="C888" s="86" t="s">
        <v>7190</v>
      </c>
      <c r="D888" s="79" t="s">
        <v>4371</v>
      </c>
      <c r="E888" s="81">
        <v>236333.76</v>
      </c>
      <c r="F888" t="e">
        <f t="shared" si="82"/>
        <v>#REF!</v>
      </c>
      <c r="G888" t="e">
        <f t="shared" si="83"/>
        <v>#REF!</v>
      </c>
    </row>
    <row r="889" spans="1:7" x14ac:dyDescent="0.25">
      <c r="A889" s="68" t="s">
        <v>4374</v>
      </c>
      <c r="B889" s="85">
        <v>66443</v>
      </c>
      <c r="C889" s="86" t="s">
        <v>7190</v>
      </c>
      <c r="D889" s="79" t="s">
        <v>4375</v>
      </c>
      <c r="E889" s="81">
        <v>2903148.47</v>
      </c>
      <c r="F889" t="e">
        <f t="shared" si="82"/>
        <v>#REF!</v>
      </c>
      <c r="G889" t="e">
        <f t="shared" si="83"/>
        <v>#REF!</v>
      </c>
    </row>
    <row r="890" spans="1:7" x14ac:dyDescent="0.25">
      <c r="A890" s="68" t="s">
        <v>4376</v>
      </c>
      <c r="B890" s="85">
        <v>66444</v>
      </c>
      <c r="C890" s="86" t="s">
        <v>7190</v>
      </c>
      <c r="D890" s="79" t="s">
        <v>4377</v>
      </c>
      <c r="E890" s="81">
        <v>51738.17</v>
      </c>
      <c r="F890" t="e">
        <f t="shared" si="82"/>
        <v>#REF!</v>
      </c>
      <c r="G890" t="e">
        <f t="shared" si="83"/>
        <v>#REF!</v>
      </c>
    </row>
    <row r="891" spans="1:7" x14ac:dyDescent="0.25">
      <c r="A891" s="68" t="s">
        <v>6292</v>
      </c>
      <c r="B891" s="85">
        <v>66445</v>
      </c>
      <c r="C891" s="86" t="s">
        <v>7190</v>
      </c>
      <c r="D891" s="79" t="s">
        <v>6293</v>
      </c>
      <c r="E891" s="81">
        <v>0</v>
      </c>
    </row>
    <row r="892" spans="1:7" x14ac:dyDescent="0.25">
      <c r="A892" s="68" t="s">
        <v>4378</v>
      </c>
      <c r="B892" s="85">
        <v>66449</v>
      </c>
      <c r="C892" s="86" t="s">
        <v>7190</v>
      </c>
      <c r="D892" s="79" t="s">
        <v>4379</v>
      </c>
      <c r="E892" s="81">
        <v>552541.68999999994</v>
      </c>
      <c r="F892" t="e">
        <f t="shared" ref="F892:F920" si="84">VLOOKUP(A892,baza_311217,1,0)</f>
        <v>#REF!</v>
      </c>
      <c r="G892" t="e">
        <f t="shared" ref="G892:G920" si="85">VLOOKUP(A892,baza_311217,14,0)</f>
        <v>#REF!</v>
      </c>
    </row>
    <row r="893" spans="1:7" x14ac:dyDescent="0.25">
      <c r="A893" s="68" t="s">
        <v>4380</v>
      </c>
      <c r="B893" s="85">
        <v>66450</v>
      </c>
      <c r="C893" s="86" t="s">
        <v>7190</v>
      </c>
      <c r="D893" s="79" t="s">
        <v>4381</v>
      </c>
      <c r="E893" s="81">
        <v>311672.09000000003</v>
      </c>
      <c r="F893" t="e">
        <f t="shared" si="84"/>
        <v>#REF!</v>
      </c>
      <c r="G893" t="e">
        <f t="shared" si="85"/>
        <v>#REF!</v>
      </c>
    </row>
    <row r="894" spans="1:7" x14ac:dyDescent="0.25">
      <c r="A894" s="68" t="s">
        <v>4382</v>
      </c>
      <c r="B894" s="85">
        <v>66490</v>
      </c>
      <c r="C894" s="86" t="s">
        <v>7190</v>
      </c>
      <c r="D894" s="79" t="s">
        <v>4383</v>
      </c>
      <c r="E894" s="81">
        <v>50539.68</v>
      </c>
      <c r="F894" t="e">
        <f t="shared" si="84"/>
        <v>#REF!</v>
      </c>
      <c r="G894" t="e">
        <f t="shared" si="85"/>
        <v>#REF!</v>
      </c>
    </row>
    <row r="895" spans="1:7" x14ac:dyDescent="0.25">
      <c r="A895" s="68" t="s">
        <v>4384</v>
      </c>
      <c r="B895" s="85">
        <v>66491</v>
      </c>
      <c r="C895" s="86" t="s">
        <v>7190</v>
      </c>
      <c r="D895" s="79" t="s">
        <v>4385</v>
      </c>
      <c r="E895" s="81">
        <v>117598.39</v>
      </c>
      <c r="F895" t="e">
        <f t="shared" si="84"/>
        <v>#REF!</v>
      </c>
      <c r="G895" t="e">
        <f t="shared" si="85"/>
        <v>#REF!</v>
      </c>
    </row>
    <row r="896" spans="1:7" x14ac:dyDescent="0.25">
      <c r="A896" s="68" t="s">
        <v>4386</v>
      </c>
      <c r="B896" s="85">
        <v>66499</v>
      </c>
      <c r="C896" s="86" t="s">
        <v>7190</v>
      </c>
      <c r="D896" s="79" t="s">
        <v>4387</v>
      </c>
      <c r="E896" s="81">
        <v>105916.6</v>
      </c>
      <c r="F896" t="e">
        <f t="shared" si="84"/>
        <v>#REF!</v>
      </c>
      <c r="G896" t="e">
        <f t="shared" si="85"/>
        <v>#REF!</v>
      </c>
    </row>
    <row r="897" spans="1:7" x14ac:dyDescent="0.25">
      <c r="A897" s="68" t="s">
        <v>4343</v>
      </c>
      <c r="B897" s="85">
        <v>66300</v>
      </c>
      <c r="C897" s="86" t="s">
        <v>7196</v>
      </c>
      <c r="D897" s="79" t="s">
        <v>4344</v>
      </c>
      <c r="E897" s="81">
        <v>36563.35</v>
      </c>
      <c r="F897" t="e">
        <f t="shared" si="84"/>
        <v>#REF!</v>
      </c>
      <c r="G897" t="e">
        <f t="shared" si="85"/>
        <v>#REF!</v>
      </c>
    </row>
    <row r="898" spans="1:7" x14ac:dyDescent="0.25">
      <c r="A898" s="68" t="s">
        <v>4388</v>
      </c>
      <c r="B898" s="85">
        <v>66522</v>
      </c>
      <c r="C898" s="86" t="s">
        <v>7197</v>
      </c>
      <c r="D898" s="79" t="s">
        <v>4389</v>
      </c>
      <c r="E898" s="81">
        <v>34866.01</v>
      </c>
      <c r="F898" t="e">
        <f t="shared" si="84"/>
        <v>#REF!</v>
      </c>
      <c r="G898" t="e">
        <f t="shared" si="85"/>
        <v>#REF!</v>
      </c>
    </row>
    <row r="899" spans="1:7" x14ac:dyDescent="0.25">
      <c r="A899" s="68" t="s">
        <v>4390</v>
      </c>
      <c r="B899" s="85">
        <v>66523</v>
      </c>
      <c r="C899" s="86" t="s">
        <v>7197</v>
      </c>
      <c r="D899" s="79" t="s">
        <v>4391</v>
      </c>
      <c r="E899" s="81">
        <v>39646.269999999997</v>
      </c>
      <c r="F899" t="e">
        <f t="shared" si="84"/>
        <v>#REF!</v>
      </c>
      <c r="G899" t="e">
        <f t="shared" si="85"/>
        <v>#REF!</v>
      </c>
    </row>
    <row r="900" spans="1:7" x14ac:dyDescent="0.25">
      <c r="A900" s="68" t="s">
        <v>4392</v>
      </c>
      <c r="B900" s="85">
        <v>66525</v>
      </c>
      <c r="C900" s="86" t="s">
        <v>7197</v>
      </c>
      <c r="D900" s="79" t="s">
        <v>4393</v>
      </c>
      <c r="E900" s="81">
        <v>61387.89</v>
      </c>
      <c r="F900" t="e">
        <f t="shared" si="84"/>
        <v>#REF!</v>
      </c>
      <c r="G900" t="e">
        <f t="shared" si="85"/>
        <v>#REF!</v>
      </c>
    </row>
    <row r="901" spans="1:7" x14ac:dyDescent="0.25">
      <c r="A901" s="68" t="s">
        <v>4394</v>
      </c>
      <c r="B901" s="85">
        <v>66526</v>
      </c>
      <c r="C901" s="86" t="s">
        <v>7197</v>
      </c>
      <c r="D901" s="79" t="s">
        <v>4395</v>
      </c>
      <c r="E901" s="81">
        <v>8255</v>
      </c>
      <c r="F901" t="e">
        <f t="shared" si="84"/>
        <v>#REF!</v>
      </c>
      <c r="G901" t="e">
        <f t="shared" si="85"/>
        <v>#REF!</v>
      </c>
    </row>
    <row r="902" spans="1:7" x14ac:dyDescent="0.25">
      <c r="A902" s="68" t="s">
        <v>4396</v>
      </c>
      <c r="B902" s="85">
        <v>66527</v>
      </c>
      <c r="C902" s="86" t="s">
        <v>7197</v>
      </c>
      <c r="D902" s="79" t="s">
        <v>4397</v>
      </c>
      <c r="E902" s="81">
        <v>103867.75</v>
      </c>
      <c r="F902" t="e">
        <f t="shared" si="84"/>
        <v>#REF!</v>
      </c>
      <c r="G902" t="e">
        <f t="shared" si="85"/>
        <v>#REF!</v>
      </c>
    </row>
    <row r="903" spans="1:7" x14ac:dyDescent="0.25">
      <c r="A903" s="68" t="s">
        <v>4402</v>
      </c>
      <c r="B903" s="85">
        <v>66534</v>
      </c>
      <c r="C903" s="86" t="s">
        <v>7197</v>
      </c>
      <c r="D903" s="79" t="s">
        <v>4403</v>
      </c>
      <c r="E903" s="81">
        <v>61764.31</v>
      </c>
      <c r="F903" t="e">
        <f t="shared" si="84"/>
        <v>#REF!</v>
      </c>
      <c r="G903" t="e">
        <f t="shared" si="85"/>
        <v>#REF!</v>
      </c>
    </row>
    <row r="904" spans="1:7" x14ac:dyDescent="0.25">
      <c r="A904" s="68" t="s">
        <v>4404</v>
      </c>
      <c r="B904" s="85">
        <v>66535</v>
      </c>
      <c r="C904" s="86" t="s">
        <v>7197</v>
      </c>
      <c r="D904" s="79" t="s">
        <v>4405</v>
      </c>
      <c r="E904" s="81">
        <v>152537.12</v>
      </c>
      <c r="F904" t="e">
        <f t="shared" si="84"/>
        <v>#REF!</v>
      </c>
      <c r="G904" t="e">
        <f t="shared" si="85"/>
        <v>#REF!</v>
      </c>
    </row>
    <row r="905" spans="1:7" x14ac:dyDescent="0.25">
      <c r="A905" s="68" t="s">
        <v>4406</v>
      </c>
      <c r="B905" s="85">
        <v>66539</v>
      </c>
      <c r="C905" s="86" t="s">
        <v>7197</v>
      </c>
      <c r="D905" s="79" t="s">
        <v>4407</v>
      </c>
      <c r="E905" s="81">
        <v>102137.82</v>
      </c>
      <c r="F905" t="e">
        <f t="shared" si="84"/>
        <v>#REF!</v>
      </c>
      <c r="G905" t="e">
        <f t="shared" si="85"/>
        <v>#REF!</v>
      </c>
    </row>
    <row r="906" spans="1:7" x14ac:dyDescent="0.25">
      <c r="A906" s="68" t="s">
        <v>4408</v>
      </c>
      <c r="B906" s="85">
        <v>66613</v>
      </c>
      <c r="C906" s="86" t="s">
        <v>7198</v>
      </c>
      <c r="D906" s="79" t="s">
        <v>6613</v>
      </c>
      <c r="E906" s="81">
        <v>238094.28</v>
      </c>
      <c r="F906" t="e">
        <f t="shared" si="84"/>
        <v>#REF!</v>
      </c>
      <c r="G906" t="e">
        <f t="shared" si="85"/>
        <v>#REF!</v>
      </c>
    </row>
    <row r="907" spans="1:7" x14ac:dyDescent="0.25">
      <c r="A907" s="68" t="s">
        <v>4411</v>
      </c>
      <c r="B907" s="85">
        <v>670600</v>
      </c>
      <c r="C907" s="86" t="s">
        <v>7199</v>
      </c>
      <c r="D907" s="79" t="s">
        <v>4412</v>
      </c>
      <c r="E907" s="81">
        <v>23290.06</v>
      </c>
      <c r="F907" t="e">
        <f t="shared" si="84"/>
        <v>#REF!</v>
      </c>
      <c r="G907" t="e">
        <f t="shared" si="85"/>
        <v>#REF!</v>
      </c>
    </row>
    <row r="908" spans="1:7" x14ac:dyDescent="0.25">
      <c r="A908" s="68" t="s">
        <v>4413</v>
      </c>
      <c r="B908" s="85">
        <v>670601</v>
      </c>
      <c r="C908" s="86" t="s">
        <v>7199</v>
      </c>
      <c r="D908" s="79" t="s">
        <v>4414</v>
      </c>
      <c r="E908" s="81">
        <v>7554.04</v>
      </c>
      <c r="F908" t="e">
        <f t="shared" si="84"/>
        <v>#REF!</v>
      </c>
      <c r="G908" t="e">
        <f t="shared" si="85"/>
        <v>#REF!</v>
      </c>
    </row>
    <row r="909" spans="1:7" x14ac:dyDescent="0.25">
      <c r="A909" s="68" t="s">
        <v>4415</v>
      </c>
      <c r="B909" s="85">
        <v>670602</v>
      </c>
      <c r="C909" s="86" t="s">
        <v>7199</v>
      </c>
      <c r="D909" s="79" t="s">
        <v>4416</v>
      </c>
      <c r="E909" s="81">
        <v>5840.14</v>
      </c>
      <c r="F909" t="e">
        <f t="shared" si="84"/>
        <v>#REF!</v>
      </c>
      <c r="G909" t="e">
        <f t="shared" si="85"/>
        <v>#REF!</v>
      </c>
    </row>
    <row r="910" spans="1:7" x14ac:dyDescent="0.25">
      <c r="A910" s="68" t="s">
        <v>4417</v>
      </c>
      <c r="B910" s="85">
        <v>670603</v>
      </c>
      <c r="C910" s="86" t="s">
        <v>7199</v>
      </c>
      <c r="D910" s="79" t="s">
        <v>4418</v>
      </c>
      <c r="E910" s="81">
        <v>78671.09</v>
      </c>
      <c r="F910" t="e">
        <f t="shared" si="84"/>
        <v>#REF!</v>
      </c>
      <c r="G910" t="e">
        <f t="shared" si="85"/>
        <v>#REF!</v>
      </c>
    </row>
    <row r="911" spans="1:7" x14ac:dyDescent="0.25">
      <c r="A911" s="68" t="s">
        <v>4419</v>
      </c>
      <c r="B911" s="85">
        <v>670604</v>
      </c>
      <c r="C911" s="86" t="s">
        <v>7199</v>
      </c>
      <c r="D911" s="79" t="s">
        <v>4420</v>
      </c>
      <c r="E911" s="81">
        <v>3492.17</v>
      </c>
      <c r="F911" t="e">
        <f t="shared" si="84"/>
        <v>#REF!</v>
      </c>
      <c r="G911" t="e">
        <f t="shared" si="85"/>
        <v>#REF!</v>
      </c>
    </row>
    <row r="912" spans="1:7" x14ac:dyDescent="0.25">
      <c r="A912" s="68" t="s">
        <v>4409</v>
      </c>
      <c r="B912" s="85">
        <v>67050</v>
      </c>
      <c r="C912" s="86" t="s">
        <v>7199</v>
      </c>
      <c r="D912" s="79" t="s">
        <v>4410</v>
      </c>
      <c r="E912" s="81">
        <v>6532.04</v>
      </c>
      <c r="F912" t="e">
        <f t="shared" si="84"/>
        <v>#REF!</v>
      </c>
      <c r="G912" t="e">
        <f t="shared" si="85"/>
        <v>#REF!</v>
      </c>
    </row>
    <row r="913" spans="1:7" x14ac:dyDescent="0.25">
      <c r="A913" s="68" t="s">
        <v>4429</v>
      </c>
      <c r="B913" s="85">
        <v>67110</v>
      </c>
      <c r="C913" s="86" t="s">
        <v>7200</v>
      </c>
      <c r="D913" s="79" t="s">
        <v>4430</v>
      </c>
      <c r="E913" s="81">
        <v>33952.400000000001</v>
      </c>
      <c r="F913" t="e">
        <f t="shared" si="84"/>
        <v>#REF!</v>
      </c>
      <c r="G913" t="e">
        <f t="shared" si="85"/>
        <v>#REF!</v>
      </c>
    </row>
    <row r="914" spans="1:7" x14ac:dyDescent="0.25">
      <c r="A914" s="68" t="s">
        <v>4431</v>
      </c>
      <c r="B914" s="85">
        <v>6720</v>
      </c>
      <c r="C914" s="86" t="s">
        <v>7191</v>
      </c>
      <c r="D914" s="79" t="s">
        <v>4432</v>
      </c>
      <c r="E914" s="81">
        <v>541030.28</v>
      </c>
      <c r="F914" t="e">
        <f t="shared" si="84"/>
        <v>#REF!</v>
      </c>
      <c r="G914" t="e">
        <f t="shared" si="85"/>
        <v>#REF!</v>
      </c>
    </row>
    <row r="915" spans="1:7" x14ac:dyDescent="0.25">
      <c r="A915" s="68" t="s">
        <v>4443</v>
      </c>
      <c r="B915" s="85">
        <v>67810</v>
      </c>
      <c r="C915" s="86" t="s">
        <v>7201</v>
      </c>
      <c r="D915" s="79" t="s">
        <v>4444</v>
      </c>
      <c r="E915" s="81">
        <v>40219.440000000002</v>
      </c>
      <c r="F915" t="e">
        <f t="shared" si="84"/>
        <v>#REF!</v>
      </c>
      <c r="G915" t="e">
        <f t="shared" si="85"/>
        <v>#REF!</v>
      </c>
    </row>
    <row r="916" spans="1:7" x14ac:dyDescent="0.25">
      <c r="A916" s="68" t="s">
        <v>4447</v>
      </c>
      <c r="B916" s="85">
        <v>67851</v>
      </c>
      <c r="C916" s="86" t="s">
        <v>7201</v>
      </c>
      <c r="D916" s="79" t="s">
        <v>4448</v>
      </c>
      <c r="E916" s="81">
        <v>198023.97</v>
      </c>
      <c r="F916" t="e">
        <f t="shared" si="84"/>
        <v>#REF!</v>
      </c>
      <c r="G916" t="e">
        <f t="shared" si="85"/>
        <v>#REF!</v>
      </c>
    </row>
    <row r="917" spans="1:7" x14ac:dyDescent="0.25">
      <c r="A917" s="68" t="s">
        <v>4451</v>
      </c>
      <c r="B917" s="85">
        <v>678521</v>
      </c>
      <c r="C917" s="86" t="s">
        <v>7201</v>
      </c>
      <c r="D917" s="79" t="s">
        <v>4452</v>
      </c>
      <c r="E917" s="81">
        <v>2769.45</v>
      </c>
      <c r="F917" t="e">
        <f t="shared" si="84"/>
        <v>#REF!</v>
      </c>
      <c r="G917" t="e">
        <f t="shared" si="85"/>
        <v>#REF!</v>
      </c>
    </row>
    <row r="918" spans="1:7" x14ac:dyDescent="0.25">
      <c r="A918" s="68" t="s">
        <v>4455</v>
      </c>
      <c r="B918" s="85">
        <v>678582</v>
      </c>
      <c r="C918" s="86" t="s">
        <v>7201</v>
      </c>
      <c r="D918" s="79" t="s">
        <v>4456</v>
      </c>
      <c r="E918" s="81">
        <v>1750</v>
      </c>
      <c r="F918" t="e">
        <f t="shared" si="84"/>
        <v>#REF!</v>
      </c>
      <c r="G918" t="e">
        <f t="shared" si="85"/>
        <v>#REF!</v>
      </c>
    </row>
    <row r="919" spans="1:7" x14ac:dyDescent="0.25">
      <c r="A919" s="68" t="s">
        <v>4453</v>
      </c>
      <c r="B919" s="85">
        <v>678523</v>
      </c>
      <c r="C919" s="86" t="s">
        <v>7201</v>
      </c>
      <c r="D919" s="79" t="s">
        <v>4454</v>
      </c>
      <c r="E919" s="81">
        <v>1019.72</v>
      </c>
      <c r="F919" t="e">
        <f t="shared" si="84"/>
        <v>#REF!</v>
      </c>
      <c r="G919" t="e">
        <f t="shared" si="85"/>
        <v>#REF!</v>
      </c>
    </row>
    <row r="920" spans="1:7" x14ac:dyDescent="0.25">
      <c r="A920" s="68" t="s">
        <v>4372</v>
      </c>
      <c r="B920" s="85">
        <v>66442</v>
      </c>
      <c r="C920" s="86" t="s">
        <v>7190</v>
      </c>
      <c r="D920" s="79" t="s">
        <v>4373</v>
      </c>
      <c r="E920" s="81">
        <v>71385.84</v>
      </c>
      <c r="F920" t="e">
        <f t="shared" si="84"/>
        <v>#REF!</v>
      </c>
      <c r="G920" t="e">
        <f t="shared" si="85"/>
        <v>#REF!</v>
      </c>
    </row>
    <row r="921" spans="1:7" x14ac:dyDescent="0.25">
      <c r="A921" s="68" t="s">
        <v>6299</v>
      </c>
      <c r="B921" s="85">
        <v>66658</v>
      </c>
      <c r="C921" s="86" t="s">
        <v>7198</v>
      </c>
      <c r="D921" s="79" t="s">
        <v>6300</v>
      </c>
      <c r="E921" s="81">
        <v>0</v>
      </c>
    </row>
    <row r="922" spans="1:7" x14ac:dyDescent="0.25">
      <c r="A922" s="68" t="s">
        <v>4441</v>
      </c>
      <c r="B922" s="85">
        <v>6780</v>
      </c>
      <c r="C922" s="86" t="s">
        <v>7201</v>
      </c>
      <c r="D922" s="79" t="s">
        <v>4442</v>
      </c>
      <c r="E922" s="81">
        <v>353461.96</v>
      </c>
      <c r="F922" t="e">
        <f t="shared" ref="F922:F928" si="86">VLOOKUP(A922,baza_311217,1,0)</f>
        <v>#REF!</v>
      </c>
      <c r="G922" t="e">
        <f t="shared" ref="G922:G928" si="87">VLOOKUP(A922,baza_311217,14,0)</f>
        <v>#REF!</v>
      </c>
    </row>
    <row r="923" spans="1:7" x14ac:dyDescent="0.25">
      <c r="A923" s="68" t="s">
        <v>4425</v>
      </c>
      <c r="B923" s="85">
        <v>670611</v>
      </c>
      <c r="C923" s="86" t="s">
        <v>7199</v>
      </c>
      <c r="D923" s="79" t="s">
        <v>4426</v>
      </c>
      <c r="E923" s="81">
        <v>55491.360000000001</v>
      </c>
      <c r="F923" t="e">
        <f t="shared" si="86"/>
        <v>#REF!</v>
      </c>
      <c r="G923" t="e">
        <f t="shared" si="87"/>
        <v>#REF!</v>
      </c>
    </row>
    <row r="924" spans="1:7" x14ac:dyDescent="0.25">
      <c r="A924" s="68" t="s">
        <v>6616</v>
      </c>
      <c r="B924" s="85">
        <v>670612</v>
      </c>
      <c r="C924" s="86" t="s">
        <v>7199</v>
      </c>
      <c r="D924" s="79" t="s">
        <v>6617</v>
      </c>
      <c r="E924" s="81">
        <v>100</v>
      </c>
      <c r="F924" t="e">
        <f t="shared" si="86"/>
        <v>#REF!</v>
      </c>
      <c r="G924" t="e">
        <f t="shared" si="87"/>
        <v>#REF!</v>
      </c>
    </row>
    <row r="925" spans="1:7" x14ac:dyDescent="0.25">
      <c r="A925" s="68" t="s">
        <v>4435</v>
      </c>
      <c r="B925" s="85">
        <v>67610</v>
      </c>
      <c r="C925" s="86" t="s">
        <v>7202</v>
      </c>
      <c r="D925" s="79" t="s">
        <v>4436</v>
      </c>
      <c r="E925" s="81">
        <v>944.96</v>
      </c>
      <c r="F925" t="e">
        <f t="shared" si="86"/>
        <v>#REF!</v>
      </c>
      <c r="G925" t="e">
        <f t="shared" si="87"/>
        <v>#REF!</v>
      </c>
    </row>
    <row r="926" spans="1:7" x14ac:dyDescent="0.25">
      <c r="A926" s="68" t="s">
        <v>4445</v>
      </c>
      <c r="B926" s="85">
        <v>6782</v>
      </c>
      <c r="C926" s="86" t="s">
        <v>7201</v>
      </c>
      <c r="D926" s="79" t="s">
        <v>4446</v>
      </c>
      <c r="E926" s="81">
        <v>0.01</v>
      </c>
      <c r="F926" t="e">
        <f t="shared" si="86"/>
        <v>#REF!</v>
      </c>
      <c r="G926" t="e">
        <f t="shared" si="87"/>
        <v>#REF!</v>
      </c>
    </row>
    <row r="927" spans="1:7" x14ac:dyDescent="0.25">
      <c r="A927" s="68" t="s">
        <v>4457</v>
      </c>
      <c r="B927" s="85">
        <v>678583</v>
      </c>
      <c r="C927" s="86" t="s">
        <v>7201</v>
      </c>
      <c r="D927" s="79" t="s">
        <v>4458</v>
      </c>
      <c r="E927" s="81">
        <v>111729.49</v>
      </c>
      <c r="F927" t="e">
        <f t="shared" si="86"/>
        <v>#REF!</v>
      </c>
      <c r="G927" t="e">
        <f t="shared" si="87"/>
        <v>#REF!</v>
      </c>
    </row>
    <row r="928" spans="1:7" x14ac:dyDescent="0.25">
      <c r="A928" s="68" t="s">
        <v>4449</v>
      </c>
      <c r="B928" s="85">
        <v>67852</v>
      </c>
      <c r="C928" s="86" t="s">
        <v>7201</v>
      </c>
      <c r="D928" s="79" t="s">
        <v>4450</v>
      </c>
      <c r="E928" s="81">
        <v>726.92</v>
      </c>
      <c r="F928" t="e">
        <f t="shared" si="86"/>
        <v>#REF!</v>
      </c>
      <c r="G928" t="e">
        <f t="shared" si="87"/>
        <v>#REF!</v>
      </c>
    </row>
    <row r="929" spans="1:7" x14ac:dyDescent="0.25">
      <c r="A929" s="68" t="s">
        <v>7203</v>
      </c>
      <c r="B929" s="85">
        <v>67060</v>
      </c>
      <c r="C929" s="86" t="s">
        <v>7199</v>
      </c>
      <c r="D929" s="79" t="s">
        <v>7204</v>
      </c>
      <c r="E929" s="81">
        <v>0</v>
      </c>
    </row>
    <row r="930" spans="1:7" x14ac:dyDescent="0.25">
      <c r="A930" s="68" t="s">
        <v>4421</v>
      </c>
      <c r="B930" s="85">
        <v>670605</v>
      </c>
      <c r="C930" s="86" t="s">
        <v>7199</v>
      </c>
      <c r="D930" s="79" t="s">
        <v>4422</v>
      </c>
      <c r="E930" s="81">
        <v>84780.47</v>
      </c>
      <c r="F930" t="e">
        <f>VLOOKUP(A930,baza_311217,1,0)</f>
        <v>#REF!</v>
      </c>
      <c r="G930" t="e">
        <f>VLOOKUP(A930,baza_311217,14,0)</f>
        <v>#REF!</v>
      </c>
    </row>
    <row r="931" spans="1:7" x14ac:dyDescent="0.25">
      <c r="A931" s="68" t="s">
        <v>6305</v>
      </c>
      <c r="B931" s="85">
        <v>67111</v>
      </c>
      <c r="C931" s="86" t="s">
        <v>7200</v>
      </c>
      <c r="D931" s="79" t="s">
        <v>6306</v>
      </c>
      <c r="E931" s="81">
        <v>0</v>
      </c>
    </row>
    <row r="932" spans="1:7" x14ac:dyDescent="0.25">
      <c r="A932" s="68" t="s">
        <v>6622</v>
      </c>
      <c r="B932" s="85">
        <v>67853</v>
      </c>
      <c r="C932" s="86" t="s">
        <v>7201</v>
      </c>
      <c r="D932" s="79" t="s">
        <v>6623</v>
      </c>
      <c r="E932" s="81">
        <v>0.01</v>
      </c>
      <c r="F932" t="e">
        <f>VLOOKUP(A932,baza_311217,1,0)</f>
        <v>#REF!</v>
      </c>
      <c r="G932" t="e">
        <f>VLOOKUP(A932,baza_311217,14,0)</f>
        <v>#REF!</v>
      </c>
    </row>
    <row r="933" spans="1:7" x14ac:dyDescent="0.25">
      <c r="A933" s="68" t="s">
        <v>7205</v>
      </c>
      <c r="B933" s="85">
        <v>66418</v>
      </c>
      <c r="C933" s="86" t="s">
        <v>7190</v>
      </c>
      <c r="D933" s="79" t="s">
        <v>7206</v>
      </c>
      <c r="E933" s="81">
        <v>0</v>
      </c>
    </row>
    <row r="934" spans="1:7" x14ac:dyDescent="0.25">
      <c r="A934" s="68" t="s">
        <v>4400</v>
      </c>
      <c r="B934" s="85">
        <v>66530</v>
      </c>
      <c r="C934" s="86" t="s">
        <v>7197</v>
      </c>
      <c r="D934" s="79" t="s">
        <v>4401</v>
      </c>
      <c r="E934" s="81">
        <v>4079.25</v>
      </c>
      <c r="F934" t="e">
        <f>VLOOKUP(A934,baza_311217,1,0)</f>
        <v>#REF!</v>
      </c>
      <c r="G934" t="e">
        <f>VLOOKUP(A934,baza_311217,14,0)</f>
        <v>#REF!</v>
      </c>
    </row>
    <row r="935" spans="1:7" x14ac:dyDescent="0.25">
      <c r="A935" s="68" t="s">
        <v>4398</v>
      </c>
      <c r="B935" s="85">
        <v>66529</v>
      </c>
      <c r="C935" s="86" t="s">
        <v>7197</v>
      </c>
      <c r="D935" s="79" t="s">
        <v>4399</v>
      </c>
      <c r="E935" s="81">
        <v>785.82</v>
      </c>
      <c r="F935" t="e">
        <f>VLOOKUP(A935,baza_311217,1,0)</f>
        <v>#REF!</v>
      </c>
      <c r="G935" t="e">
        <f>VLOOKUP(A935,baza_311217,14,0)</f>
        <v>#REF!</v>
      </c>
    </row>
    <row r="936" spans="1:7" x14ac:dyDescent="0.25">
      <c r="A936" s="68" t="s">
        <v>4437</v>
      </c>
      <c r="B936" s="85">
        <v>67620</v>
      </c>
      <c r="C936" s="86" t="s">
        <v>7202</v>
      </c>
      <c r="D936" s="79" t="s">
        <v>4438</v>
      </c>
      <c r="E936" s="81">
        <v>1288.44</v>
      </c>
      <c r="F936" t="e">
        <f>VLOOKUP(A936,baza_311217,1,0)</f>
        <v>#REF!</v>
      </c>
      <c r="G936" t="e">
        <f>VLOOKUP(A936,baza_311217,14,0)</f>
        <v>#REF!</v>
      </c>
    </row>
    <row r="937" spans="1:7" x14ac:dyDescent="0.25">
      <c r="A937" s="68" t="s">
        <v>7207</v>
      </c>
      <c r="B937" s="85">
        <v>67651</v>
      </c>
      <c r="C937" s="86" t="s">
        <v>7202</v>
      </c>
      <c r="D937" s="79" t="s">
        <v>7208</v>
      </c>
      <c r="E937" s="81">
        <v>0</v>
      </c>
    </row>
    <row r="938" spans="1:7" x14ac:dyDescent="0.25">
      <c r="A938" s="68" t="s">
        <v>4439</v>
      </c>
      <c r="B938" s="85">
        <v>67710</v>
      </c>
      <c r="C938" s="86" t="s">
        <v>7209</v>
      </c>
      <c r="D938" s="79" t="s">
        <v>4440</v>
      </c>
      <c r="E938" s="81">
        <v>7846.49</v>
      </c>
      <c r="F938" t="e">
        <f>VLOOKUP(A938,baza_311217,1,0)</f>
        <v>#REF!</v>
      </c>
      <c r="G938" t="e">
        <f>VLOOKUP(A938,baza_311217,14,0)</f>
        <v>#REF!</v>
      </c>
    </row>
    <row r="939" spans="1:7" x14ac:dyDescent="0.25">
      <c r="A939" s="68" t="s">
        <v>4427</v>
      </c>
      <c r="B939" s="85">
        <v>670613</v>
      </c>
      <c r="C939" s="86" t="s">
        <v>7199</v>
      </c>
      <c r="D939" s="79" t="s">
        <v>4428</v>
      </c>
      <c r="E939" s="81">
        <v>25072.65</v>
      </c>
      <c r="F939" t="e">
        <f>VLOOKUP(A939,baza_311217,1,0)</f>
        <v>#REF!</v>
      </c>
      <c r="G939" t="e">
        <f>VLOOKUP(A939,baza_311217,14,0)</f>
        <v>#REF!</v>
      </c>
    </row>
    <row r="940" spans="1:7" x14ac:dyDescent="0.25">
      <c r="A940" s="68" t="s">
        <v>4347</v>
      </c>
      <c r="B940" s="85">
        <v>664110</v>
      </c>
      <c r="C940" s="86" t="s">
        <v>7190</v>
      </c>
      <c r="D940" s="79" t="s">
        <v>6606</v>
      </c>
      <c r="E940" s="81">
        <v>127496.8</v>
      </c>
      <c r="F940" t="e">
        <f>VLOOKUP(A940,baza_311217,1,0)</f>
        <v>#REF!</v>
      </c>
      <c r="G940" t="e">
        <f>VLOOKUP(A940,baza_311217,14,0)</f>
        <v>#REF!</v>
      </c>
    </row>
    <row r="941" spans="1:7" x14ac:dyDescent="0.25">
      <c r="A941" s="68" t="s">
        <v>6303</v>
      </c>
      <c r="B941" s="85">
        <v>670606</v>
      </c>
      <c r="C941" s="86" t="s">
        <v>7199</v>
      </c>
      <c r="D941" s="79" t="s">
        <v>6304</v>
      </c>
      <c r="E941" s="81">
        <v>0</v>
      </c>
    </row>
    <row r="942" spans="1:7" x14ac:dyDescent="0.25">
      <c r="A942" s="68" t="s">
        <v>6280</v>
      </c>
      <c r="B942" s="85">
        <v>633241</v>
      </c>
      <c r="C942" s="86" t="s">
        <v>7210</v>
      </c>
      <c r="D942" s="79" t="s">
        <v>6281</v>
      </c>
      <c r="E942" s="81">
        <v>0</v>
      </c>
    </row>
    <row r="943" spans="1:7" x14ac:dyDescent="0.25">
      <c r="A943" s="68" t="s">
        <v>6287</v>
      </c>
      <c r="B943" s="85">
        <v>66410</v>
      </c>
      <c r="C943" s="86" t="s">
        <v>7190</v>
      </c>
      <c r="D943" s="79" t="s">
        <v>6288</v>
      </c>
      <c r="E943" s="81">
        <v>0</v>
      </c>
    </row>
    <row r="944" spans="1:7" x14ac:dyDescent="0.25">
      <c r="A944" s="68" t="s">
        <v>6294</v>
      </c>
      <c r="B944" s="85">
        <v>66540</v>
      </c>
      <c r="C944" s="86" t="s">
        <v>7197</v>
      </c>
      <c r="D944" s="79" t="s">
        <v>6295</v>
      </c>
      <c r="E944" s="81">
        <v>0</v>
      </c>
    </row>
    <row r="945" spans="1:7" x14ac:dyDescent="0.25">
      <c r="A945" s="68" t="s">
        <v>6296</v>
      </c>
      <c r="B945" s="85">
        <v>66542</v>
      </c>
      <c r="C945" s="86" t="s">
        <v>7197</v>
      </c>
      <c r="D945" s="79" t="s">
        <v>6297</v>
      </c>
      <c r="E945" s="81">
        <v>0</v>
      </c>
    </row>
    <row r="946" spans="1:7" x14ac:dyDescent="0.25">
      <c r="A946" s="68" t="s">
        <v>6301</v>
      </c>
      <c r="B946" s="85">
        <v>66659</v>
      </c>
      <c r="C946" s="86" t="s">
        <v>7198</v>
      </c>
      <c r="D946" s="79" t="s">
        <v>6302</v>
      </c>
      <c r="E946" s="81">
        <v>0</v>
      </c>
    </row>
    <row r="947" spans="1:7" x14ac:dyDescent="0.25">
      <c r="A947" s="68" t="s">
        <v>6307</v>
      </c>
      <c r="B947" s="85">
        <v>67859</v>
      </c>
      <c r="C947" s="86" t="s">
        <v>7201</v>
      </c>
      <c r="D947" s="79" t="s">
        <v>6308</v>
      </c>
      <c r="E947" s="81">
        <v>0.01</v>
      </c>
      <c r="F947" t="e">
        <f t="shared" ref="F947:F954" si="88">VLOOKUP(A947,baza_311217,1,0)</f>
        <v>#REF!</v>
      </c>
      <c r="G947" t="e">
        <f t="shared" ref="G947:G954" si="89">VLOOKUP(A947,baza_311217,14,0)</f>
        <v>#REF!</v>
      </c>
    </row>
    <row r="948" spans="1:7" x14ac:dyDescent="0.25">
      <c r="A948" s="68" t="s">
        <v>4423</v>
      </c>
      <c r="B948" s="85">
        <v>670610</v>
      </c>
      <c r="C948" s="86" t="s">
        <v>7199</v>
      </c>
      <c r="D948" s="79" t="s">
        <v>4424</v>
      </c>
      <c r="E948" s="81">
        <v>23464.33</v>
      </c>
      <c r="F948" t="e">
        <f t="shared" si="88"/>
        <v>#REF!</v>
      </c>
      <c r="G948" t="e">
        <f t="shared" si="89"/>
        <v>#REF!</v>
      </c>
    </row>
    <row r="949" spans="1:7" x14ac:dyDescent="0.25">
      <c r="A949" s="68" t="s">
        <v>4459</v>
      </c>
      <c r="B949" s="85">
        <v>67888</v>
      </c>
      <c r="C949" s="86" t="s">
        <v>7201</v>
      </c>
      <c r="D949" s="79" t="s">
        <v>4460</v>
      </c>
      <c r="E949" s="81">
        <v>30707.59</v>
      </c>
      <c r="F949" t="e">
        <f t="shared" si="88"/>
        <v>#REF!</v>
      </c>
      <c r="G949" t="e">
        <f t="shared" si="89"/>
        <v>#REF!</v>
      </c>
    </row>
    <row r="950" spans="1:7" x14ac:dyDescent="0.25">
      <c r="A950" s="68" t="s">
        <v>6609</v>
      </c>
      <c r="B950" s="85">
        <v>664291</v>
      </c>
      <c r="C950" s="86" t="s">
        <v>7190</v>
      </c>
      <c r="D950" s="79" t="s">
        <v>6610</v>
      </c>
      <c r="E950" s="81">
        <v>1885551.53</v>
      </c>
      <c r="F950" t="e">
        <f t="shared" si="88"/>
        <v>#REF!</v>
      </c>
      <c r="G950" t="e">
        <f t="shared" si="89"/>
        <v>#REF!</v>
      </c>
    </row>
    <row r="951" spans="1:7" x14ac:dyDescent="0.25">
      <c r="A951" s="68" t="s">
        <v>6614</v>
      </c>
      <c r="B951" s="85">
        <v>666130</v>
      </c>
      <c r="C951" s="86" t="s">
        <v>7198</v>
      </c>
      <c r="D951" s="79" t="s">
        <v>6615</v>
      </c>
      <c r="E951" s="81">
        <v>183225.47</v>
      </c>
      <c r="F951" t="e">
        <f t="shared" si="88"/>
        <v>#REF!</v>
      </c>
      <c r="G951" t="e">
        <f t="shared" si="89"/>
        <v>#REF!</v>
      </c>
    </row>
    <row r="952" spans="1:7" x14ac:dyDescent="0.25">
      <c r="A952" s="68" t="s">
        <v>6618</v>
      </c>
      <c r="B952" s="85">
        <v>67708</v>
      </c>
      <c r="C952" s="86" t="s">
        <v>7209</v>
      </c>
      <c r="D952" s="79" t="s">
        <v>6619</v>
      </c>
      <c r="E952" s="81">
        <v>1066.98</v>
      </c>
      <c r="F952" t="e">
        <f t="shared" si="88"/>
        <v>#REF!</v>
      </c>
      <c r="G952" t="e">
        <f t="shared" si="89"/>
        <v>#REF!</v>
      </c>
    </row>
    <row r="953" spans="1:7" x14ac:dyDescent="0.25">
      <c r="A953" s="68" t="s">
        <v>6611</v>
      </c>
      <c r="B953" s="85">
        <v>664301</v>
      </c>
      <c r="C953" s="86" t="s">
        <v>7190</v>
      </c>
      <c r="D953" s="79" t="s">
        <v>6612</v>
      </c>
      <c r="E953" s="81">
        <v>228701.53</v>
      </c>
      <c r="F953" t="e">
        <f t="shared" si="88"/>
        <v>#REF!</v>
      </c>
      <c r="G953" t="e">
        <f t="shared" si="89"/>
        <v>#REF!</v>
      </c>
    </row>
    <row r="954" spans="1:7" x14ac:dyDescent="0.25">
      <c r="A954" s="68" t="s">
        <v>6620</v>
      </c>
      <c r="B954" s="85">
        <v>678101</v>
      </c>
      <c r="C954" s="86" t="s">
        <v>7201</v>
      </c>
      <c r="D954" s="79" t="s">
        <v>6621</v>
      </c>
      <c r="E954" s="81">
        <v>6750</v>
      </c>
      <c r="F954" t="e">
        <f t="shared" si="88"/>
        <v>#REF!</v>
      </c>
      <c r="G954" t="e">
        <f t="shared" si="89"/>
        <v>#REF!</v>
      </c>
    </row>
    <row r="955" spans="1:7" x14ac:dyDescent="0.25">
      <c r="A955" s="68" t="s">
        <v>6309</v>
      </c>
      <c r="B955" s="85">
        <v>67860</v>
      </c>
      <c r="C955" s="86" t="s">
        <v>7201</v>
      </c>
      <c r="D955" s="79" t="s">
        <v>6310</v>
      </c>
      <c r="E955" s="81">
        <v>0</v>
      </c>
    </row>
    <row r="956" spans="1:7" x14ac:dyDescent="0.25">
      <c r="A956" s="68" t="s">
        <v>7008</v>
      </c>
      <c r="B956" s="96" t="s">
        <v>7009</v>
      </c>
      <c r="C956" s="97"/>
      <c r="D956" s="96" t="s">
        <v>7211</v>
      </c>
      <c r="E956" s="98">
        <f>SUM(E817,E838,E865)</f>
        <v>55709713.930000007</v>
      </c>
    </row>
    <row r="957" spans="1:7" x14ac:dyDescent="0.25">
      <c r="A957" s="68" t="s">
        <v>7095</v>
      </c>
      <c r="B957" s="108" t="s">
        <v>7096</v>
      </c>
      <c r="C957" s="109"/>
      <c r="D957" s="96" t="s">
        <v>7212</v>
      </c>
      <c r="E957" s="110">
        <f>+E815+E956</f>
        <v>85544658.780000001</v>
      </c>
    </row>
    <row r="958" spans="1:7" x14ac:dyDescent="0.25">
      <c r="A958" s="68" t="s">
        <v>7213</v>
      </c>
      <c r="B958" s="79" t="s">
        <v>7214</v>
      </c>
      <c r="C958" s="76"/>
      <c r="D958" s="111" t="s">
        <v>7215</v>
      </c>
      <c r="E958" s="95">
        <f>+E537+E766-E957</f>
        <v>11224004.449999958</v>
      </c>
    </row>
    <row r="959" spans="1:7" x14ac:dyDescent="0.25">
      <c r="A959" s="68" t="s">
        <v>7216</v>
      </c>
      <c r="B959" s="79" t="s">
        <v>7217</v>
      </c>
      <c r="C959" s="80"/>
      <c r="D959" s="111" t="s">
        <v>7218</v>
      </c>
      <c r="E959" s="95"/>
    </row>
    <row r="960" spans="1:7" x14ac:dyDescent="0.25">
      <c r="A960" s="68" t="s">
        <v>7219</v>
      </c>
      <c r="B960" s="79" t="s">
        <v>7220</v>
      </c>
      <c r="C960" s="76"/>
      <c r="D960" s="111" t="s">
        <v>7221</v>
      </c>
      <c r="E960" s="95">
        <v>1824221.62</v>
      </c>
    </row>
    <row r="961" spans="1:5" x14ac:dyDescent="0.25">
      <c r="A961" s="68" t="s">
        <v>7222</v>
      </c>
      <c r="B961" s="79" t="s">
        <v>7223</v>
      </c>
      <c r="C961" s="80"/>
      <c r="D961" s="111" t="s">
        <v>7224</v>
      </c>
      <c r="E961" s="95"/>
    </row>
    <row r="962" spans="1:5" x14ac:dyDescent="0.25">
      <c r="A962" s="68" t="s">
        <v>7225</v>
      </c>
      <c r="B962" s="79" t="s">
        <v>7226</v>
      </c>
      <c r="C962" s="80"/>
      <c r="D962" s="111" t="s">
        <v>7227</v>
      </c>
      <c r="E962" s="95"/>
    </row>
    <row r="963" spans="1:5" x14ac:dyDescent="0.25">
      <c r="A963" s="68" t="s">
        <v>7228</v>
      </c>
      <c r="B963" s="108" t="s">
        <v>7229</v>
      </c>
      <c r="C963" s="109"/>
      <c r="D963" s="112" t="s">
        <v>7230</v>
      </c>
      <c r="E963" s="110">
        <f>+E958-E960+E961-E962</f>
        <v>9399782.8299999572</v>
      </c>
    </row>
    <row r="964" spans="1:5" x14ac:dyDescent="0.25">
      <c r="A964" s="68" t="s">
        <v>7231</v>
      </c>
      <c r="B964" s="108" t="s">
        <v>7232</v>
      </c>
      <c r="C964" s="109"/>
      <c r="D964" s="112" t="s">
        <v>7233</v>
      </c>
      <c r="E964" s="110"/>
    </row>
    <row r="965" spans="1:5" x14ac:dyDescent="0.25">
      <c r="C965" s="68"/>
      <c r="E965" s="68"/>
    </row>
    <row r="966" spans="1:5" x14ac:dyDescent="0.25">
      <c r="C966" s="68"/>
      <c r="E966" s="68"/>
    </row>
    <row r="967" spans="1:5" x14ac:dyDescent="0.25">
      <c r="C967" s="68"/>
      <c r="E967" s="68"/>
    </row>
    <row r="968" spans="1:5" x14ac:dyDescent="0.25">
      <c r="C968" s="68"/>
      <c r="E968" s="68"/>
    </row>
    <row r="969" spans="1:5" x14ac:dyDescent="0.25">
      <c r="C969" s="68"/>
      <c r="E969" s="68"/>
    </row>
    <row r="970" spans="1:5" x14ac:dyDescent="0.25">
      <c r="C970" s="68"/>
      <c r="E970" s="68"/>
    </row>
    <row r="971" spans="1:5" x14ac:dyDescent="0.25">
      <c r="C971" s="68"/>
      <c r="E971" s="68"/>
    </row>
    <row r="972" spans="1:5" x14ac:dyDescent="0.25">
      <c r="C972" s="68"/>
      <c r="E972" s="68"/>
    </row>
    <row r="973" spans="1:5" x14ac:dyDescent="0.25">
      <c r="C973" s="68"/>
      <c r="E973" s="68"/>
    </row>
    <row r="974" spans="1:5" x14ac:dyDescent="0.25">
      <c r="C974" s="68"/>
      <c r="E974" s="68"/>
    </row>
    <row r="975" spans="1:5" x14ac:dyDescent="0.25">
      <c r="C975" s="68"/>
      <c r="E975" s="68"/>
    </row>
  </sheetData>
  <autoFilter ref="A8:WVO964" xr:uid="{00000000-0009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E868"/>
  <sheetViews>
    <sheetView zoomScale="80" zoomScaleNormal="80" workbookViewId="0">
      <selection activeCell="D35" sqref="D35"/>
    </sheetView>
  </sheetViews>
  <sheetFormatPr defaultColWidth="15.7109375" defaultRowHeight="15" x14ac:dyDescent="0.25"/>
  <cols>
    <col min="1" max="1" width="14.28515625" style="68" customWidth="1"/>
    <col min="2" max="2" width="8.85546875" style="69" customWidth="1"/>
    <col min="3" max="3" width="88.28515625" style="68" customWidth="1"/>
    <col min="4" max="4" width="15.7109375" style="70" customWidth="1"/>
    <col min="5" max="256" width="15.7109375" style="68"/>
    <col min="257" max="257" width="14.28515625" style="68" customWidth="1"/>
    <col min="258" max="258" width="8.85546875" style="68" customWidth="1"/>
    <col min="259" max="259" width="88.28515625" style="68" customWidth="1"/>
    <col min="260" max="260" width="15.7109375" style="68" customWidth="1"/>
    <col min="261" max="512" width="15.7109375" style="68"/>
    <col min="513" max="513" width="14.28515625" style="68" customWidth="1"/>
    <col min="514" max="514" width="8.85546875" style="68" customWidth="1"/>
    <col min="515" max="515" width="88.28515625" style="68" customWidth="1"/>
    <col min="516" max="516" width="15.7109375" style="68" customWidth="1"/>
    <col min="517" max="768" width="15.7109375" style="68"/>
    <col min="769" max="769" width="14.28515625" style="68" customWidth="1"/>
    <col min="770" max="770" width="8.85546875" style="68" customWidth="1"/>
    <col min="771" max="771" width="88.28515625" style="68" customWidth="1"/>
    <col min="772" max="772" width="15.7109375" style="68" customWidth="1"/>
    <col min="773" max="1024" width="15.7109375" style="68"/>
    <col min="1025" max="1025" width="14.28515625" style="68" customWidth="1"/>
    <col min="1026" max="1026" width="8.85546875" style="68" customWidth="1"/>
    <col min="1027" max="1027" width="88.28515625" style="68" customWidth="1"/>
    <col min="1028" max="1028" width="15.7109375" style="68" customWidth="1"/>
    <col min="1029" max="1280" width="15.7109375" style="68"/>
    <col min="1281" max="1281" width="14.28515625" style="68" customWidth="1"/>
    <col min="1282" max="1282" width="8.85546875" style="68" customWidth="1"/>
    <col min="1283" max="1283" width="88.28515625" style="68" customWidth="1"/>
    <col min="1284" max="1284" width="15.7109375" style="68" customWidth="1"/>
    <col min="1285" max="1536" width="15.7109375" style="68"/>
    <col min="1537" max="1537" width="14.28515625" style="68" customWidth="1"/>
    <col min="1538" max="1538" width="8.85546875" style="68" customWidth="1"/>
    <col min="1539" max="1539" width="88.28515625" style="68" customWidth="1"/>
    <col min="1540" max="1540" width="15.7109375" style="68" customWidth="1"/>
    <col min="1541" max="1792" width="15.7109375" style="68"/>
    <col min="1793" max="1793" width="14.28515625" style="68" customWidth="1"/>
    <col min="1794" max="1794" width="8.85546875" style="68" customWidth="1"/>
    <col min="1795" max="1795" width="88.28515625" style="68" customWidth="1"/>
    <col min="1796" max="1796" width="15.7109375" style="68" customWidth="1"/>
    <col min="1797" max="2048" width="15.7109375" style="68"/>
    <col min="2049" max="2049" width="14.28515625" style="68" customWidth="1"/>
    <col min="2050" max="2050" width="8.85546875" style="68" customWidth="1"/>
    <col min="2051" max="2051" width="88.28515625" style="68" customWidth="1"/>
    <col min="2052" max="2052" width="15.7109375" style="68" customWidth="1"/>
    <col min="2053" max="2304" width="15.7109375" style="68"/>
    <col min="2305" max="2305" width="14.28515625" style="68" customWidth="1"/>
    <col min="2306" max="2306" width="8.85546875" style="68" customWidth="1"/>
    <col min="2307" max="2307" width="88.28515625" style="68" customWidth="1"/>
    <col min="2308" max="2308" width="15.7109375" style="68" customWidth="1"/>
    <col min="2309" max="2560" width="15.7109375" style="68"/>
    <col min="2561" max="2561" width="14.28515625" style="68" customWidth="1"/>
    <col min="2562" max="2562" width="8.85546875" style="68" customWidth="1"/>
    <col min="2563" max="2563" width="88.28515625" style="68" customWidth="1"/>
    <col min="2564" max="2564" width="15.7109375" style="68" customWidth="1"/>
    <col min="2565" max="2816" width="15.7109375" style="68"/>
    <col min="2817" max="2817" width="14.28515625" style="68" customWidth="1"/>
    <col min="2818" max="2818" width="8.85546875" style="68" customWidth="1"/>
    <col min="2819" max="2819" width="88.28515625" style="68" customWidth="1"/>
    <col min="2820" max="2820" width="15.7109375" style="68" customWidth="1"/>
    <col min="2821" max="3072" width="15.7109375" style="68"/>
    <col min="3073" max="3073" width="14.28515625" style="68" customWidth="1"/>
    <col min="3074" max="3074" width="8.85546875" style="68" customWidth="1"/>
    <col min="3075" max="3075" width="88.28515625" style="68" customWidth="1"/>
    <col min="3076" max="3076" width="15.7109375" style="68" customWidth="1"/>
    <col min="3077" max="3328" width="15.7109375" style="68"/>
    <col min="3329" max="3329" width="14.28515625" style="68" customWidth="1"/>
    <col min="3330" max="3330" width="8.85546875" style="68" customWidth="1"/>
    <col min="3331" max="3331" width="88.28515625" style="68" customWidth="1"/>
    <col min="3332" max="3332" width="15.7109375" style="68" customWidth="1"/>
    <col min="3333" max="3584" width="15.7109375" style="68"/>
    <col min="3585" max="3585" width="14.28515625" style="68" customWidth="1"/>
    <col min="3586" max="3586" width="8.85546875" style="68" customWidth="1"/>
    <col min="3587" max="3587" width="88.28515625" style="68" customWidth="1"/>
    <col min="3588" max="3588" width="15.7109375" style="68" customWidth="1"/>
    <col min="3589" max="3840" width="15.7109375" style="68"/>
    <col min="3841" max="3841" width="14.28515625" style="68" customWidth="1"/>
    <col min="3842" max="3842" width="8.85546875" style="68" customWidth="1"/>
    <col min="3843" max="3843" width="88.28515625" style="68" customWidth="1"/>
    <col min="3844" max="3844" width="15.7109375" style="68" customWidth="1"/>
    <col min="3845" max="4096" width="15.7109375" style="68"/>
    <col min="4097" max="4097" width="14.28515625" style="68" customWidth="1"/>
    <col min="4098" max="4098" width="8.85546875" style="68" customWidth="1"/>
    <col min="4099" max="4099" width="88.28515625" style="68" customWidth="1"/>
    <col min="4100" max="4100" width="15.7109375" style="68" customWidth="1"/>
    <col min="4101" max="4352" width="15.7109375" style="68"/>
    <col min="4353" max="4353" width="14.28515625" style="68" customWidth="1"/>
    <col min="4354" max="4354" width="8.85546875" style="68" customWidth="1"/>
    <col min="4355" max="4355" width="88.28515625" style="68" customWidth="1"/>
    <col min="4356" max="4356" width="15.7109375" style="68" customWidth="1"/>
    <col min="4357" max="4608" width="15.7109375" style="68"/>
    <col min="4609" max="4609" width="14.28515625" style="68" customWidth="1"/>
    <col min="4610" max="4610" width="8.85546875" style="68" customWidth="1"/>
    <col min="4611" max="4611" width="88.28515625" style="68" customWidth="1"/>
    <col min="4612" max="4612" width="15.7109375" style="68" customWidth="1"/>
    <col min="4613" max="4864" width="15.7109375" style="68"/>
    <col min="4865" max="4865" width="14.28515625" style="68" customWidth="1"/>
    <col min="4866" max="4866" width="8.85546875" style="68" customWidth="1"/>
    <col min="4867" max="4867" width="88.28515625" style="68" customWidth="1"/>
    <col min="4868" max="4868" width="15.7109375" style="68" customWidth="1"/>
    <col min="4869" max="5120" width="15.7109375" style="68"/>
    <col min="5121" max="5121" width="14.28515625" style="68" customWidth="1"/>
    <col min="5122" max="5122" width="8.85546875" style="68" customWidth="1"/>
    <col min="5123" max="5123" width="88.28515625" style="68" customWidth="1"/>
    <col min="5124" max="5124" width="15.7109375" style="68" customWidth="1"/>
    <col min="5125" max="5376" width="15.7109375" style="68"/>
    <col min="5377" max="5377" width="14.28515625" style="68" customWidth="1"/>
    <col min="5378" max="5378" width="8.85546875" style="68" customWidth="1"/>
    <col min="5379" max="5379" width="88.28515625" style="68" customWidth="1"/>
    <col min="5380" max="5380" width="15.7109375" style="68" customWidth="1"/>
    <col min="5381" max="5632" width="15.7109375" style="68"/>
    <col min="5633" max="5633" width="14.28515625" style="68" customWidth="1"/>
    <col min="5634" max="5634" width="8.85546875" style="68" customWidth="1"/>
    <col min="5635" max="5635" width="88.28515625" style="68" customWidth="1"/>
    <col min="5636" max="5636" width="15.7109375" style="68" customWidth="1"/>
    <col min="5637" max="5888" width="15.7109375" style="68"/>
    <col min="5889" max="5889" width="14.28515625" style="68" customWidth="1"/>
    <col min="5890" max="5890" width="8.85546875" style="68" customWidth="1"/>
    <col min="5891" max="5891" width="88.28515625" style="68" customWidth="1"/>
    <col min="5892" max="5892" width="15.7109375" style="68" customWidth="1"/>
    <col min="5893" max="6144" width="15.7109375" style="68"/>
    <col min="6145" max="6145" width="14.28515625" style="68" customWidth="1"/>
    <col min="6146" max="6146" width="8.85546875" style="68" customWidth="1"/>
    <col min="6147" max="6147" width="88.28515625" style="68" customWidth="1"/>
    <col min="6148" max="6148" width="15.7109375" style="68" customWidth="1"/>
    <col min="6149" max="6400" width="15.7109375" style="68"/>
    <col min="6401" max="6401" width="14.28515625" style="68" customWidth="1"/>
    <col min="6402" max="6402" width="8.85546875" style="68" customWidth="1"/>
    <col min="6403" max="6403" width="88.28515625" style="68" customWidth="1"/>
    <col min="6404" max="6404" width="15.7109375" style="68" customWidth="1"/>
    <col min="6405" max="6656" width="15.7109375" style="68"/>
    <col min="6657" max="6657" width="14.28515625" style="68" customWidth="1"/>
    <col min="6658" max="6658" width="8.85546875" style="68" customWidth="1"/>
    <col min="6659" max="6659" width="88.28515625" style="68" customWidth="1"/>
    <col min="6660" max="6660" width="15.7109375" style="68" customWidth="1"/>
    <col min="6661" max="6912" width="15.7109375" style="68"/>
    <col min="6913" max="6913" width="14.28515625" style="68" customWidth="1"/>
    <col min="6914" max="6914" width="8.85546875" style="68" customWidth="1"/>
    <col min="6915" max="6915" width="88.28515625" style="68" customWidth="1"/>
    <col min="6916" max="6916" width="15.7109375" style="68" customWidth="1"/>
    <col min="6917" max="7168" width="15.7109375" style="68"/>
    <col min="7169" max="7169" width="14.28515625" style="68" customWidth="1"/>
    <col min="7170" max="7170" width="8.85546875" style="68" customWidth="1"/>
    <col min="7171" max="7171" width="88.28515625" style="68" customWidth="1"/>
    <col min="7172" max="7172" width="15.7109375" style="68" customWidth="1"/>
    <col min="7173" max="7424" width="15.7109375" style="68"/>
    <col min="7425" max="7425" width="14.28515625" style="68" customWidth="1"/>
    <col min="7426" max="7426" width="8.85546875" style="68" customWidth="1"/>
    <col min="7427" max="7427" width="88.28515625" style="68" customWidth="1"/>
    <col min="7428" max="7428" width="15.7109375" style="68" customWidth="1"/>
    <col min="7429" max="7680" width="15.7109375" style="68"/>
    <col min="7681" max="7681" width="14.28515625" style="68" customWidth="1"/>
    <col min="7682" max="7682" width="8.85546875" style="68" customWidth="1"/>
    <col min="7683" max="7683" width="88.28515625" style="68" customWidth="1"/>
    <col min="7684" max="7684" width="15.7109375" style="68" customWidth="1"/>
    <col min="7685" max="7936" width="15.7109375" style="68"/>
    <col min="7937" max="7937" width="14.28515625" style="68" customWidth="1"/>
    <col min="7938" max="7938" width="8.85546875" style="68" customWidth="1"/>
    <col min="7939" max="7939" width="88.28515625" style="68" customWidth="1"/>
    <col min="7940" max="7940" width="15.7109375" style="68" customWidth="1"/>
    <col min="7941" max="8192" width="15.7109375" style="68"/>
    <col min="8193" max="8193" width="14.28515625" style="68" customWidth="1"/>
    <col min="8194" max="8194" width="8.85546875" style="68" customWidth="1"/>
    <col min="8195" max="8195" width="88.28515625" style="68" customWidth="1"/>
    <col min="8196" max="8196" width="15.7109375" style="68" customWidth="1"/>
    <col min="8197" max="8448" width="15.7109375" style="68"/>
    <col min="8449" max="8449" width="14.28515625" style="68" customWidth="1"/>
    <col min="8450" max="8450" width="8.85546875" style="68" customWidth="1"/>
    <col min="8451" max="8451" width="88.28515625" style="68" customWidth="1"/>
    <col min="8452" max="8452" width="15.7109375" style="68" customWidth="1"/>
    <col min="8453" max="8704" width="15.7109375" style="68"/>
    <col min="8705" max="8705" width="14.28515625" style="68" customWidth="1"/>
    <col min="8706" max="8706" width="8.85546875" style="68" customWidth="1"/>
    <col min="8707" max="8707" width="88.28515625" style="68" customWidth="1"/>
    <col min="8708" max="8708" width="15.7109375" style="68" customWidth="1"/>
    <col min="8709" max="8960" width="15.7109375" style="68"/>
    <col min="8961" max="8961" width="14.28515625" style="68" customWidth="1"/>
    <col min="8962" max="8962" width="8.85546875" style="68" customWidth="1"/>
    <col min="8963" max="8963" width="88.28515625" style="68" customWidth="1"/>
    <col min="8964" max="8964" width="15.7109375" style="68" customWidth="1"/>
    <col min="8965" max="9216" width="15.7109375" style="68"/>
    <col min="9217" max="9217" width="14.28515625" style="68" customWidth="1"/>
    <col min="9218" max="9218" width="8.85546875" style="68" customWidth="1"/>
    <col min="9219" max="9219" width="88.28515625" style="68" customWidth="1"/>
    <col min="9220" max="9220" width="15.7109375" style="68" customWidth="1"/>
    <col min="9221" max="9472" width="15.7109375" style="68"/>
    <col min="9473" max="9473" width="14.28515625" style="68" customWidth="1"/>
    <col min="9474" max="9474" width="8.85546875" style="68" customWidth="1"/>
    <col min="9475" max="9475" width="88.28515625" style="68" customWidth="1"/>
    <col min="9476" max="9476" width="15.7109375" style="68" customWidth="1"/>
    <col min="9477" max="9728" width="15.7109375" style="68"/>
    <col min="9729" max="9729" width="14.28515625" style="68" customWidth="1"/>
    <col min="9730" max="9730" width="8.85546875" style="68" customWidth="1"/>
    <col min="9731" max="9731" width="88.28515625" style="68" customWidth="1"/>
    <col min="9732" max="9732" width="15.7109375" style="68" customWidth="1"/>
    <col min="9733" max="9984" width="15.7109375" style="68"/>
    <col min="9985" max="9985" width="14.28515625" style="68" customWidth="1"/>
    <col min="9986" max="9986" width="8.85546875" style="68" customWidth="1"/>
    <col min="9987" max="9987" width="88.28515625" style="68" customWidth="1"/>
    <col min="9988" max="9988" width="15.7109375" style="68" customWidth="1"/>
    <col min="9989" max="10240" width="15.7109375" style="68"/>
    <col min="10241" max="10241" width="14.28515625" style="68" customWidth="1"/>
    <col min="10242" max="10242" width="8.85546875" style="68" customWidth="1"/>
    <col min="10243" max="10243" width="88.28515625" style="68" customWidth="1"/>
    <col min="10244" max="10244" width="15.7109375" style="68" customWidth="1"/>
    <col min="10245" max="10496" width="15.7109375" style="68"/>
    <col min="10497" max="10497" width="14.28515625" style="68" customWidth="1"/>
    <col min="10498" max="10498" width="8.85546875" style="68" customWidth="1"/>
    <col min="10499" max="10499" width="88.28515625" style="68" customWidth="1"/>
    <col min="10500" max="10500" width="15.7109375" style="68" customWidth="1"/>
    <col min="10501" max="10752" width="15.7109375" style="68"/>
    <col min="10753" max="10753" width="14.28515625" style="68" customWidth="1"/>
    <col min="10754" max="10754" width="8.85546875" style="68" customWidth="1"/>
    <col min="10755" max="10755" width="88.28515625" style="68" customWidth="1"/>
    <col min="10756" max="10756" width="15.7109375" style="68" customWidth="1"/>
    <col min="10757" max="11008" width="15.7109375" style="68"/>
    <col min="11009" max="11009" width="14.28515625" style="68" customWidth="1"/>
    <col min="11010" max="11010" width="8.85546875" style="68" customWidth="1"/>
    <col min="11011" max="11011" width="88.28515625" style="68" customWidth="1"/>
    <col min="11012" max="11012" width="15.7109375" style="68" customWidth="1"/>
    <col min="11013" max="11264" width="15.7109375" style="68"/>
    <col min="11265" max="11265" width="14.28515625" style="68" customWidth="1"/>
    <col min="11266" max="11266" width="8.85546875" style="68" customWidth="1"/>
    <col min="11267" max="11267" width="88.28515625" style="68" customWidth="1"/>
    <col min="11268" max="11268" width="15.7109375" style="68" customWidth="1"/>
    <col min="11269" max="11520" width="15.7109375" style="68"/>
    <col min="11521" max="11521" width="14.28515625" style="68" customWidth="1"/>
    <col min="11522" max="11522" width="8.85546875" style="68" customWidth="1"/>
    <col min="11523" max="11523" width="88.28515625" style="68" customWidth="1"/>
    <col min="11524" max="11524" width="15.7109375" style="68" customWidth="1"/>
    <col min="11525" max="11776" width="15.7109375" style="68"/>
    <col min="11777" max="11777" width="14.28515625" style="68" customWidth="1"/>
    <col min="11778" max="11778" width="8.85546875" style="68" customWidth="1"/>
    <col min="11779" max="11779" width="88.28515625" style="68" customWidth="1"/>
    <col min="11780" max="11780" width="15.7109375" style="68" customWidth="1"/>
    <col min="11781" max="12032" width="15.7109375" style="68"/>
    <col min="12033" max="12033" width="14.28515625" style="68" customWidth="1"/>
    <col min="12034" max="12034" width="8.85546875" style="68" customWidth="1"/>
    <col min="12035" max="12035" width="88.28515625" style="68" customWidth="1"/>
    <col min="12036" max="12036" width="15.7109375" style="68" customWidth="1"/>
    <col min="12037" max="12288" width="15.7109375" style="68"/>
    <col min="12289" max="12289" width="14.28515625" style="68" customWidth="1"/>
    <col min="12290" max="12290" width="8.85546875" style="68" customWidth="1"/>
    <col min="12291" max="12291" width="88.28515625" style="68" customWidth="1"/>
    <col min="12292" max="12292" width="15.7109375" style="68" customWidth="1"/>
    <col min="12293" max="12544" width="15.7109375" style="68"/>
    <col min="12545" max="12545" width="14.28515625" style="68" customWidth="1"/>
    <col min="12546" max="12546" width="8.85546875" style="68" customWidth="1"/>
    <col min="12547" max="12547" width="88.28515625" style="68" customWidth="1"/>
    <col min="12548" max="12548" width="15.7109375" style="68" customWidth="1"/>
    <col min="12549" max="12800" width="15.7109375" style="68"/>
    <col min="12801" max="12801" width="14.28515625" style="68" customWidth="1"/>
    <col min="12802" max="12802" width="8.85546875" style="68" customWidth="1"/>
    <col min="12803" max="12803" width="88.28515625" style="68" customWidth="1"/>
    <col min="12804" max="12804" width="15.7109375" style="68" customWidth="1"/>
    <col min="12805" max="13056" width="15.7109375" style="68"/>
    <col min="13057" max="13057" width="14.28515625" style="68" customWidth="1"/>
    <col min="13058" max="13058" width="8.85546875" style="68" customWidth="1"/>
    <col min="13059" max="13059" width="88.28515625" style="68" customWidth="1"/>
    <col min="13060" max="13060" width="15.7109375" style="68" customWidth="1"/>
    <col min="13061" max="13312" width="15.7109375" style="68"/>
    <col min="13313" max="13313" width="14.28515625" style="68" customWidth="1"/>
    <col min="13314" max="13314" width="8.85546875" style="68" customWidth="1"/>
    <col min="13315" max="13315" width="88.28515625" style="68" customWidth="1"/>
    <col min="13316" max="13316" width="15.7109375" style="68" customWidth="1"/>
    <col min="13317" max="13568" width="15.7109375" style="68"/>
    <col min="13569" max="13569" width="14.28515625" style="68" customWidth="1"/>
    <col min="13570" max="13570" width="8.85546875" style="68" customWidth="1"/>
    <col min="13571" max="13571" width="88.28515625" style="68" customWidth="1"/>
    <col min="13572" max="13572" width="15.7109375" style="68" customWidth="1"/>
    <col min="13573" max="13824" width="15.7109375" style="68"/>
    <col min="13825" max="13825" width="14.28515625" style="68" customWidth="1"/>
    <col min="13826" max="13826" width="8.85546875" style="68" customWidth="1"/>
    <col min="13827" max="13827" width="88.28515625" style="68" customWidth="1"/>
    <col min="13828" max="13828" width="15.7109375" style="68" customWidth="1"/>
    <col min="13829" max="14080" width="15.7109375" style="68"/>
    <col min="14081" max="14081" width="14.28515625" style="68" customWidth="1"/>
    <col min="14082" max="14082" width="8.85546875" style="68" customWidth="1"/>
    <col min="14083" max="14083" width="88.28515625" style="68" customWidth="1"/>
    <col min="14084" max="14084" width="15.7109375" style="68" customWidth="1"/>
    <col min="14085" max="14336" width="15.7109375" style="68"/>
    <col min="14337" max="14337" width="14.28515625" style="68" customWidth="1"/>
    <col min="14338" max="14338" width="8.85546875" style="68" customWidth="1"/>
    <col min="14339" max="14339" width="88.28515625" style="68" customWidth="1"/>
    <col min="14340" max="14340" width="15.7109375" style="68" customWidth="1"/>
    <col min="14341" max="14592" width="15.7109375" style="68"/>
    <col min="14593" max="14593" width="14.28515625" style="68" customWidth="1"/>
    <col min="14594" max="14594" width="8.85546875" style="68" customWidth="1"/>
    <col min="14595" max="14595" width="88.28515625" style="68" customWidth="1"/>
    <col min="14596" max="14596" width="15.7109375" style="68" customWidth="1"/>
    <col min="14597" max="14848" width="15.7109375" style="68"/>
    <col min="14849" max="14849" width="14.28515625" style="68" customWidth="1"/>
    <col min="14850" max="14850" width="8.85546875" style="68" customWidth="1"/>
    <col min="14851" max="14851" width="88.28515625" style="68" customWidth="1"/>
    <col min="14852" max="14852" width="15.7109375" style="68" customWidth="1"/>
    <col min="14853" max="15104" width="15.7109375" style="68"/>
    <col min="15105" max="15105" width="14.28515625" style="68" customWidth="1"/>
    <col min="15106" max="15106" width="8.85546875" style="68" customWidth="1"/>
    <col min="15107" max="15107" width="88.28515625" style="68" customWidth="1"/>
    <col min="15108" max="15108" width="15.7109375" style="68" customWidth="1"/>
    <col min="15109" max="15360" width="15.7109375" style="68"/>
    <col min="15361" max="15361" width="14.28515625" style="68" customWidth="1"/>
    <col min="15362" max="15362" width="8.85546875" style="68" customWidth="1"/>
    <col min="15363" max="15363" width="88.28515625" style="68" customWidth="1"/>
    <col min="15364" max="15364" width="15.7109375" style="68" customWidth="1"/>
    <col min="15365" max="15616" width="15.7109375" style="68"/>
    <col min="15617" max="15617" width="14.28515625" style="68" customWidth="1"/>
    <col min="15618" max="15618" width="8.85546875" style="68" customWidth="1"/>
    <col min="15619" max="15619" width="88.28515625" style="68" customWidth="1"/>
    <col min="15620" max="15620" width="15.7109375" style="68" customWidth="1"/>
    <col min="15621" max="15872" width="15.7109375" style="68"/>
    <col min="15873" max="15873" width="14.28515625" style="68" customWidth="1"/>
    <col min="15874" max="15874" width="8.85546875" style="68" customWidth="1"/>
    <col min="15875" max="15875" width="88.28515625" style="68" customWidth="1"/>
    <col min="15876" max="15876" width="15.7109375" style="68" customWidth="1"/>
    <col min="15877" max="16128" width="15.7109375" style="68"/>
    <col min="16129" max="16129" width="14.28515625" style="68" customWidth="1"/>
    <col min="16130" max="16130" width="8.85546875" style="68" customWidth="1"/>
    <col min="16131" max="16131" width="88.28515625" style="68" customWidth="1"/>
    <col min="16132" max="16132" width="15.7109375" style="68" customWidth="1"/>
    <col min="16133" max="16384" width="15.7109375" style="68"/>
  </cols>
  <sheetData>
    <row r="1" spans="1:4" x14ac:dyDescent="0.25">
      <c r="A1" s="68" t="s">
        <v>6941</v>
      </c>
      <c r="C1" s="69">
        <v>1753312</v>
      </c>
    </row>
    <row r="2" spans="1:4" x14ac:dyDescent="0.25">
      <c r="A2" s="71" t="s">
        <v>6942</v>
      </c>
      <c r="B2" s="72"/>
      <c r="C2" s="69" t="s">
        <v>6943</v>
      </c>
    </row>
    <row r="5" spans="1:4" ht="15.75" x14ac:dyDescent="0.25">
      <c r="A5" s="73"/>
      <c r="B5" s="72"/>
      <c r="C5" s="74" t="s">
        <v>7234</v>
      </c>
    </row>
    <row r="8" spans="1:4" x14ac:dyDescent="0.25">
      <c r="A8" s="75" t="s">
        <v>6946</v>
      </c>
      <c r="B8" s="76"/>
      <c r="C8" s="77" t="s">
        <v>6947</v>
      </c>
      <c r="D8" s="78" t="s">
        <v>6948</v>
      </c>
    </row>
    <row r="9" spans="1:4" ht="15" customHeight="1" x14ac:dyDescent="0.25">
      <c r="A9" s="79" t="s">
        <v>6949</v>
      </c>
      <c r="B9" s="80"/>
      <c r="C9" s="79" t="s">
        <v>6950</v>
      </c>
      <c r="D9" s="81"/>
    </row>
    <row r="10" spans="1:4" ht="15" customHeight="1" x14ac:dyDescent="0.25">
      <c r="A10" s="114" t="s">
        <v>6951</v>
      </c>
      <c r="B10" s="83"/>
      <c r="C10" s="82" t="s">
        <v>6952</v>
      </c>
      <c r="D10" s="84">
        <f>SUM(D11:D12)</f>
        <v>1.41</v>
      </c>
    </row>
    <row r="11" spans="1:4" ht="15" customHeight="1" x14ac:dyDescent="0.25">
      <c r="A11" s="85">
        <v>70101</v>
      </c>
      <c r="B11" s="86" t="s">
        <v>6954</v>
      </c>
      <c r="C11" s="79" t="s">
        <v>6955</v>
      </c>
      <c r="D11" s="81">
        <v>0</v>
      </c>
    </row>
    <row r="12" spans="1:4" ht="15" customHeight="1" x14ac:dyDescent="0.25">
      <c r="A12" s="85">
        <v>707001</v>
      </c>
      <c r="B12" s="86">
        <v>707</v>
      </c>
      <c r="C12" s="79" t="s">
        <v>4744</v>
      </c>
      <c r="D12" s="81">
        <v>1.41</v>
      </c>
    </row>
    <row r="13" spans="1:4" ht="15" customHeight="1" x14ac:dyDescent="0.25">
      <c r="A13" s="82" t="s">
        <v>6958</v>
      </c>
      <c r="B13" s="83"/>
      <c r="C13" s="82" t="s">
        <v>6717</v>
      </c>
      <c r="D13" s="92">
        <f>SUM(D14)</f>
        <v>0</v>
      </c>
    </row>
    <row r="14" spans="1:4" ht="15" customHeight="1" x14ac:dyDescent="0.25">
      <c r="A14" s="85">
        <v>7010</v>
      </c>
      <c r="B14" s="86" t="s">
        <v>6954</v>
      </c>
      <c r="C14" s="79" t="s">
        <v>6631</v>
      </c>
      <c r="D14" s="81">
        <v>0</v>
      </c>
    </row>
    <row r="15" spans="1:4" ht="15" customHeight="1" x14ac:dyDescent="0.25">
      <c r="A15" s="82" t="s">
        <v>6960</v>
      </c>
      <c r="B15" s="83"/>
      <c r="C15" s="82" t="s">
        <v>6961</v>
      </c>
      <c r="D15" s="92">
        <f>SUM(D16:D164)</f>
        <v>79375692.490000024</v>
      </c>
    </row>
    <row r="16" spans="1:4" ht="15" customHeight="1" x14ac:dyDescent="0.25">
      <c r="A16" s="85">
        <v>700430082</v>
      </c>
      <c r="B16" s="86" t="s">
        <v>6962</v>
      </c>
      <c r="C16" s="79" t="s">
        <v>4502</v>
      </c>
      <c r="D16" s="81">
        <v>32284.19</v>
      </c>
    </row>
    <row r="17" spans="1:4" ht="15" customHeight="1" x14ac:dyDescent="0.25">
      <c r="A17" s="85">
        <v>700440071</v>
      </c>
      <c r="B17" s="86" t="s">
        <v>6962</v>
      </c>
      <c r="C17" s="79" t="s">
        <v>4510</v>
      </c>
      <c r="D17" s="81">
        <v>356.96</v>
      </c>
    </row>
    <row r="18" spans="1:4" ht="15" customHeight="1" x14ac:dyDescent="0.25">
      <c r="A18" s="85">
        <v>700450001</v>
      </c>
      <c r="B18" s="86" t="s">
        <v>6962</v>
      </c>
      <c r="C18" s="79" t="s">
        <v>4514</v>
      </c>
      <c r="D18" s="81">
        <v>2398192.16</v>
      </c>
    </row>
    <row r="19" spans="1:4" ht="15" customHeight="1" x14ac:dyDescent="0.25">
      <c r="A19" s="85">
        <v>700540071</v>
      </c>
      <c r="B19" s="86" t="s">
        <v>6962</v>
      </c>
      <c r="C19" s="79" t="s">
        <v>6322</v>
      </c>
      <c r="D19" s="81">
        <v>1640.74</v>
      </c>
    </row>
    <row r="20" spans="1:4" ht="15" customHeight="1" x14ac:dyDescent="0.25">
      <c r="A20" s="85">
        <v>700540072</v>
      </c>
      <c r="B20" s="86" t="s">
        <v>6962</v>
      </c>
      <c r="C20" s="79" t="s">
        <v>6324</v>
      </c>
      <c r="D20" s="81">
        <v>179.41</v>
      </c>
    </row>
    <row r="21" spans="1:4" ht="15" customHeight="1" x14ac:dyDescent="0.25">
      <c r="A21" s="85">
        <v>700550021</v>
      </c>
      <c r="B21" s="86" t="s">
        <v>6962</v>
      </c>
      <c r="C21" s="79" t="s">
        <v>4536</v>
      </c>
      <c r="D21" s="81">
        <v>1345.48</v>
      </c>
    </row>
    <row r="22" spans="1:4" ht="15" customHeight="1" x14ac:dyDescent="0.25">
      <c r="A22" s="85">
        <v>700550022</v>
      </c>
      <c r="B22" s="86" t="s">
        <v>6962</v>
      </c>
      <c r="C22" s="79" t="s">
        <v>4538</v>
      </c>
      <c r="D22" s="81">
        <v>28.51</v>
      </c>
    </row>
    <row r="23" spans="1:4" ht="15" customHeight="1" x14ac:dyDescent="0.25">
      <c r="A23" s="85">
        <v>700550061</v>
      </c>
      <c r="B23" s="86" t="s">
        <v>6962</v>
      </c>
      <c r="C23" s="79" t="s">
        <v>4542</v>
      </c>
      <c r="D23" s="81">
        <v>62468.08</v>
      </c>
    </row>
    <row r="24" spans="1:4" ht="15" customHeight="1" x14ac:dyDescent="0.25">
      <c r="A24" s="85">
        <v>700550062</v>
      </c>
      <c r="B24" s="86" t="s">
        <v>6962</v>
      </c>
      <c r="C24" s="79" t="s">
        <v>6326</v>
      </c>
      <c r="D24" s="81">
        <v>142.22</v>
      </c>
    </row>
    <row r="25" spans="1:4" ht="15" customHeight="1" x14ac:dyDescent="0.25">
      <c r="A25" s="85">
        <v>700551271</v>
      </c>
      <c r="B25" s="86" t="s">
        <v>6962</v>
      </c>
      <c r="C25" s="79" t="s">
        <v>4546</v>
      </c>
      <c r="D25" s="81">
        <v>235.5</v>
      </c>
    </row>
    <row r="26" spans="1:4" ht="15" customHeight="1" x14ac:dyDescent="0.25">
      <c r="A26" s="85">
        <v>700552171</v>
      </c>
      <c r="B26" s="86" t="s">
        <v>6962</v>
      </c>
      <c r="C26" s="79" t="s">
        <v>4548</v>
      </c>
      <c r="D26" s="81">
        <v>1032631.1</v>
      </c>
    </row>
    <row r="27" spans="1:4" ht="15" customHeight="1" x14ac:dyDescent="0.25">
      <c r="A27" s="85">
        <v>700420001</v>
      </c>
      <c r="B27" s="86" t="s">
        <v>6962</v>
      </c>
      <c r="C27" s="79" t="s">
        <v>4494</v>
      </c>
      <c r="D27" s="81">
        <v>46950.62</v>
      </c>
    </row>
    <row r="28" spans="1:4" ht="15" customHeight="1" x14ac:dyDescent="0.25">
      <c r="A28" s="85">
        <v>700434372</v>
      </c>
      <c r="B28" s="86" t="s">
        <v>6962</v>
      </c>
      <c r="C28" s="79" t="s">
        <v>4504</v>
      </c>
      <c r="D28" s="81">
        <v>89802.67</v>
      </c>
    </row>
    <row r="29" spans="1:4" ht="15" customHeight="1" x14ac:dyDescent="0.25">
      <c r="A29" s="85">
        <v>700440001</v>
      </c>
      <c r="B29" s="86" t="s">
        <v>6962</v>
      </c>
      <c r="C29" s="79" t="s">
        <v>4506</v>
      </c>
      <c r="D29" s="81">
        <v>82831.679999999993</v>
      </c>
    </row>
    <row r="30" spans="1:4" ht="15" customHeight="1" x14ac:dyDescent="0.25">
      <c r="A30" s="85">
        <v>700450002</v>
      </c>
      <c r="B30" s="86" t="s">
        <v>6962</v>
      </c>
      <c r="C30" s="79" t="s">
        <v>4516</v>
      </c>
      <c r="D30" s="81">
        <v>50907.69</v>
      </c>
    </row>
    <row r="31" spans="1:4" ht="15" customHeight="1" x14ac:dyDescent="0.25">
      <c r="A31" s="85">
        <v>700530051</v>
      </c>
      <c r="B31" s="86" t="s">
        <v>6962</v>
      </c>
      <c r="C31" s="79" t="s">
        <v>4530</v>
      </c>
      <c r="D31" s="81">
        <v>14114.52</v>
      </c>
    </row>
    <row r="32" spans="1:4" ht="15" customHeight="1" x14ac:dyDescent="0.25">
      <c r="A32" s="85">
        <v>700410001</v>
      </c>
      <c r="B32" s="86" t="s">
        <v>6962</v>
      </c>
      <c r="C32" s="79" t="s">
        <v>4490</v>
      </c>
      <c r="D32" s="81">
        <v>35125.69</v>
      </c>
    </row>
    <row r="33" spans="1:4" ht="15" customHeight="1" x14ac:dyDescent="0.25">
      <c r="A33" s="85">
        <v>700430002</v>
      </c>
      <c r="B33" s="86" t="s">
        <v>6962</v>
      </c>
      <c r="C33" s="79" t="s">
        <v>4500</v>
      </c>
      <c r="D33" s="81">
        <v>19447.849999999999</v>
      </c>
    </row>
    <row r="34" spans="1:4" ht="15" customHeight="1" x14ac:dyDescent="0.25">
      <c r="A34" s="85">
        <v>700440002</v>
      </c>
      <c r="B34" s="86" t="s">
        <v>6962</v>
      </c>
      <c r="C34" s="79" t="s">
        <v>4508</v>
      </c>
      <c r="D34" s="81">
        <v>248.34</v>
      </c>
    </row>
    <row r="35" spans="1:4" ht="15" customHeight="1" x14ac:dyDescent="0.25">
      <c r="A35" s="85">
        <v>7005500553</v>
      </c>
      <c r="B35" s="86" t="s">
        <v>6962</v>
      </c>
      <c r="C35" s="79" t="s">
        <v>4540</v>
      </c>
      <c r="D35" s="81">
        <v>295200.61</v>
      </c>
    </row>
    <row r="36" spans="1:4" ht="15" customHeight="1" x14ac:dyDescent="0.25">
      <c r="A36" s="85">
        <v>700444372</v>
      </c>
      <c r="B36" s="86" t="s">
        <v>6962</v>
      </c>
      <c r="C36" s="79" t="s">
        <v>4512</v>
      </c>
      <c r="D36" s="81">
        <v>424.86</v>
      </c>
    </row>
    <row r="37" spans="1:4" ht="15" customHeight="1" x14ac:dyDescent="0.25">
      <c r="A37" s="85">
        <v>703422072</v>
      </c>
      <c r="B37" s="86" t="s">
        <v>6965</v>
      </c>
      <c r="C37" s="79" t="s">
        <v>4572</v>
      </c>
      <c r="D37" s="81">
        <v>3386.79</v>
      </c>
    </row>
    <row r="38" spans="1:4" ht="15" customHeight="1" x14ac:dyDescent="0.25">
      <c r="A38" s="85">
        <v>703540331</v>
      </c>
      <c r="B38" s="86" t="s">
        <v>6965</v>
      </c>
      <c r="C38" s="79" t="s">
        <v>4668</v>
      </c>
      <c r="D38" s="81">
        <v>2508.89</v>
      </c>
    </row>
    <row r="39" spans="1:4" ht="15" customHeight="1" x14ac:dyDescent="0.25">
      <c r="A39" s="85">
        <v>703410031</v>
      </c>
      <c r="B39" s="86" t="s">
        <v>6965</v>
      </c>
      <c r="C39" s="79" t="s">
        <v>4556</v>
      </c>
      <c r="D39" s="81">
        <v>8269.8700000000008</v>
      </c>
    </row>
    <row r="40" spans="1:4" ht="15" customHeight="1" x14ac:dyDescent="0.25">
      <c r="A40" s="85">
        <v>703420031</v>
      </c>
      <c r="B40" s="86" t="s">
        <v>6965</v>
      </c>
      <c r="C40" s="79" t="s">
        <v>4566</v>
      </c>
      <c r="D40" s="81">
        <v>26036</v>
      </c>
    </row>
    <row r="41" spans="1:4" ht="15" customHeight="1" x14ac:dyDescent="0.25">
      <c r="A41" s="85">
        <v>703422071</v>
      </c>
      <c r="B41" s="86" t="s">
        <v>6965</v>
      </c>
      <c r="C41" s="79" t="s">
        <v>4570</v>
      </c>
      <c r="D41" s="81">
        <v>74163.16</v>
      </c>
    </row>
    <row r="42" spans="1:4" ht="15" customHeight="1" x14ac:dyDescent="0.25">
      <c r="A42" s="85">
        <v>703430031</v>
      </c>
      <c r="B42" s="86" t="s">
        <v>6965</v>
      </c>
      <c r="C42" s="79" t="s">
        <v>4574</v>
      </c>
      <c r="D42" s="81">
        <v>1238573.67</v>
      </c>
    </row>
    <row r="43" spans="1:4" ht="15" customHeight="1" x14ac:dyDescent="0.25">
      <c r="A43" s="85">
        <v>703430032</v>
      </c>
      <c r="B43" s="86" t="s">
        <v>6965</v>
      </c>
      <c r="C43" s="79" t="s">
        <v>4576</v>
      </c>
      <c r="D43" s="81">
        <v>42634.79</v>
      </c>
    </row>
    <row r="44" spans="1:4" ht="15" customHeight="1" x14ac:dyDescent="0.25">
      <c r="A44" s="85">
        <v>703432071</v>
      </c>
      <c r="B44" s="86" t="s">
        <v>6965</v>
      </c>
      <c r="C44" s="79" t="s">
        <v>4578</v>
      </c>
      <c r="D44" s="81">
        <v>3238511.57</v>
      </c>
    </row>
    <row r="45" spans="1:4" ht="15" customHeight="1" x14ac:dyDescent="0.25">
      <c r="A45" s="85">
        <v>703432072</v>
      </c>
      <c r="B45" s="86" t="s">
        <v>6965</v>
      </c>
      <c r="C45" s="79" t="s">
        <v>4580</v>
      </c>
      <c r="D45" s="81">
        <v>162204.41</v>
      </c>
    </row>
    <row r="46" spans="1:4" ht="15" customHeight="1" x14ac:dyDescent="0.25">
      <c r="A46" s="85">
        <v>703440031</v>
      </c>
      <c r="B46" s="86" t="s">
        <v>6965</v>
      </c>
      <c r="C46" s="79" t="s">
        <v>4582</v>
      </c>
      <c r="D46" s="81">
        <v>5200.3</v>
      </c>
    </row>
    <row r="47" spans="1:4" ht="15" customHeight="1" x14ac:dyDescent="0.25">
      <c r="A47" s="85">
        <v>703440071</v>
      </c>
      <c r="B47" s="86" t="s">
        <v>6965</v>
      </c>
      <c r="C47" s="79" t="s">
        <v>4586</v>
      </c>
      <c r="D47" s="81">
        <v>35003.949999999997</v>
      </c>
    </row>
    <row r="48" spans="1:4" ht="15" customHeight="1" x14ac:dyDescent="0.25">
      <c r="A48" s="85">
        <v>703440072</v>
      </c>
      <c r="B48" s="86" t="s">
        <v>6965</v>
      </c>
      <c r="C48" s="79" t="s">
        <v>4588</v>
      </c>
      <c r="D48" s="81">
        <v>128.12</v>
      </c>
    </row>
    <row r="49" spans="1:4" ht="15" customHeight="1" x14ac:dyDescent="0.25">
      <c r="A49" s="85">
        <v>703450021</v>
      </c>
      <c r="B49" s="86" t="s">
        <v>6965</v>
      </c>
      <c r="C49" s="79" t="s">
        <v>4590</v>
      </c>
      <c r="D49" s="81">
        <v>99184.97</v>
      </c>
    </row>
    <row r="50" spans="1:4" ht="15" customHeight="1" x14ac:dyDescent="0.25">
      <c r="A50" s="85">
        <v>703450022</v>
      </c>
      <c r="B50" s="86" t="s">
        <v>6965</v>
      </c>
      <c r="C50" s="79" t="s">
        <v>4592</v>
      </c>
      <c r="D50" s="81">
        <v>2987.37</v>
      </c>
    </row>
    <row r="51" spans="1:4" ht="15" customHeight="1" x14ac:dyDescent="0.25">
      <c r="A51" s="85">
        <v>703450071</v>
      </c>
      <c r="B51" s="86" t="s">
        <v>6965</v>
      </c>
      <c r="C51" s="79" t="s">
        <v>4596</v>
      </c>
      <c r="D51" s="81">
        <v>27673.26</v>
      </c>
    </row>
    <row r="52" spans="1:4" ht="15" customHeight="1" x14ac:dyDescent="0.25">
      <c r="A52" s="85">
        <v>703450072</v>
      </c>
      <c r="B52" s="86" t="s">
        <v>6965</v>
      </c>
      <c r="C52" s="79" t="s">
        <v>4598</v>
      </c>
      <c r="D52" s="81">
        <v>2292.96</v>
      </c>
    </row>
    <row r="53" spans="1:4" ht="15" customHeight="1" x14ac:dyDescent="0.25">
      <c r="A53" s="85">
        <v>703460071</v>
      </c>
      <c r="B53" s="86" t="s">
        <v>6965</v>
      </c>
      <c r="C53" s="79" t="s">
        <v>4602</v>
      </c>
      <c r="D53" s="81">
        <v>3713.98</v>
      </c>
    </row>
    <row r="54" spans="1:4" ht="15" customHeight="1" x14ac:dyDescent="0.25">
      <c r="A54" s="85">
        <v>703472071</v>
      </c>
      <c r="B54" s="86" t="s">
        <v>6965</v>
      </c>
      <c r="C54" s="79" t="s">
        <v>4612</v>
      </c>
      <c r="D54" s="81">
        <v>36402.29</v>
      </c>
    </row>
    <row r="55" spans="1:4" ht="15" customHeight="1" x14ac:dyDescent="0.25">
      <c r="A55" s="85">
        <v>703510051</v>
      </c>
      <c r="B55" s="86" t="s">
        <v>6965</v>
      </c>
      <c r="C55" s="79" t="s">
        <v>4616</v>
      </c>
      <c r="D55" s="81">
        <v>7235051.1900000004</v>
      </c>
    </row>
    <row r="56" spans="1:4" ht="15" customHeight="1" x14ac:dyDescent="0.25">
      <c r="A56" s="85">
        <v>703510052</v>
      </c>
      <c r="B56" s="86" t="s">
        <v>6965</v>
      </c>
      <c r="C56" s="79" t="s">
        <v>4618</v>
      </c>
      <c r="D56" s="81">
        <v>115406.45</v>
      </c>
    </row>
    <row r="57" spans="1:4" ht="15" customHeight="1" x14ac:dyDescent="0.25">
      <c r="A57" s="85">
        <v>703510251</v>
      </c>
      <c r="B57" s="86" t="s">
        <v>6965</v>
      </c>
      <c r="C57" s="79" t="s">
        <v>6338</v>
      </c>
      <c r="D57" s="81">
        <v>2920.53</v>
      </c>
    </row>
    <row r="58" spans="1:4" ht="15" customHeight="1" x14ac:dyDescent="0.25">
      <c r="A58" s="85">
        <v>703510252</v>
      </c>
      <c r="B58" s="86" t="s">
        <v>6965</v>
      </c>
      <c r="C58" s="79" t="s">
        <v>6340</v>
      </c>
      <c r="D58" s="81">
        <v>485.32</v>
      </c>
    </row>
    <row r="59" spans="1:4" ht="15" customHeight="1" x14ac:dyDescent="0.25">
      <c r="A59" s="85">
        <v>703510351</v>
      </c>
      <c r="B59" s="86" t="s">
        <v>6965</v>
      </c>
      <c r="C59" s="79" t="s">
        <v>4620</v>
      </c>
      <c r="D59" s="81">
        <v>172839.12</v>
      </c>
    </row>
    <row r="60" spans="1:4" ht="15" customHeight="1" x14ac:dyDescent="0.25">
      <c r="A60" s="85">
        <v>703510352</v>
      </c>
      <c r="B60" s="86" t="s">
        <v>6965</v>
      </c>
      <c r="C60" s="79" t="s">
        <v>4622</v>
      </c>
      <c r="D60" s="81">
        <v>7938.66</v>
      </c>
    </row>
    <row r="61" spans="1:4" ht="15" customHeight="1" x14ac:dyDescent="0.25">
      <c r="A61" s="85">
        <v>703520051</v>
      </c>
      <c r="B61" s="86" t="s">
        <v>6965</v>
      </c>
      <c r="C61" s="79" t="s">
        <v>4628</v>
      </c>
      <c r="D61" s="81">
        <v>3613210.2</v>
      </c>
    </row>
    <row r="62" spans="1:4" ht="15" customHeight="1" x14ac:dyDescent="0.25">
      <c r="A62" s="85">
        <v>703520052</v>
      </c>
      <c r="B62" s="86" t="s">
        <v>6965</v>
      </c>
      <c r="C62" s="79" t="s">
        <v>4630</v>
      </c>
      <c r="D62" s="81">
        <v>50395.05</v>
      </c>
    </row>
    <row r="63" spans="1:4" ht="15" customHeight="1" x14ac:dyDescent="0.25">
      <c r="A63" s="85">
        <v>703520351</v>
      </c>
      <c r="B63" s="86" t="s">
        <v>6965</v>
      </c>
      <c r="C63" s="79" t="s">
        <v>4632</v>
      </c>
      <c r="D63" s="81">
        <v>1301607.8400000001</v>
      </c>
    </row>
    <row r="64" spans="1:4" ht="15" customHeight="1" x14ac:dyDescent="0.25">
      <c r="A64" s="85">
        <v>703520352</v>
      </c>
      <c r="B64" s="86" t="s">
        <v>6965</v>
      </c>
      <c r="C64" s="79" t="s">
        <v>4634</v>
      </c>
      <c r="D64" s="81">
        <v>16755.41</v>
      </c>
    </row>
    <row r="65" spans="1:4" ht="15" customHeight="1" x14ac:dyDescent="0.25">
      <c r="A65" s="85">
        <v>703530051</v>
      </c>
      <c r="B65" s="86" t="s">
        <v>6965</v>
      </c>
      <c r="C65" s="79" t="s">
        <v>4638</v>
      </c>
      <c r="D65" s="81">
        <v>21187832.149999999</v>
      </c>
    </row>
    <row r="66" spans="1:4" ht="15" customHeight="1" x14ac:dyDescent="0.25">
      <c r="A66" s="85">
        <v>703530052</v>
      </c>
      <c r="B66" s="86" t="s">
        <v>6965</v>
      </c>
      <c r="C66" s="79" t="s">
        <v>4640</v>
      </c>
      <c r="D66" s="81">
        <v>444025.28</v>
      </c>
    </row>
    <row r="67" spans="1:4" ht="15" customHeight="1" x14ac:dyDescent="0.25">
      <c r="A67" s="85">
        <v>703530251</v>
      </c>
      <c r="B67" s="86" t="s">
        <v>6965</v>
      </c>
      <c r="C67" s="79" t="s">
        <v>4642</v>
      </c>
      <c r="D67" s="81">
        <v>6778.37</v>
      </c>
    </row>
    <row r="68" spans="1:4" ht="15" customHeight="1" x14ac:dyDescent="0.25">
      <c r="A68" s="85">
        <v>703530351</v>
      </c>
      <c r="B68" s="86" t="s">
        <v>6965</v>
      </c>
      <c r="C68" s="79" t="s">
        <v>4644</v>
      </c>
      <c r="D68" s="81">
        <v>2735216.61</v>
      </c>
    </row>
    <row r="69" spans="1:4" ht="15" customHeight="1" x14ac:dyDescent="0.25">
      <c r="A69" s="85">
        <v>703530352</v>
      </c>
      <c r="B69" s="86" t="s">
        <v>6965</v>
      </c>
      <c r="C69" s="79" t="s">
        <v>4646</v>
      </c>
      <c r="D69" s="81">
        <v>122102.41</v>
      </c>
    </row>
    <row r="70" spans="1:4" ht="15" customHeight="1" x14ac:dyDescent="0.25">
      <c r="A70" s="85">
        <v>703531251</v>
      </c>
      <c r="B70" s="86" t="s">
        <v>6965</v>
      </c>
      <c r="C70" s="79" t="s">
        <v>6342</v>
      </c>
      <c r="D70" s="81">
        <v>751.11</v>
      </c>
    </row>
    <row r="71" spans="1:4" ht="15" customHeight="1" x14ac:dyDescent="0.25">
      <c r="A71" s="85">
        <v>703531252</v>
      </c>
      <c r="B71" s="86" t="s">
        <v>6965</v>
      </c>
      <c r="C71" s="79" t="s">
        <v>6344</v>
      </c>
      <c r="D71" s="81">
        <v>804.16</v>
      </c>
    </row>
    <row r="72" spans="1:4" ht="15" customHeight="1" x14ac:dyDescent="0.25">
      <c r="A72" s="85">
        <v>703531331</v>
      </c>
      <c r="B72" s="86" t="s">
        <v>6965</v>
      </c>
      <c r="C72" s="79" t="s">
        <v>4648</v>
      </c>
      <c r="D72" s="81">
        <v>5790.65</v>
      </c>
    </row>
    <row r="73" spans="1:4" ht="15" customHeight="1" x14ac:dyDescent="0.25">
      <c r="A73" s="85">
        <v>703531332</v>
      </c>
      <c r="B73" s="86" t="s">
        <v>6965</v>
      </c>
      <c r="C73" s="79" t="s">
        <v>4650</v>
      </c>
      <c r="D73" s="81">
        <v>2210.61</v>
      </c>
    </row>
    <row r="74" spans="1:4" ht="15" customHeight="1" x14ac:dyDescent="0.25">
      <c r="A74" s="85">
        <v>703531431</v>
      </c>
      <c r="B74" s="86" t="s">
        <v>6965</v>
      </c>
      <c r="C74" s="79" t="s">
        <v>4652</v>
      </c>
      <c r="D74" s="81">
        <v>376920.22</v>
      </c>
    </row>
    <row r="75" spans="1:4" ht="15" customHeight="1" x14ac:dyDescent="0.25">
      <c r="A75" s="85">
        <v>703531432</v>
      </c>
      <c r="B75" s="86" t="s">
        <v>6965</v>
      </c>
      <c r="C75" s="79" t="s">
        <v>4654</v>
      </c>
      <c r="D75" s="81">
        <v>61035.11</v>
      </c>
    </row>
    <row r="76" spans="1:4" ht="15" customHeight="1" x14ac:dyDescent="0.25">
      <c r="A76" s="85">
        <v>703531451</v>
      </c>
      <c r="B76" s="86" t="s">
        <v>6965</v>
      </c>
      <c r="C76" s="79" t="s">
        <v>4656</v>
      </c>
      <c r="D76" s="81">
        <v>174825.5</v>
      </c>
    </row>
    <row r="77" spans="1:4" ht="15" customHeight="1" x14ac:dyDescent="0.25">
      <c r="A77" s="85">
        <v>703540071</v>
      </c>
      <c r="B77" s="86" t="s">
        <v>6965</v>
      </c>
      <c r="C77" s="79" t="s">
        <v>4664</v>
      </c>
      <c r="D77" s="81">
        <v>424886.47</v>
      </c>
    </row>
    <row r="78" spans="1:4" ht="15" customHeight="1" x14ac:dyDescent="0.25">
      <c r="A78" s="85">
        <v>703540072</v>
      </c>
      <c r="B78" s="86" t="s">
        <v>6965</v>
      </c>
      <c r="C78" s="79" t="s">
        <v>4666</v>
      </c>
      <c r="D78" s="81">
        <v>5339.21</v>
      </c>
    </row>
    <row r="79" spans="1:4" ht="15" customHeight="1" x14ac:dyDescent="0.25">
      <c r="A79" s="85">
        <v>703550021</v>
      </c>
      <c r="B79" s="86" t="s">
        <v>6965</v>
      </c>
      <c r="C79" s="79" t="s">
        <v>4684</v>
      </c>
      <c r="D79" s="81">
        <v>19773428.440000001</v>
      </c>
    </row>
    <row r="80" spans="1:4" ht="15" customHeight="1" x14ac:dyDescent="0.25">
      <c r="A80" s="85">
        <v>703550022</v>
      </c>
      <c r="B80" s="86" t="s">
        <v>6965</v>
      </c>
      <c r="C80" s="79" t="s">
        <v>4686</v>
      </c>
      <c r="D80" s="81">
        <v>69002.34</v>
      </c>
    </row>
    <row r="81" spans="1:4" ht="15" customHeight="1" x14ac:dyDescent="0.25">
      <c r="A81" s="85">
        <v>703550061</v>
      </c>
      <c r="B81" s="86" t="s">
        <v>6965</v>
      </c>
      <c r="C81" s="79" t="s">
        <v>4692</v>
      </c>
      <c r="D81" s="81">
        <v>2053788.32</v>
      </c>
    </row>
    <row r="82" spans="1:4" ht="15" customHeight="1" x14ac:dyDescent="0.25">
      <c r="A82" s="85">
        <v>703550062</v>
      </c>
      <c r="B82" s="86" t="s">
        <v>6965</v>
      </c>
      <c r="C82" s="79" t="s">
        <v>4694</v>
      </c>
      <c r="D82" s="81">
        <v>8812.18</v>
      </c>
    </row>
    <row r="83" spans="1:4" ht="15" customHeight="1" x14ac:dyDescent="0.25">
      <c r="A83" s="85">
        <v>703550071</v>
      </c>
      <c r="B83" s="86" t="s">
        <v>6965</v>
      </c>
      <c r="C83" s="79" t="s">
        <v>4696</v>
      </c>
      <c r="D83" s="81">
        <v>16256.66</v>
      </c>
    </row>
    <row r="84" spans="1:4" ht="15" customHeight="1" x14ac:dyDescent="0.25">
      <c r="A84" s="85">
        <v>703550072</v>
      </c>
      <c r="B84" s="86" t="s">
        <v>6965</v>
      </c>
      <c r="C84" s="79" t="s">
        <v>4698</v>
      </c>
      <c r="D84" s="81">
        <v>398.67</v>
      </c>
    </row>
    <row r="85" spans="1:4" ht="15" customHeight="1" x14ac:dyDescent="0.25">
      <c r="A85" s="85">
        <v>703550161</v>
      </c>
      <c r="B85" s="86" t="s">
        <v>6965</v>
      </c>
      <c r="C85" s="79" t="s">
        <v>4700</v>
      </c>
      <c r="D85" s="81">
        <v>524538.48</v>
      </c>
    </row>
    <row r="86" spans="1:4" ht="15" customHeight="1" x14ac:dyDescent="0.25">
      <c r="A86" s="85">
        <v>703550162</v>
      </c>
      <c r="B86" s="86" t="s">
        <v>6965</v>
      </c>
      <c r="C86" s="79" t="s">
        <v>4702</v>
      </c>
      <c r="D86" s="81">
        <v>2038.63</v>
      </c>
    </row>
    <row r="87" spans="1:4" ht="15" customHeight="1" x14ac:dyDescent="0.25">
      <c r="A87" s="85">
        <v>703550361</v>
      </c>
      <c r="B87" s="86" t="s">
        <v>6965</v>
      </c>
      <c r="C87" s="79" t="s">
        <v>4704</v>
      </c>
      <c r="D87" s="81">
        <v>2338179.4300000002</v>
      </c>
    </row>
    <row r="88" spans="1:4" ht="15" customHeight="1" x14ac:dyDescent="0.25">
      <c r="A88" s="85">
        <v>703550362</v>
      </c>
      <c r="B88" s="86" t="s">
        <v>6965</v>
      </c>
      <c r="C88" s="79" t="s">
        <v>4706</v>
      </c>
      <c r="D88" s="81">
        <v>3839.33</v>
      </c>
    </row>
    <row r="89" spans="1:4" ht="15" customHeight="1" x14ac:dyDescent="0.25">
      <c r="A89" s="85">
        <v>703550371</v>
      </c>
      <c r="B89" s="86" t="s">
        <v>6965</v>
      </c>
      <c r="C89" s="79" t="s">
        <v>4708</v>
      </c>
      <c r="D89" s="81">
        <v>29442.2</v>
      </c>
    </row>
    <row r="90" spans="1:4" ht="15" customHeight="1" x14ac:dyDescent="0.25">
      <c r="A90" s="85">
        <v>703550372</v>
      </c>
      <c r="B90" s="86" t="s">
        <v>6965</v>
      </c>
      <c r="C90" s="79" t="s">
        <v>4710</v>
      </c>
      <c r="D90" s="81">
        <v>753.64</v>
      </c>
    </row>
    <row r="91" spans="1:4" ht="15" customHeight="1" x14ac:dyDescent="0.25">
      <c r="A91" s="85">
        <v>703551271</v>
      </c>
      <c r="B91" s="86" t="s">
        <v>6965</v>
      </c>
      <c r="C91" s="79" t="s">
        <v>4712</v>
      </c>
      <c r="D91" s="81">
        <v>461.73</v>
      </c>
    </row>
    <row r="92" spans="1:4" ht="15" customHeight="1" x14ac:dyDescent="0.25">
      <c r="A92" s="85">
        <v>703551272</v>
      </c>
      <c r="B92" s="86" t="s">
        <v>6965</v>
      </c>
      <c r="C92" s="79" t="s">
        <v>4714</v>
      </c>
      <c r="D92" s="81">
        <v>53.58</v>
      </c>
    </row>
    <row r="93" spans="1:4" ht="15" customHeight="1" x14ac:dyDescent="0.25">
      <c r="A93" s="85">
        <v>703570051</v>
      </c>
      <c r="B93" s="86" t="s">
        <v>6965</v>
      </c>
      <c r="C93" s="79" t="s">
        <v>4722</v>
      </c>
      <c r="D93" s="81">
        <v>119122.44</v>
      </c>
    </row>
    <row r="94" spans="1:4" ht="15" customHeight="1" x14ac:dyDescent="0.25">
      <c r="A94" s="85">
        <v>703640031</v>
      </c>
      <c r="B94" s="86" t="s">
        <v>6965</v>
      </c>
      <c r="C94" s="79" t="s">
        <v>4726</v>
      </c>
      <c r="D94" s="81">
        <v>150445.48000000001</v>
      </c>
    </row>
    <row r="95" spans="1:4" ht="15" customHeight="1" x14ac:dyDescent="0.25">
      <c r="A95" s="85">
        <v>703740051</v>
      </c>
      <c r="B95" s="86" t="s">
        <v>6965</v>
      </c>
      <c r="C95" s="79" t="s">
        <v>4730</v>
      </c>
      <c r="D95" s="81">
        <v>463189.1</v>
      </c>
    </row>
    <row r="96" spans="1:4" ht="15" customHeight="1" x14ac:dyDescent="0.25">
      <c r="A96" s="85">
        <v>703523051</v>
      </c>
      <c r="B96" s="86" t="s">
        <v>6965</v>
      </c>
      <c r="C96" s="79" t="s">
        <v>4636</v>
      </c>
      <c r="D96" s="81">
        <v>576814.44999999995</v>
      </c>
    </row>
    <row r="97" spans="1:4" ht="15" customHeight="1" x14ac:dyDescent="0.25">
      <c r="A97" s="85">
        <v>703640032</v>
      </c>
      <c r="B97" s="86" t="s">
        <v>6965</v>
      </c>
      <c r="C97" s="79" t="s">
        <v>4728</v>
      </c>
      <c r="D97" s="81">
        <v>1752.18</v>
      </c>
    </row>
    <row r="98" spans="1:4" ht="15" customHeight="1" x14ac:dyDescent="0.25">
      <c r="A98" s="85">
        <v>7030161</v>
      </c>
      <c r="B98" s="86" t="s">
        <v>6965</v>
      </c>
      <c r="C98" s="79" t="s">
        <v>4552</v>
      </c>
      <c r="D98" s="81">
        <v>6446.01</v>
      </c>
    </row>
    <row r="99" spans="1:4" ht="15" customHeight="1" x14ac:dyDescent="0.25">
      <c r="A99" s="85">
        <v>703440032</v>
      </c>
      <c r="B99" s="86" t="s">
        <v>6965</v>
      </c>
      <c r="C99" s="79" t="s">
        <v>4584</v>
      </c>
      <c r="D99" s="81">
        <v>59.22</v>
      </c>
    </row>
    <row r="100" spans="1:4" ht="15" customHeight="1" x14ac:dyDescent="0.25">
      <c r="A100" s="85">
        <v>703460072</v>
      </c>
      <c r="B100" s="86" t="s">
        <v>6965</v>
      </c>
      <c r="C100" s="79" t="s">
        <v>4604</v>
      </c>
      <c r="D100" s="81">
        <v>160.04</v>
      </c>
    </row>
    <row r="101" spans="1:4" ht="15" customHeight="1" x14ac:dyDescent="0.25">
      <c r="A101" s="85">
        <v>703540351</v>
      </c>
      <c r="B101" s="86" t="s">
        <v>6965</v>
      </c>
      <c r="C101" s="79" t="s">
        <v>4672</v>
      </c>
      <c r="D101" s="81">
        <v>11441.04</v>
      </c>
    </row>
    <row r="102" spans="1:4" ht="15" customHeight="1" x14ac:dyDescent="0.25">
      <c r="A102" s="85">
        <v>703550051</v>
      </c>
      <c r="B102" s="86" t="s">
        <v>6965</v>
      </c>
      <c r="C102" s="79" t="s">
        <v>4688</v>
      </c>
      <c r="D102" s="81">
        <v>193909.76000000001</v>
      </c>
    </row>
    <row r="103" spans="1:4" ht="15" customHeight="1" x14ac:dyDescent="0.25">
      <c r="A103" s="85">
        <v>703740052</v>
      </c>
      <c r="B103" s="86" t="s">
        <v>6965</v>
      </c>
      <c r="C103" s="79" t="s">
        <v>4732</v>
      </c>
      <c r="D103" s="81">
        <v>3166.85</v>
      </c>
    </row>
    <row r="104" spans="1:4" ht="15" customHeight="1" x14ac:dyDescent="0.25">
      <c r="A104" s="85">
        <v>703513032</v>
      </c>
      <c r="B104" s="86" t="s">
        <v>6965</v>
      </c>
      <c r="C104" s="79" t="s">
        <v>4626</v>
      </c>
      <c r="D104" s="81">
        <v>4354.57</v>
      </c>
    </row>
    <row r="105" spans="1:4" ht="15" customHeight="1" x14ac:dyDescent="0.25">
      <c r="A105" s="85">
        <v>703540052</v>
      </c>
      <c r="B105" s="86" t="s">
        <v>6965</v>
      </c>
      <c r="C105" s="79" t="s">
        <v>4662</v>
      </c>
      <c r="D105" s="81">
        <v>2.6</v>
      </c>
    </row>
    <row r="106" spans="1:4" ht="15" customHeight="1" x14ac:dyDescent="0.25">
      <c r="A106" s="85">
        <v>706510251</v>
      </c>
      <c r="B106" s="86" t="s">
        <v>6988</v>
      </c>
      <c r="C106" s="79" t="s">
        <v>6348</v>
      </c>
      <c r="D106" s="81">
        <v>4142.72</v>
      </c>
    </row>
    <row r="107" spans="1:4" ht="15" customHeight="1" x14ac:dyDescent="0.25">
      <c r="A107" s="85">
        <v>706530451</v>
      </c>
      <c r="B107" s="86" t="s">
        <v>6988</v>
      </c>
      <c r="C107" s="79" t="s">
        <v>6350</v>
      </c>
      <c r="D107" s="81">
        <v>18.05</v>
      </c>
    </row>
    <row r="108" spans="1:4" ht="15" customHeight="1" x14ac:dyDescent="0.25">
      <c r="A108" s="85">
        <v>706530452</v>
      </c>
      <c r="B108" s="86" t="s">
        <v>6988</v>
      </c>
      <c r="C108" s="79" t="s">
        <v>6352</v>
      </c>
      <c r="D108" s="81">
        <v>87.9</v>
      </c>
    </row>
    <row r="109" spans="1:4" ht="15" customHeight="1" x14ac:dyDescent="0.25">
      <c r="A109" s="85">
        <v>706550461</v>
      </c>
      <c r="B109" s="86" t="s">
        <v>6988</v>
      </c>
      <c r="C109" s="79" t="s">
        <v>4736</v>
      </c>
      <c r="D109" s="81">
        <v>36434.080000000002</v>
      </c>
    </row>
    <row r="110" spans="1:4" ht="15" customHeight="1" x14ac:dyDescent="0.25">
      <c r="A110" s="85">
        <v>706550462</v>
      </c>
      <c r="B110" s="86" t="s">
        <v>6988</v>
      </c>
      <c r="C110" s="79" t="s">
        <v>4738</v>
      </c>
      <c r="D110" s="81">
        <v>1552.05</v>
      </c>
    </row>
    <row r="111" spans="1:4" ht="15" customHeight="1" x14ac:dyDescent="0.25">
      <c r="A111" s="85">
        <v>706550471</v>
      </c>
      <c r="B111" s="86" t="s">
        <v>6988</v>
      </c>
      <c r="C111" s="79" t="s">
        <v>6354</v>
      </c>
      <c r="D111" s="81">
        <v>110.03</v>
      </c>
    </row>
    <row r="112" spans="1:4" ht="15" customHeight="1" x14ac:dyDescent="0.25">
      <c r="A112" s="85">
        <v>706550472</v>
      </c>
      <c r="B112" s="86" t="s">
        <v>6988</v>
      </c>
      <c r="C112" s="79" t="s">
        <v>6356</v>
      </c>
      <c r="D112" s="81">
        <v>426.17</v>
      </c>
    </row>
    <row r="113" spans="1:4" ht="15" customHeight="1" x14ac:dyDescent="0.25">
      <c r="A113" s="85">
        <v>706550771</v>
      </c>
      <c r="B113" s="86" t="s">
        <v>6988</v>
      </c>
      <c r="C113" s="79" t="s">
        <v>6358</v>
      </c>
      <c r="D113" s="81">
        <v>183.65</v>
      </c>
    </row>
    <row r="114" spans="1:4" ht="15" customHeight="1" x14ac:dyDescent="0.25">
      <c r="A114" s="85">
        <v>706550871</v>
      </c>
      <c r="B114" s="86" t="s">
        <v>6988</v>
      </c>
      <c r="C114" s="79" t="s">
        <v>4740</v>
      </c>
      <c r="D114" s="81">
        <v>9569.94</v>
      </c>
    </row>
    <row r="115" spans="1:4" ht="15" customHeight="1" x14ac:dyDescent="0.25">
      <c r="A115" s="85">
        <v>706550872</v>
      </c>
      <c r="B115" s="86" t="s">
        <v>6988</v>
      </c>
      <c r="C115" s="79" t="s">
        <v>4742</v>
      </c>
      <c r="D115" s="81">
        <v>296.77</v>
      </c>
    </row>
    <row r="116" spans="1:4" ht="15" customHeight="1" x14ac:dyDescent="0.25">
      <c r="A116" s="85">
        <v>700430001</v>
      </c>
      <c r="B116" s="86" t="s">
        <v>6962</v>
      </c>
      <c r="C116" s="79" t="s">
        <v>4498</v>
      </c>
      <c r="D116" s="81">
        <v>2472861.5499999998</v>
      </c>
    </row>
    <row r="117" spans="1:4" ht="15" customHeight="1" x14ac:dyDescent="0.25">
      <c r="A117" s="85">
        <v>703531452</v>
      </c>
      <c r="B117" s="86" t="s">
        <v>6965</v>
      </c>
      <c r="C117" s="79" t="s">
        <v>4658</v>
      </c>
      <c r="D117" s="81">
        <v>7769.43</v>
      </c>
    </row>
    <row r="118" spans="1:4" ht="15" customHeight="1" x14ac:dyDescent="0.25">
      <c r="A118" s="85">
        <v>703472072</v>
      </c>
      <c r="B118" s="86" t="s">
        <v>6965</v>
      </c>
      <c r="C118" s="79" t="s">
        <v>4614</v>
      </c>
      <c r="D118" s="81">
        <v>86.22</v>
      </c>
    </row>
    <row r="119" spans="1:4" ht="15" customHeight="1" x14ac:dyDescent="0.25">
      <c r="A119" s="85">
        <v>703570071</v>
      </c>
      <c r="B119" s="86" t="s">
        <v>6965</v>
      </c>
      <c r="C119" s="79" t="s">
        <v>6346</v>
      </c>
      <c r="D119" s="81">
        <v>249.95</v>
      </c>
    </row>
    <row r="120" spans="1:4" ht="15" customHeight="1" x14ac:dyDescent="0.25">
      <c r="A120" s="85">
        <v>700470001</v>
      </c>
      <c r="B120" s="86" t="s">
        <v>6962</v>
      </c>
      <c r="C120" s="79" t="s">
        <v>4520</v>
      </c>
      <c r="D120" s="81">
        <v>1419.72</v>
      </c>
    </row>
    <row r="121" spans="1:4" ht="15" customHeight="1" x14ac:dyDescent="0.25">
      <c r="A121" s="85">
        <v>700552622</v>
      </c>
      <c r="B121" s="86" t="s">
        <v>6962</v>
      </c>
      <c r="C121" s="79" t="s">
        <v>6330</v>
      </c>
      <c r="D121" s="81">
        <v>25.77</v>
      </c>
    </row>
    <row r="122" spans="1:4" ht="15" customHeight="1" x14ac:dyDescent="0.25">
      <c r="A122" s="85">
        <v>700420002</v>
      </c>
      <c r="B122" s="86" t="s">
        <v>6962</v>
      </c>
      <c r="C122" s="79" t="s">
        <v>4496</v>
      </c>
      <c r="D122" s="81">
        <v>5.43</v>
      </c>
    </row>
    <row r="123" spans="1:4" ht="15" customHeight="1" x14ac:dyDescent="0.25">
      <c r="A123" s="85">
        <v>700530052</v>
      </c>
      <c r="B123" s="86" t="s">
        <v>6962</v>
      </c>
      <c r="C123" s="79" t="s">
        <v>6320</v>
      </c>
      <c r="D123" s="81">
        <v>17.489999999999998</v>
      </c>
    </row>
    <row r="124" spans="1:4" ht="15" customHeight="1" x14ac:dyDescent="0.25">
      <c r="A124" s="85">
        <v>7005505531</v>
      </c>
      <c r="B124" s="86" t="s">
        <v>6962</v>
      </c>
      <c r="C124" s="79" t="s">
        <v>4544</v>
      </c>
      <c r="D124" s="81">
        <v>6880.8</v>
      </c>
    </row>
    <row r="125" spans="1:4" ht="15" customHeight="1" x14ac:dyDescent="0.25">
      <c r="A125" s="85">
        <v>700552172</v>
      </c>
      <c r="B125" s="86" t="s">
        <v>6962</v>
      </c>
      <c r="C125" s="79" t="s">
        <v>4550</v>
      </c>
      <c r="D125" s="81">
        <v>11021.27</v>
      </c>
    </row>
    <row r="126" spans="1:4" ht="15" customHeight="1" x14ac:dyDescent="0.25">
      <c r="A126" s="85">
        <v>703570052</v>
      </c>
      <c r="B126" s="86" t="s">
        <v>6965</v>
      </c>
      <c r="C126" s="79" t="s">
        <v>4724</v>
      </c>
      <c r="D126" s="81">
        <v>1023.11</v>
      </c>
    </row>
    <row r="127" spans="1:4" ht="15" customHeight="1" x14ac:dyDescent="0.25">
      <c r="A127" s="85">
        <v>703540051</v>
      </c>
      <c r="B127" s="86" t="s">
        <v>6965</v>
      </c>
      <c r="C127" s="79" t="s">
        <v>4660</v>
      </c>
      <c r="D127" s="81">
        <v>57142.5</v>
      </c>
    </row>
    <row r="128" spans="1:4" ht="15" customHeight="1" x14ac:dyDescent="0.25">
      <c r="A128" s="85">
        <v>703540332</v>
      </c>
      <c r="B128" s="86" t="s">
        <v>6965</v>
      </c>
      <c r="C128" s="79" t="s">
        <v>4670</v>
      </c>
      <c r="D128" s="81">
        <v>2.06</v>
      </c>
    </row>
    <row r="129" spans="1:4" ht="15" customHeight="1" x14ac:dyDescent="0.25">
      <c r="A129" s="85">
        <v>703540352</v>
      </c>
      <c r="B129" s="86" t="s">
        <v>6965</v>
      </c>
      <c r="C129" s="79" t="s">
        <v>4674</v>
      </c>
      <c r="D129" s="81">
        <v>2.44</v>
      </c>
    </row>
    <row r="130" spans="1:4" ht="15" customHeight="1" x14ac:dyDescent="0.25">
      <c r="A130" s="85">
        <v>703550052</v>
      </c>
      <c r="B130" s="86" t="s">
        <v>6965</v>
      </c>
      <c r="C130" s="79" t="s">
        <v>4690</v>
      </c>
      <c r="D130" s="81">
        <v>332.78</v>
      </c>
    </row>
    <row r="131" spans="1:4" ht="15" customHeight="1" x14ac:dyDescent="0.25">
      <c r="A131" s="85">
        <v>703553471</v>
      </c>
      <c r="B131" s="86" t="s">
        <v>6965</v>
      </c>
      <c r="C131" s="79" t="s">
        <v>4716</v>
      </c>
      <c r="D131" s="81">
        <v>27658.54</v>
      </c>
    </row>
    <row r="132" spans="1:4" ht="15" customHeight="1" x14ac:dyDescent="0.25">
      <c r="A132" s="85">
        <v>700460001</v>
      </c>
      <c r="B132" s="86">
        <v>700</v>
      </c>
      <c r="C132" s="79" t="s">
        <v>4518</v>
      </c>
      <c r="D132" s="81">
        <v>10134.5</v>
      </c>
    </row>
    <row r="133" spans="1:4" ht="15" customHeight="1" x14ac:dyDescent="0.25">
      <c r="A133" s="85">
        <v>703420032</v>
      </c>
      <c r="B133" s="86">
        <v>703</v>
      </c>
      <c r="C133" s="79" t="s">
        <v>4568</v>
      </c>
      <c r="D133" s="81">
        <v>572.88</v>
      </c>
    </row>
    <row r="134" spans="1:4" ht="15" customHeight="1" x14ac:dyDescent="0.25">
      <c r="A134" s="85">
        <v>703420082</v>
      </c>
      <c r="B134" s="86">
        <v>703</v>
      </c>
      <c r="C134" s="79" t="s">
        <v>6332</v>
      </c>
      <c r="D134" s="81">
        <v>543.9</v>
      </c>
    </row>
    <row r="135" spans="1:4" ht="15" customHeight="1" x14ac:dyDescent="0.25">
      <c r="A135" s="85">
        <v>703470031</v>
      </c>
      <c r="B135" s="86">
        <v>703</v>
      </c>
      <c r="C135" s="79" t="s">
        <v>4608</v>
      </c>
      <c r="D135" s="81">
        <v>2533.83</v>
      </c>
    </row>
    <row r="136" spans="1:4" ht="15" customHeight="1" x14ac:dyDescent="0.25">
      <c r="A136" s="85">
        <v>703470032</v>
      </c>
      <c r="B136" s="86">
        <v>703</v>
      </c>
      <c r="C136" s="79" t="s">
        <v>4610</v>
      </c>
      <c r="D136" s="81">
        <v>102.84</v>
      </c>
    </row>
    <row r="137" spans="1:4" ht="15" customHeight="1" x14ac:dyDescent="0.25">
      <c r="A137" s="85">
        <v>700410002</v>
      </c>
      <c r="B137" s="86" t="s">
        <v>6962</v>
      </c>
      <c r="C137" s="79" t="s">
        <v>4492</v>
      </c>
      <c r="D137" s="81">
        <v>112</v>
      </c>
    </row>
    <row r="138" spans="1:4" ht="15" customHeight="1" x14ac:dyDescent="0.25">
      <c r="A138" s="85">
        <v>700510051</v>
      </c>
      <c r="B138" s="86" t="s">
        <v>6962</v>
      </c>
      <c r="C138" s="79" t="s">
        <v>4526</v>
      </c>
      <c r="D138" s="81">
        <v>17168.18</v>
      </c>
    </row>
    <row r="139" spans="1:4" ht="15" customHeight="1" x14ac:dyDescent="0.25">
      <c r="A139" s="85">
        <v>700510052</v>
      </c>
      <c r="B139" s="86" t="s">
        <v>6962</v>
      </c>
      <c r="C139" s="79" t="s">
        <v>4528</v>
      </c>
      <c r="D139" s="81">
        <v>1086.9100000000001</v>
      </c>
    </row>
    <row r="140" spans="1:4" ht="15" customHeight="1" x14ac:dyDescent="0.25">
      <c r="A140" s="85">
        <v>700541271</v>
      </c>
      <c r="B140" s="86" t="s">
        <v>6962</v>
      </c>
      <c r="C140" s="79" t="s">
        <v>4532</v>
      </c>
      <c r="D140" s="81">
        <v>709.87</v>
      </c>
    </row>
    <row r="141" spans="1:4" ht="15" customHeight="1" x14ac:dyDescent="0.25">
      <c r="A141" s="85">
        <v>700541272</v>
      </c>
      <c r="B141" s="86" t="s">
        <v>6962</v>
      </c>
      <c r="C141" s="79" t="s">
        <v>4534</v>
      </c>
      <c r="D141" s="81">
        <v>15.32</v>
      </c>
    </row>
    <row r="142" spans="1:4" ht="15" customHeight="1" x14ac:dyDescent="0.25">
      <c r="A142" s="85">
        <v>700552621</v>
      </c>
      <c r="B142" s="86" t="s">
        <v>6962</v>
      </c>
      <c r="C142" s="79" t="s">
        <v>6328</v>
      </c>
      <c r="D142" s="81">
        <v>156.59</v>
      </c>
    </row>
    <row r="143" spans="1:4" ht="15" customHeight="1" x14ac:dyDescent="0.25">
      <c r="A143" s="85">
        <v>703410032</v>
      </c>
      <c r="B143" s="86" t="s">
        <v>6965</v>
      </c>
      <c r="C143" s="79" t="s">
        <v>4558</v>
      </c>
      <c r="D143" s="81">
        <v>305.63</v>
      </c>
    </row>
    <row r="144" spans="1:4" ht="15" customHeight="1" x14ac:dyDescent="0.25">
      <c r="A144" s="85">
        <v>703450061</v>
      </c>
      <c r="B144" s="86" t="s">
        <v>6965</v>
      </c>
      <c r="C144" s="79" t="s">
        <v>4594</v>
      </c>
      <c r="D144" s="81">
        <v>2638.78</v>
      </c>
    </row>
    <row r="145" spans="1:4" ht="15" customHeight="1" x14ac:dyDescent="0.25">
      <c r="A145" s="85">
        <v>703540371</v>
      </c>
      <c r="B145" s="86" t="s">
        <v>6965</v>
      </c>
      <c r="C145" s="79" t="s">
        <v>4676</v>
      </c>
      <c r="D145" s="81">
        <v>16562.79</v>
      </c>
    </row>
    <row r="146" spans="1:4" ht="15" customHeight="1" x14ac:dyDescent="0.25">
      <c r="A146" s="85">
        <v>703540372</v>
      </c>
      <c r="B146" s="86" t="s">
        <v>6965</v>
      </c>
      <c r="C146" s="79" t="s">
        <v>4678</v>
      </c>
      <c r="D146" s="81">
        <v>1087.67</v>
      </c>
    </row>
    <row r="147" spans="1:4" ht="15" customHeight="1" x14ac:dyDescent="0.25">
      <c r="A147" s="85">
        <v>703541271</v>
      </c>
      <c r="B147" s="86" t="s">
        <v>6965</v>
      </c>
      <c r="C147" s="79" t="s">
        <v>4680</v>
      </c>
      <c r="D147" s="81">
        <v>668.72</v>
      </c>
    </row>
    <row r="148" spans="1:4" ht="15" customHeight="1" x14ac:dyDescent="0.25">
      <c r="A148" s="85">
        <v>703541272</v>
      </c>
      <c r="B148" s="86" t="s">
        <v>6965</v>
      </c>
      <c r="C148" s="79" t="s">
        <v>4682</v>
      </c>
      <c r="D148" s="81">
        <v>113.66</v>
      </c>
    </row>
    <row r="149" spans="1:4" ht="15" customHeight="1" x14ac:dyDescent="0.25">
      <c r="A149" s="85">
        <v>703560051</v>
      </c>
      <c r="B149" s="86" t="s">
        <v>6965</v>
      </c>
      <c r="C149" s="79" t="s">
        <v>4718</v>
      </c>
      <c r="D149" s="81">
        <v>143479.9</v>
      </c>
    </row>
    <row r="150" spans="1:4" ht="15" customHeight="1" x14ac:dyDescent="0.25">
      <c r="A150" s="85">
        <v>703560052</v>
      </c>
      <c r="B150" s="86" t="s">
        <v>6965</v>
      </c>
      <c r="C150" s="79" t="s">
        <v>4720</v>
      </c>
      <c r="D150" s="81">
        <v>1856.73</v>
      </c>
    </row>
    <row r="151" spans="1:4" ht="15" customHeight="1" x14ac:dyDescent="0.25">
      <c r="A151" s="85">
        <v>700470002</v>
      </c>
      <c r="B151" s="86">
        <v>700</v>
      </c>
      <c r="C151" s="79" t="s">
        <v>6318</v>
      </c>
      <c r="D151" s="81">
        <v>59.8</v>
      </c>
    </row>
    <row r="152" spans="1:4" ht="15" customHeight="1" x14ac:dyDescent="0.25">
      <c r="A152" s="85">
        <v>700510031</v>
      </c>
      <c r="B152" s="86">
        <v>700</v>
      </c>
      <c r="C152" s="79" t="s">
        <v>4522</v>
      </c>
      <c r="D152" s="81">
        <v>1706899.09</v>
      </c>
    </row>
    <row r="153" spans="1:4" ht="15" customHeight="1" x14ac:dyDescent="0.25">
      <c r="A153" s="85">
        <v>700510032</v>
      </c>
      <c r="B153" s="86">
        <v>700</v>
      </c>
      <c r="C153" s="79" t="s">
        <v>4524</v>
      </c>
      <c r="D153" s="81">
        <v>4681.05</v>
      </c>
    </row>
    <row r="154" spans="1:4" ht="15" customHeight="1" x14ac:dyDescent="0.25">
      <c r="A154" s="85">
        <v>703462071</v>
      </c>
      <c r="B154" s="86">
        <v>703</v>
      </c>
      <c r="C154" s="79" t="s">
        <v>4606</v>
      </c>
      <c r="D154" s="81">
        <v>19043.490000000002</v>
      </c>
    </row>
    <row r="155" spans="1:4" ht="15" customHeight="1" x14ac:dyDescent="0.25">
      <c r="A155" s="85">
        <v>703453471</v>
      </c>
      <c r="B155" s="86">
        <v>703</v>
      </c>
      <c r="C155" s="79" t="s">
        <v>6334</v>
      </c>
      <c r="D155" s="81">
        <v>3162.65</v>
      </c>
    </row>
    <row r="156" spans="1:4" ht="15" customHeight="1" x14ac:dyDescent="0.25">
      <c r="A156" s="85">
        <v>7030162</v>
      </c>
      <c r="B156" s="86">
        <v>703</v>
      </c>
      <c r="C156" s="79" t="s">
        <v>4554</v>
      </c>
      <c r="D156" s="81">
        <v>2175.89</v>
      </c>
    </row>
    <row r="157" spans="1:4" ht="15" customHeight="1" x14ac:dyDescent="0.25">
      <c r="A157" s="85">
        <v>70341182</v>
      </c>
      <c r="B157" s="86">
        <v>703</v>
      </c>
      <c r="C157" s="79" t="s">
        <v>4564</v>
      </c>
      <c r="D157" s="81">
        <v>24642.76</v>
      </c>
    </row>
    <row r="158" spans="1:4" ht="15" customHeight="1" x14ac:dyDescent="0.25">
      <c r="A158" s="85">
        <v>700424372</v>
      </c>
      <c r="B158" s="86">
        <v>700</v>
      </c>
      <c r="C158" s="79" t="s">
        <v>6314</v>
      </c>
      <c r="D158" s="81">
        <v>898.7</v>
      </c>
    </row>
    <row r="159" spans="1:4" ht="15" customHeight="1" x14ac:dyDescent="0.25">
      <c r="A159" s="85">
        <v>703410082</v>
      </c>
      <c r="B159" s="86">
        <v>703</v>
      </c>
      <c r="C159" s="79" t="s">
        <v>4562</v>
      </c>
      <c r="D159" s="81">
        <v>92384.73</v>
      </c>
    </row>
    <row r="160" spans="1:4" ht="15" customHeight="1" x14ac:dyDescent="0.25">
      <c r="A160" s="85">
        <v>703453472</v>
      </c>
      <c r="B160" s="86">
        <v>703</v>
      </c>
      <c r="C160" s="79" t="s">
        <v>6336</v>
      </c>
      <c r="D160" s="81">
        <v>22.05</v>
      </c>
    </row>
    <row r="161" spans="1:4" ht="15" customHeight="1" x14ac:dyDescent="0.25">
      <c r="A161" s="85">
        <v>700460002</v>
      </c>
      <c r="B161" s="86">
        <v>700</v>
      </c>
      <c r="C161" s="79" t="s">
        <v>6316</v>
      </c>
      <c r="D161" s="81">
        <v>98.68</v>
      </c>
    </row>
    <row r="162" spans="1:4" ht="15" customHeight="1" x14ac:dyDescent="0.25">
      <c r="A162" s="85">
        <v>703410051</v>
      </c>
      <c r="B162" s="86">
        <v>703</v>
      </c>
      <c r="C162" s="79" t="s">
        <v>4560</v>
      </c>
      <c r="D162" s="81">
        <v>1726.41</v>
      </c>
    </row>
    <row r="163" spans="1:4" ht="15" customHeight="1" x14ac:dyDescent="0.25">
      <c r="A163" s="85">
        <v>703460031</v>
      </c>
      <c r="B163" s="86">
        <v>703</v>
      </c>
      <c r="C163" s="79" t="s">
        <v>4600</v>
      </c>
      <c r="D163" s="81">
        <v>181.38</v>
      </c>
    </row>
    <row r="164" spans="1:4" ht="15" customHeight="1" x14ac:dyDescent="0.25">
      <c r="A164" s="85">
        <v>703513031</v>
      </c>
      <c r="B164" s="86">
        <v>703</v>
      </c>
      <c r="C164" s="79" t="s">
        <v>4624</v>
      </c>
      <c r="D164" s="81">
        <v>1090124.46</v>
      </c>
    </row>
    <row r="165" spans="1:4" ht="15" customHeight="1" x14ac:dyDescent="0.25">
      <c r="A165" s="82" t="s">
        <v>7009</v>
      </c>
      <c r="B165" s="83"/>
      <c r="C165" s="82" t="s">
        <v>7010</v>
      </c>
      <c r="D165" s="92">
        <f>SUM(D166:D167)</f>
        <v>4190431.4</v>
      </c>
    </row>
    <row r="166" spans="1:4" ht="15" customHeight="1" x14ac:dyDescent="0.25">
      <c r="A166" s="93">
        <v>7052</v>
      </c>
      <c r="B166" s="80" t="s">
        <v>7011</v>
      </c>
      <c r="C166" s="79" t="s">
        <v>4734</v>
      </c>
      <c r="D166" s="81">
        <v>4042873.48</v>
      </c>
    </row>
    <row r="167" spans="1:4" ht="15" customHeight="1" x14ac:dyDescent="0.25">
      <c r="A167" s="93">
        <v>72011</v>
      </c>
      <c r="B167" s="80">
        <v>720</v>
      </c>
      <c r="C167" s="79" t="s">
        <v>5076</v>
      </c>
      <c r="D167" s="81">
        <v>147557.92000000001</v>
      </c>
    </row>
    <row r="168" spans="1:4" ht="15" customHeight="1" x14ac:dyDescent="0.25">
      <c r="A168" s="82" t="s">
        <v>7014</v>
      </c>
      <c r="B168" s="83"/>
      <c r="C168" s="82" t="s">
        <v>7015</v>
      </c>
      <c r="D168" s="84"/>
    </row>
    <row r="169" spans="1:4" ht="15" customHeight="1" x14ac:dyDescent="0.25">
      <c r="A169" s="82" t="s">
        <v>7017</v>
      </c>
      <c r="B169" s="83"/>
      <c r="C169" s="82" t="s">
        <v>7018</v>
      </c>
      <c r="D169" s="92"/>
    </row>
    <row r="170" spans="1:4" ht="15" customHeight="1" x14ac:dyDescent="0.25">
      <c r="A170" s="82" t="s">
        <v>7020</v>
      </c>
      <c r="B170" s="83"/>
      <c r="C170" s="82" t="s">
        <v>7021</v>
      </c>
      <c r="D170" s="92">
        <f>SUM(D171:D235)</f>
        <v>3926021.7699999991</v>
      </c>
    </row>
    <row r="171" spans="1:4" ht="15" customHeight="1" x14ac:dyDescent="0.25">
      <c r="A171" s="79">
        <v>7124200300</v>
      </c>
      <c r="B171" s="80" t="s">
        <v>7022</v>
      </c>
      <c r="C171" s="79" t="s">
        <v>4822</v>
      </c>
      <c r="D171" s="95">
        <v>3977.13</v>
      </c>
    </row>
    <row r="172" spans="1:4" ht="15" customHeight="1" x14ac:dyDescent="0.25">
      <c r="A172" s="79">
        <v>7124220700</v>
      </c>
      <c r="B172" s="80" t="s">
        <v>7022</v>
      </c>
      <c r="C172" s="79" t="s">
        <v>4824</v>
      </c>
      <c r="D172" s="95">
        <v>13474.84</v>
      </c>
    </row>
    <row r="173" spans="1:4" ht="15" customHeight="1" x14ac:dyDescent="0.25">
      <c r="A173" s="79">
        <v>7124300300</v>
      </c>
      <c r="B173" s="80" t="s">
        <v>7022</v>
      </c>
      <c r="C173" s="79" t="s">
        <v>4832</v>
      </c>
      <c r="D173" s="95">
        <v>138972.84</v>
      </c>
    </row>
    <row r="174" spans="1:4" ht="15" customHeight="1" x14ac:dyDescent="0.25">
      <c r="A174" s="79">
        <v>7124320700</v>
      </c>
      <c r="B174" s="80" t="s">
        <v>7022</v>
      </c>
      <c r="C174" s="79" t="s">
        <v>4836</v>
      </c>
      <c r="D174" s="95">
        <v>271615.45</v>
      </c>
    </row>
    <row r="175" spans="1:4" ht="15" customHeight="1" x14ac:dyDescent="0.25">
      <c r="A175" s="85">
        <v>7124300011</v>
      </c>
      <c r="B175" s="86" t="s">
        <v>7022</v>
      </c>
      <c r="C175" s="79" t="s">
        <v>4830</v>
      </c>
      <c r="D175" s="81">
        <v>274660.84999999998</v>
      </c>
    </row>
    <row r="176" spans="1:4" ht="15" customHeight="1" x14ac:dyDescent="0.25">
      <c r="A176" s="79">
        <v>7124400300</v>
      </c>
      <c r="B176" s="80" t="s">
        <v>7022</v>
      </c>
      <c r="C176" s="79" t="s">
        <v>4848</v>
      </c>
      <c r="D176" s="95">
        <v>1419.44</v>
      </c>
    </row>
    <row r="177" spans="1:4" ht="15" customHeight="1" x14ac:dyDescent="0.25">
      <c r="A177" s="79">
        <v>7124400700</v>
      </c>
      <c r="B177" s="80" t="s">
        <v>7022</v>
      </c>
      <c r="C177" s="79" t="s">
        <v>4850</v>
      </c>
      <c r="D177" s="95">
        <v>2519.16</v>
      </c>
    </row>
    <row r="178" spans="1:4" ht="15" customHeight="1" x14ac:dyDescent="0.25">
      <c r="A178" s="79">
        <v>7124400701</v>
      </c>
      <c r="B178" s="80" t="s">
        <v>7022</v>
      </c>
      <c r="C178" s="79" t="s">
        <v>4852</v>
      </c>
      <c r="D178" s="95">
        <v>75</v>
      </c>
    </row>
    <row r="179" spans="1:4" ht="15" customHeight="1" x14ac:dyDescent="0.25">
      <c r="A179" s="79">
        <v>7124500001</v>
      </c>
      <c r="B179" s="80" t="s">
        <v>7022</v>
      </c>
      <c r="C179" s="79" t="s">
        <v>4860</v>
      </c>
      <c r="D179" s="95">
        <v>255467.53</v>
      </c>
    </row>
    <row r="180" spans="1:4" ht="15" customHeight="1" x14ac:dyDescent="0.25">
      <c r="A180" s="79">
        <v>7124500200</v>
      </c>
      <c r="B180" s="80" t="s">
        <v>7022</v>
      </c>
      <c r="C180" s="79" t="s">
        <v>4862</v>
      </c>
      <c r="D180" s="95">
        <v>35131.25</v>
      </c>
    </row>
    <row r="181" spans="1:4" ht="15" customHeight="1" x14ac:dyDescent="0.25">
      <c r="A181" s="79">
        <v>7124500700</v>
      </c>
      <c r="B181" s="80" t="s">
        <v>7022</v>
      </c>
      <c r="C181" s="79" t="s">
        <v>4868</v>
      </c>
      <c r="D181" s="95">
        <v>3639.38</v>
      </c>
    </row>
    <row r="182" spans="1:4" ht="15" customHeight="1" x14ac:dyDescent="0.25">
      <c r="A182" s="79">
        <v>7124720700</v>
      </c>
      <c r="B182" s="80" t="s">
        <v>7022</v>
      </c>
      <c r="C182" s="79" t="s">
        <v>4886</v>
      </c>
      <c r="D182" s="95">
        <v>8041.92</v>
      </c>
    </row>
    <row r="183" spans="1:4" ht="15" customHeight="1" x14ac:dyDescent="0.25">
      <c r="A183" s="79">
        <v>7125100500</v>
      </c>
      <c r="B183" s="80" t="s">
        <v>7022</v>
      </c>
      <c r="C183" s="79" t="s">
        <v>4892</v>
      </c>
      <c r="D183" s="95">
        <v>70206.45</v>
      </c>
    </row>
    <row r="184" spans="1:4" ht="15" customHeight="1" x14ac:dyDescent="0.25">
      <c r="A184" s="79">
        <v>7125103500</v>
      </c>
      <c r="B184" s="80" t="s">
        <v>7022</v>
      </c>
      <c r="C184" s="79" t="s">
        <v>4896</v>
      </c>
      <c r="D184" s="95">
        <v>1680.42</v>
      </c>
    </row>
    <row r="185" spans="1:4" ht="15" customHeight="1" x14ac:dyDescent="0.25">
      <c r="A185" s="79">
        <v>7125200500</v>
      </c>
      <c r="B185" s="80" t="s">
        <v>7022</v>
      </c>
      <c r="C185" s="79" t="s">
        <v>4900</v>
      </c>
      <c r="D185" s="95">
        <v>38851.4</v>
      </c>
    </row>
    <row r="186" spans="1:4" ht="15" customHeight="1" x14ac:dyDescent="0.25">
      <c r="A186" s="79">
        <v>7125203500</v>
      </c>
      <c r="B186" s="80" t="s">
        <v>7022</v>
      </c>
      <c r="C186" s="79" t="s">
        <v>4904</v>
      </c>
      <c r="D186" s="95">
        <v>23275.58</v>
      </c>
    </row>
    <row r="187" spans="1:4" ht="15" customHeight="1" x14ac:dyDescent="0.25">
      <c r="A187" s="79">
        <v>7125300500</v>
      </c>
      <c r="B187" s="80" t="s">
        <v>7022</v>
      </c>
      <c r="C187" s="79" t="s">
        <v>4908</v>
      </c>
      <c r="D187" s="95">
        <v>624756.4</v>
      </c>
    </row>
    <row r="188" spans="1:4" ht="15" customHeight="1" x14ac:dyDescent="0.25">
      <c r="A188" s="79">
        <v>7125300501</v>
      </c>
      <c r="B188" s="80" t="s">
        <v>7022</v>
      </c>
      <c r="C188" s="79" t="s">
        <v>4910</v>
      </c>
      <c r="D188" s="95">
        <v>369.38</v>
      </c>
    </row>
    <row r="189" spans="1:4" ht="15" customHeight="1" x14ac:dyDescent="0.25">
      <c r="A189" s="79">
        <v>7125303500</v>
      </c>
      <c r="B189" s="80" t="s">
        <v>7022</v>
      </c>
      <c r="C189" s="79" t="s">
        <v>4918</v>
      </c>
      <c r="D189" s="95">
        <v>105710.78</v>
      </c>
    </row>
    <row r="190" spans="1:4" ht="15" customHeight="1" x14ac:dyDescent="0.25">
      <c r="A190" s="79">
        <v>7125304500</v>
      </c>
      <c r="B190" s="80" t="s">
        <v>7022</v>
      </c>
      <c r="C190" s="79" t="s">
        <v>6370</v>
      </c>
      <c r="D190" s="95">
        <v>2.48</v>
      </c>
    </row>
    <row r="191" spans="1:4" ht="15" customHeight="1" x14ac:dyDescent="0.25">
      <c r="A191" s="79">
        <v>7125313300</v>
      </c>
      <c r="B191" s="80" t="s">
        <v>7022</v>
      </c>
      <c r="C191" s="79" t="s">
        <v>4920</v>
      </c>
      <c r="D191" s="95">
        <v>478.2</v>
      </c>
    </row>
    <row r="192" spans="1:4" ht="15" customHeight="1" x14ac:dyDescent="0.25">
      <c r="A192" s="79">
        <v>7125314500</v>
      </c>
      <c r="B192" s="80" t="s">
        <v>7022</v>
      </c>
      <c r="C192" s="79" t="s">
        <v>4926</v>
      </c>
      <c r="D192" s="95">
        <v>6614.15</v>
      </c>
    </row>
    <row r="193" spans="1:4" ht="15" customHeight="1" x14ac:dyDescent="0.25">
      <c r="A193" s="79">
        <v>7125314300</v>
      </c>
      <c r="B193" s="80" t="s">
        <v>7022</v>
      </c>
      <c r="C193" s="79" t="s">
        <v>4922</v>
      </c>
      <c r="D193" s="95">
        <v>16098.38</v>
      </c>
    </row>
    <row r="194" spans="1:4" ht="15" customHeight="1" x14ac:dyDescent="0.25">
      <c r="A194" s="79">
        <v>7125400700</v>
      </c>
      <c r="B194" s="80" t="s">
        <v>7022</v>
      </c>
      <c r="C194" s="79" t="s">
        <v>4934</v>
      </c>
      <c r="D194" s="95">
        <v>20416.22</v>
      </c>
    </row>
    <row r="195" spans="1:4" ht="15" customHeight="1" x14ac:dyDescent="0.25">
      <c r="A195" s="79">
        <v>7125400701</v>
      </c>
      <c r="B195" s="80" t="s">
        <v>7022</v>
      </c>
      <c r="C195" s="79" t="s">
        <v>6374</v>
      </c>
      <c r="D195" s="95">
        <v>892.84</v>
      </c>
    </row>
    <row r="196" spans="1:4" ht="15" customHeight="1" x14ac:dyDescent="0.25">
      <c r="A196" s="79">
        <v>7125500200</v>
      </c>
      <c r="B196" s="80" t="s">
        <v>7022</v>
      </c>
      <c r="C196" s="79" t="s">
        <v>4948</v>
      </c>
      <c r="D196" s="95">
        <v>1078025.8999999999</v>
      </c>
    </row>
    <row r="197" spans="1:4" ht="15" customHeight="1" x14ac:dyDescent="0.25">
      <c r="A197" s="79">
        <v>7125500201</v>
      </c>
      <c r="B197" s="80" t="s">
        <v>7022</v>
      </c>
      <c r="C197" s="79" t="s">
        <v>4950</v>
      </c>
      <c r="D197" s="95">
        <v>110.59</v>
      </c>
    </row>
    <row r="198" spans="1:4" ht="15" customHeight="1" x14ac:dyDescent="0.25">
      <c r="A198" s="79">
        <v>7125500600</v>
      </c>
      <c r="B198" s="80" t="s">
        <v>7022</v>
      </c>
      <c r="C198" s="79" t="s">
        <v>4956</v>
      </c>
      <c r="D198" s="95">
        <v>62109.37</v>
      </c>
    </row>
    <row r="199" spans="1:4" ht="15" customHeight="1" x14ac:dyDescent="0.25">
      <c r="A199" s="79">
        <v>7125500601</v>
      </c>
      <c r="B199" s="80" t="s">
        <v>7022</v>
      </c>
      <c r="C199" s="79" t="s">
        <v>4958</v>
      </c>
      <c r="D199" s="95">
        <v>756.28</v>
      </c>
    </row>
    <row r="200" spans="1:4" ht="15" customHeight="1" x14ac:dyDescent="0.25">
      <c r="A200" s="79">
        <v>7125500700</v>
      </c>
      <c r="B200" s="80" t="s">
        <v>7022</v>
      </c>
      <c r="C200" s="79" t="s">
        <v>4962</v>
      </c>
      <c r="D200" s="95">
        <v>960.24</v>
      </c>
    </row>
    <row r="201" spans="1:4" ht="15" customHeight="1" x14ac:dyDescent="0.25">
      <c r="A201" s="79">
        <v>7125501600</v>
      </c>
      <c r="B201" s="80" t="s">
        <v>7022</v>
      </c>
      <c r="C201" s="79" t="s">
        <v>4964</v>
      </c>
      <c r="D201" s="95">
        <v>4002.96</v>
      </c>
    </row>
    <row r="202" spans="1:4" ht="15" customHeight="1" x14ac:dyDescent="0.25">
      <c r="A202" s="79">
        <v>7125503600</v>
      </c>
      <c r="B202" s="80" t="s">
        <v>7022</v>
      </c>
      <c r="C202" s="79" t="s">
        <v>4966</v>
      </c>
      <c r="D202" s="95">
        <v>30201.34</v>
      </c>
    </row>
    <row r="203" spans="1:4" ht="15" customHeight="1" x14ac:dyDescent="0.25">
      <c r="A203" s="79">
        <v>7125503700</v>
      </c>
      <c r="B203" s="80" t="s">
        <v>7022</v>
      </c>
      <c r="C203" s="79" t="s">
        <v>4968</v>
      </c>
      <c r="D203" s="95">
        <v>668.69</v>
      </c>
    </row>
    <row r="204" spans="1:4" ht="15" customHeight="1" x14ac:dyDescent="0.25">
      <c r="A204" s="79">
        <v>7125504600</v>
      </c>
      <c r="B204" s="80" t="s">
        <v>7022</v>
      </c>
      <c r="C204" s="79" t="s">
        <v>4970</v>
      </c>
      <c r="D204" s="95">
        <v>1740.78</v>
      </c>
    </row>
    <row r="205" spans="1:4" ht="15" customHeight="1" x14ac:dyDescent="0.25">
      <c r="A205" s="79">
        <v>7125512701</v>
      </c>
      <c r="B205" s="80" t="s">
        <v>7022</v>
      </c>
      <c r="C205" s="79" t="s">
        <v>4972</v>
      </c>
      <c r="D205" s="95">
        <v>21.35</v>
      </c>
    </row>
    <row r="206" spans="1:4" ht="15" customHeight="1" x14ac:dyDescent="0.25">
      <c r="A206" s="79">
        <v>7125526201</v>
      </c>
      <c r="B206" s="80" t="s">
        <v>7022</v>
      </c>
      <c r="C206" s="79" t="s">
        <v>6384</v>
      </c>
      <c r="D206" s="95">
        <v>11.36</v>
      </c>
    </row>
    <row r="207" spans="1:4" ht="15" customHeight="1" x14ac:dyDescent="0.25">
      <c r="A207" s="79">
        <v>7126400300</v>
      </c>
      <c r="B207" s="80" t="s">
        <v>7022</v>
      </c>
      <c r="C207" s="79" t="s">
        <v>4984</v>
      </c>
      <c r="D207" s="95">
        <v>12418.52</v>
      </c>
    </row>
    <row r="208" spans="1:4" ht="15" customHeight="1" x14ac:dyDescent="0.25">
      <c r="A208" s="79">
        <v>7127400500</v>
      </c>
      <c r="B208" s="80" t="s">
        <v>7022</v>
      </c>
      <c r="C208" s="79" t="s">
        <v>4990</v>
      </c>
      <c r="D208" s="95">
        <v>18886.71</v>
      </c>
    </row>
    <row r="209" spans="1:4" ht="15" customHeight="1" x14ac:dyDescent="0.25">
      <c r="A209" s="79">
        <v>7125700500</v>
      </c>
      <c r="B209" s="80" t="s">
        <v>7022</v>
      </c>
      <c r="C209" s="79" t="s">
        <v>4978</v>
      </c>
      <c r="D209" s="95">
        <v>13144.95</v>
      </c>
    </row>
    <row r="210" spans="1:4" ht="15" customHeight="1" x14ac:dyDescent="0.25">
      <c r="A210" s="79">
        <v>7124300800</v>
      </c>
      <c r="B210" s="80" t="s">
        <v>7022</v>
      </c>
      <c r="C210" s="79" t="s">
        <v>6360</v>
      </c>
      <c r="D210" s="95">
        <v>68356.820000000007</v>
      </c>
    </row>
    <row r="211" spans="1:4" ht="15" customHeight="1" x14ac:dyDescent="0.25">
      <c r="A211" s="79">
        <v>7125700700</v>
      </c>
      <c r="B211" s="80" t="s">
        <v>7022</v>
      </c>
      <c r="C211" s="79" t="s">
        <v>6386</v>
      </c>
      <c r="D211" s="95">
        <v>19.68</v>
      </c>
    </row>
    <row r="212" spans="1:4" ht="15" customHeight="1" x14ac:dyDescent="0.25">
      <c r="A212" s="79">
        <v>7124200001</v>
      </c>
      <c r="B212" s="80" t="s">
        <v>7022</v>
      </c>
      <c r="C212" s="79" t="s">
        <v>4820</v>
      </c>
      <c r="D212" s="95">
        <v>3501.98</v>
      </c>
    </row>
    <row r="213" spans="1:4" ht="15" customHeight="1" x14ac:dyDescent="0.25">
      <c r="A213" s="79">
        <v>7124400001</v>
      </c>
      <c r="B213" s="80" t="s">
        <v>7022</v>
      </c>
      <c r="C213" s="79" t="s">
        <v>4846</v>
      </c>
      <c r="D213" s="95">
        <v>16211.71</v>
      </c>
    </row>
    <row r="214" spans="1:4" ht="15" customHeight="1" x14ac:dyDescent="0.25">
      <c r="A214" s="79">
        <v>7125403500</v>
      </c>
      <c r="B214" s="80" t="s">
        <v>7022</v>
      </c>
      <c r="C214" s="79" t="s">
        <v>4942</v>
      </c>
      <c r="D214" s="95">
        <v>341.1</v>
      </c>
    </row>
    <row r="215" spans="1:4" ht="15" customHeight="1" x14ac:dyDescent="0.25">
      <c r="A215" s="79">
        <v>7124100001</v>
      </c>
      <c r="B215" s="80" t="s">
        <v>7022</v>
      </c>
      <c r="C215" s="79" t="s">
        <v>4810</v>
      </c>
      <c r="D215" s="95">
        <v>4136.42</v>
      </c>
    </row>
    <row r="216" spans="1:4" ht="15" customHeight="1" x14ac:dyDescent="0.25">
      <c r="A216" s="79">
        <v>7125403300</v>
      </c>
      <c r="B216" s="80" t="s">
        <v>7022</v>
      </c>
      <c r="C216" s="79" t="s">
        <v>4940</v>
      </c>
      <c r="D216" s="95">
        <v>83.67</v>
      </c>
    </row>
    <row r="217" spans="1:4" ht="15" customHeight="1" x14ac:dyDescent="0.25">
      <c r="A217" s="79">
        <v>7125500500</v>
      </c>
      <c r="B217" s="80" t="s">
        <v>7022</v>
      </c>
      <c r="C217" s="79" t="s">
        <v>4954</v>
      </c>
      <c r="D217" s="95">
        <v>3817.16</v>
      </c>
    </row>
    <row r="218" spans="1:4" ht="15" customHeight="1" x14ac:dyDescent="0.25">
      <c r="A218" s="79">
        <v>7124700001</v>
      </c>
      <c r="B218" s="80" t="s">
        <v>7022</v>
      </c>
      <c r="C218" s="79" t="s">
        <v>4882</v>
      </c>
      <c r="D218" s="95">
        <v>326.08</v>
      </c>
    </row>
    <row r="219" spans="1:4" ht="15" customHeight="1" x14ac:dyDescent="0.25">
      <c r="A219" s="79">
        <v>7124100300</v>
      </c>
      <c r="B219" s="80" t="s">
        <v>7022</v>
      </c>
      <c r="C219" s="79" t="s">
        <v>4812</v>
      </c>
      <c r="D219" s="95">
        <v>435.8</v>
      </c>
    </row>
    <row r="220" spans="1:4" ht="15" customHeight="1" x14ac:dyDescent="0.25">
      <c r="A220" s="85">
        <v>71245</v>
      </c>
      <c r="B220" s="86" t="s">
        <v>7022</v>
      </c>
      <c r="C220" s="79" t="s">
        <v>4856</v>
      </c>
      <c r="D220" s="81">
        <v>593645.64</v>
      </c>
    </row>
    <row r="221" spans="1:4" ht="15" customHeight="1" x14ac:dyDescent="0.25">
      <c r="A221" s="85">
        <v>7125400500</v>
      </c>
      <c r="B221" s="86" t="s">
        <v>7022</v>
      </c>
      <c r="C221" s="79" t="s">
        <v>4930</v>
      </c>
      <c r="D221" s="81">
        <v>1193.75</v>
      </c>
    </row>
    <row r="222" spans="1:4" ht="15" customHeight="1" x14ac:dyDescent="0.25">
      <c r="A222" s="85">
        <v>7124600001</v>
      </c>
      <c r="B222" s="86" t="s">
        <v>7022</v>
      </c>
      <c r="C222" s="79" t="s">
        <v>4874</v>
      </c>
      <c r="D222" s="81">
        <v>1422.9</v>
      </c>
    </row>
    <row r="223" spans="1:4" ht="15" customHeight="1" x14ac:dyDescent="0.25">
      <c r="A223" s="85">
        <v>7124700300</v>
      </c>
      <c r="B223" s="86" t="s">
        <v>7022</v>
      </c>
      <c r="C223" s="79" t="s">
        <v>4884</v>
      </c>
      <c r="D223" s="81">
        <v>358.32</v>
      </c>
    </row>
    <row r="224" spans="1:4" ht="15" customHeight="1" x14ac:dyDescent="0.25">
      <c r="A224" s="85">
        <v>7125130300</v>
      </c>
      <c r="B224" s="86" t="s">
        <v>7022</v>
      </c>
      <c r="C224" s="79" t="s">
        <v>4898</v>
      </c>
      <c r="D224" s="81">
        <v>21223.48</v>
      </c>
    </row>
    <row r="225" spans="1:4" ht="15" customHeight="1" x14ac:dyDescent="0.25">
      <c r="A225" s="85">
        <v>7124500600</v>
      </c>
      <c r="B225" s="86" t="s">
        <v>7022</v>
      </c>
      <c r="C225" s="79" t="s">
        <v>4866</v>
      </c>
      <c r="D225" s="81">
        <v>583.29</v>
      </c>
    </row>
    <row r="226" spans="1:4" ht="15" customHeight="1" x14ac:dyDescent="0.25">
      <c r="A226" s="85">
        <v>7125230500</v>
      </c>
      <c r="B226" s="86" t="s">
        <v>7022</v>
      </c>
      <c r="C226" s="79" t="s">
        <v>4906</v>
      </c>
      <c r="D226" s="81">
        <v>972.54</v>
      </c>
    </row>
    <row r="227" spans="1:4" ht="15" customHeight="1" x14ac:dyDescent="0.25">
      <c r="A227" s="85">
        <v>7125403700</v>
      </c>
      <c r="B227" s="86" t="s">
        <v>7022</v>
      </c>
      <c r="C227" s="79" t="s">
        <v>4944</v>
      </c>
      <c r="D227" s="81">
        <v>408.31</v>
      </c>
    </row>
    <row r="228" spans="1:4" ht="15" customHeight="1" x14ac:dyDescent="0.25">
      <c r="A228" s="85">
        <v>7125412700</v>
      </c>
      <c r="B228" s="86" t="s">
        <v>7022</v>
      </c>
      <c r="C228" s="79" t="s">
        <v>6378</v>
      </c>
      <c r="D228" s="81">
        <v>2.4</v>
      </c>
    </row>
    <row r="229" spans="1:4" ht="15" customHeight="1" x14ac:dyDescent="0.25">
      <c r="A229" s="85">
        <v>7125412701</v>
      </c>
      <c r="B229" s="86" t="s">
        <v>7022</v>
      </c>
      <c r="C229" s="79" t="s">
        <v>4946</v>
      </c>
      <c r="D229" s="81">
        <v>44.66</v>
      </c>
    </row>
    <row r="230" spans="1:4" ht="15" customHeight="1" x14ac:dyDescent="0.25">
      <c r="A230" s="85">
        <v>7125600500</v>
      </c>
      <c r="B230" s="86" t="s">
        <v>7022</v>
      </c>
      <c r="C230" s="79" t="s">
        <v>4976</v>
      </c>
      <c r="D230" s="81">
        <v>2622.09</v>
      </c>
    </row>
    <row r="231" spans="1:4" ht="15" customHeight="1" x14ac:dyDescent="0.25">
      <c r="A231" s="85">
        <v>7125100301</v>
      </c>
      <c r="B231" s="86">
        <v>712</v>
      </c>
      <c r="C231" s="79" t="s">
        <v>4890</v>
      </c>
      <c r="D231" s="81">
        <v>55883.41</v>
      </c>
    </row>
    <row r="232" spans="1:4" ht="15" customHeight="1" x14ac:dyDescent="0.25">
      <c r="A232" s="85">
        <v>7124534700</v>
      </c>
      <c r="B232" s="86">
        <v>712</v>
      </c>
      <c r="C232" s="79" t="s">
        <v>6364</v>
      </c>
      <c r="D232" s="81">
        <v>687.5</v>
      </c>
    </row>
    <row r="233" spans="1:4" ht="15" customHeight="1" x14ac:dyDescent="0.25">
      <c r="A233" s="85">
        <v>7124100500</v>
      </c>
      <c r="B233" s="86">
        <v>712</v>
      </c>
      <c r="C233" s="79" t="s">
        <v>4814</v>
      </c>
      <c r="D233" s="81">
        <v>391.69</v>
      </c>
    </row>
    <row r="234" spans="1:4" ht="15" customHeight="1" x14ac:dyDescent="0.25">
      <c r="A234" s="85">
        <v>7125300530</v>
      </c>
      <c r="B234" s="86">
        <v>712</v>
      </c>
      <c r="C234" s="79" t="s">
        <v>4912</v>
      </c>
      <c r="D234" s="81">
        <v>7488.5</v>
      </c>
    </row>
    <row r="235" spans="1:4" ht="15" customHeight="1" x14ac:dyDescent="0.25">
      <c r="A235" s="85">
        <v>7125534700</v>
      </c>
      <c r="B235" s="86" t="s">
        <v>7022</v>
      </c>
      <c r="C235" s="79" t="s">
        <v>4974</v>
      </c>
      <c r="D235" s="81">
        <v>456.36</v>
      </c>
    </row>
    <row r="236" spans="1:4" ht="15" customHeight="1" x14ac:dyDescent="0.25">
      <c r="A236" s="82" t="s">
        <v>7051</v>
      </c>
      <c r="B236" s="83"/>
      <c r="C236" s="82" t="s">
        <v>7052</v>
      </c>
      <c r="D236" s="92">
        <f>SUM(D10,D13,D15,D165,D168,D169,D170)</f>
        <v>87492147.070000023</v>
      </c>
    </row>
    <row r="237" spans="1:4" ht="15" customHeight="1" x14ac:dyDescent="0.25">
      <c r="A237" s="79" t="s">
        <v>7054</v>
      </c>
      <c r="B237" s="80"/>
      <c r="C237" s="79" t="s">
        <v>7055</v>
      </c>
      <c r="D237" s="95"/>
    </row>
    <row r="238" spans="1:4" ht="15" customHeight="1" x14ac:dyDescent="0.25">
      <c r="A238" s="82" t="s">
        <v>6951</v>
      </c>
      <c r="B238" s="83"/>
      <c r="C238" s="82" t="s">
        <v>7057</v>
      </c>
      <c r="D238" s="92">
        <f>SUM(D239:D449)</f>
        <v>28682492.140000019</v>
      </c>
    </row>
    <row r="239" spans="1:4" ht="15" customHeight="1" x14ac:dyDescent="0.25">
      <c r="A239" s="85">
        <v>601051</v>
      </c>
      <c r="B239" s="86" t="s">
        <v>7058</v>
      </c>
      <c r="C239" s="79" t="s">
        <v>3796</v>
      </c>
      <c r="D239" s="81">
        <v>83180.820000000007</v>
      </c>
    </row>
    <row r="240" spans="1:4" ht="15" customHeight="1" x14ac:dyDescent="0.25">
      <c r="A240" s="85">
        <v>60132</v>
      </c>
      <c r="B240" s="86" t="s">
        <v>7058</v>
      </c>
      <c r="C240" s="79" t="s">
        <v>3802</v>
      </c>
      <c r="D240" s="81">
        <v>229.09</v>
      </c>
    </row>
    <row r="241" spans="1:4" ht="15" customHeight="1" x14ac:dyDescent="0.25">
      <c r="A241" s="85">
        <v>601401</v>
      </c>
      <c r="B241" s="86" t="s">
        <v>7058</v>
      </c>
      <c r="C241" s="79" t="s">
        <v>3804</v>
      </c>
      <c r="D241" s="81">
        <v>3112.79</v>
      </c>
    </row>
    <row r="242" spans="1:4" ht="15" customHeight="1" x14ac:dyDescent="0.25">
      <c r="A242" s="85">
        <v>60141104</v>
      </c>
      <c r="B242" s="86" t="s">
        <v>7058</v>
      </c>
      <c r="C242" s="79" t="s">
        <v>3806</v>
      </c>
      <c r="D242" s="81">
        <v>27625.8</v>
      </c>
    </row>
    <row r="243" spans="1:4" ht="15" customHeight="1" x14ac:dyDescent="0.25">
      <c r="A243" s="85">
        <v>60141105</v>
      </c>
      <c r="B243" s="86" t="s">
        <v>7058</v>
      </c>
      <c r="C243" s="79" t="s">
        <v>3808</v>
      </c>
      <c r="D243" s="81">
        <v>246175.16</v>
      </c>
    </row>
    <row r="244" spans="1:4" ht="15" customHeight="1" x14ac:dyDescent="0.25">
      <c r="A244" s="85">
        <v>60141107</v>
      </c>
      <c r="B244" s="86" t="s">
        <v>7058</v>
      </c>
      <c r="C244" s="79" t="s">
        <v>3810</v>
      </c>
      <c r="D244" s="81">
        <v>172041.2</v>
      </c>
    </row>
    <row r="245" spans="1:4" ht="15" customHeight="1" x14ac:dyDescent="0.25">
      <c r="A245" s="85">
        <v>60141120</v>
      </c>
      <c r="B245" s="86" t="s">
        <v>7058</v>
      </c>
      <c r="C245" s="79" t="s">
        <v>3812</v>
      </c>
      <c r="D245" s="81">
        <v>364879.26</v>
      </c>
    </row>
    <row r="246" spans="1:4" ht="15" customHeight="1" x14ac:dyDescent="0.25">
      <c r="A246" s="85">
        <v>601421</v>
      </c>
      <c r="B246" s="86" t="s">
        <v>7058</v>
      </c>
      <c r="C246" s="79" t="s">
        <v>3814</v>
      </c>
      <c r="D246" s="81">
        <v>64471.28</v>
      </c>
    </row>
    <row r="247" spans="1:4" ht="15" customHeight="1" x14ac:dyDescent="0.25">
      <c r="A247" s="85">
        <v>60143120</v>
      </c>
      <c r="B247" s="86" t="s">
        <v>7058</v>
      </c>
      <c r="C247" s="79" t="s">
        <v>3816</v>
      </c>
      <c r="D247" s="81">
        <v>18786.439999999999</v>
      </c>
    </row>
    <row r="248" spans="1:4" ht="15" customHeight="1" x14ac:dyDescent="0.25">
      <c r="A248" s="85">
        <v>60145131</v>
      </c>
      <c r="B248" s="86" t="s">
        <v>7058</v>
      </c>
      <c r="C248" s="79" t="s">
        <v>3818</v>
      </c>
      <c r="D248" s="81">
        <v>18972.86</v>
      </c>
    </row>
    <row r="249" spans="1:4" ht="15" customHeight="1" x14ac:dyDescent="0.25">
      <c r="A249" s="85">
        <v>601452</v>
      </c>
      <c r="B249" s="86" t="s">
        <v>7058</v>
      </c>
      <c r="C249" s="79" t="s">
        <v>3820</v>
      </c>
      <c r="D249" s="81">
        <v>1791.46</v>
      </c>
    </row>
    <row r="250" spans="1:4" ht="15" customHeight="1" x14ac:dyDescent="0.25">
      <c r="A250" s="85">
        <v>60146120</v>
      </c>
      <c r="B250" s="86" t="s">
        <v>7058</v>
      </c>
      <c r="C250" s="79" t="s">
        <v>3824</v>
      </c>
      <c r="D250" s="81">
        <v>29385.05</v>
      </c>
    </row>
    <row r="251" spans="1:4" ht="15" customHeight="1" x14ac:dyDescent="0.25">
      <c r="A251" s="85">
        <v>601471</v>
      </c>
      <c r="B251" s="86" t="s">
        <v>7058</v>
      </c>
      <c r="C251" s="79" t="s">
        <v>3826</v>
      </c>
      <c r="D251" s="81">
        <v>33664.6</v>
      </c>
    </row>
    <row r="252" spans="1:4" ht="15" customHeight="1" x14ac:dyDescent="0.25">
      <c r="A252" s="85">
        <v>601491</v>
      </c>
      <c r="B252" s="86" t="s">
        <v>7058</v>
      </c>
      <c r="C252" s="79" t="s">
        <v>6240</v>
      </c>
      <c r="D252" s="81">
        <v>592.35</v>
      </c>
    </row>
    <row r="253" spans="1:4" ht="15" customHeight="1" x14ac:dyDescent="0.25">
      <c r="A253" s="85">
        <v>601521</v>
      </c>
      <c r="B253" s="86" t="s">
        <v>7058</v>
      </c>
      <c r="C253" s="79" t="s">
        <v>3830</v>
      </c>
      <c r="D253" s="81">
        <v>1434877.08</v>
      </c>
    </row>
    <row r="254" spans="1:4" ht="15" customHeight="1" x14ac:dyDescent="0.25">
      <c r="A254" s="85">
        <v>601531</v>
      </c>
      <c r="B254" s="86" t="s">
        <v>7058</v>
      </c>
      <c r="C254" s="79" t="s">
        <v>3832</v>
      </c>
      <c r="D254" s="81">
        <v>23611.52</v>
      </c>
    </row>
    <row r="255" spans="1:4" ht="15" customHeight="1" x14ac:dyDescent="0.25">
      <c r="A255" s="85">
        <v>601543</v>
      </c>
      <c r="B255" s="86" t="s">
        <v>7058</v>
      </c>
      <c r="C255" s="79" t="s">
        <v>6242</v>
      </c>
      <c r="D255" s="81">
        <v>409.18</v>
      </c>
    </row>
    <row r="256" spans="1:4" ht="15" customHeight="1" x14ac:dyDescent="0.25">
      <c r="A256" s="85">
        <v>601551</v>
      </c>
      <c r="B256" s="86" t="s">
        <v>7058</v>
      </c>
      <c r="C256" s="79" t="s">
        <v>3834</v>
      </c>
      <c r="D256" s="81">
        <v>752126.96</v>
      </c>
    </row>
    <row r="257" spans="1:4" ht="15" customHeight="1" x14ac:dyDescent="0.25">
      <c r="A257" s="85">
        <v>601552</v>
      </c>
      <c r="B257" s="86" t="s">
        <v>7058</v>
      </c>
      <c r="C257" s="79" t="s">
        <v>3836</v>
      </c>
      <c r="D257" s="81">
        <v>25401.89</v>
      </c>
    </row>
    <row r="258" spans="1:4" ht="15" customHeight="1" x14ac:dyDescent="0.25">
      <c r="A258" s="85">
        <v>601553</v>
      </c>
      <c r="B258" s="86" t="s">
        <v>7058</v>
      </c>
      <c r="C258" s="79" t="s">
        <v>3838</v>
      </c>
      <c r="D258" s="81">
        <v>4739.04</v>
      </c>
    </row>
    <row r="259" spans="1:4" ht="15" customHeight="1" x14ac:dyDescent="0.25">
      <c r="A259" s="85">
        <v>60156101</v>
      </c>
      <c r="B259" s="86" t="s">
        <v>7058</v>
      </c>
      <c r="C259" s="79" t="s">
        <v>6244</v>
      </c>
      <c r="D259" s="81">
        <v>8132.96</v>
      </c>
    </row>
    <row r="260" spans="1:4" ht="15" customHeight="1" x14ac:dyDescent="0.25">
      <c r="A260" s="85">
        <v>6010501</v>
      </c>
      <c r="B260" s="86" t="s">
        <v>7058</v>
      </c>
      <c r="C260" s="79" t="s">
        <v>3794</v>
      </c>
      <c r="D260" s="81">
        <v>158062.17000000001</v>
      </c>
    </row>
    <row r="261" spans="1:4" ht="15" customHeight="1" x14ac:dyDescent="0.25">
      <c r="A261" s="85">
        <v>601081</v>
      </c>
      <c r="B261" s="86" t="s">
        <v>7058</v>
      </c>
      <c r="C261" s="79" t="s">
        <v>3800</v>
      </c>
      <c r="D261" s="81">
        <v>1979.28</v>
      </c>
    </row>
    <row r="262" spans="1:4" ht="15" customHeight="1" x14ac:dyDescent="0.25">
      <c r="A262" s="85">
        <v>601441</v>
      </c>
      <c r="B262" s="86" t="s">
        <v>7058</v>
      </c>
      <c r="C262" s="79" t="s">
        <v>6238</v>
      </c>
      <c r="D262" s="81">
        <v>1.95</v>
      </c>
    </row>
    <row r="263" spans="1:4" ht="15" customHeight="1" x14ac:dyDescent="0.25">
      <c r="A263" s="85">
        <v>60106101</v>
      </c>
      <c r="B263" s="86" t="s">
        <v>7058</v>
      </c>
      <c r="C263" s="79" t="s">
        <v>3798</v>
      </c>
      <c r="D263" s="81">
        <v>1313.9</v>
      </c>
    </row>
    <row r="264" spans="1:4" ht="15" customHeight="1" x14ac:dyDescent="0.25">
      <c r="A264" s="85">
        <v>604231</v>
      </c>
      <c r="B264" s="86" t="s">
        <v>7061</v>
      </c>
      <c r="C264" s="79" t="s">
        <v>3862</v>
      </c>
      <c r="D264" s="81">
        <v>76.989999999999995</v>
      </c>
    </row>
    <row r="265" spans="1:4" ht="15" customHeight="1" x14ac:dyDescent="0.25">
      <c r="A265" s="85">
        <v>604321</v>
      </c>
      <c r="B265" s="86" t="s">
        <v>7061</v>
      </c>
      <c r="C265" s="79" t="s">
        <v>3878</v>
      </c>
      <c r="D265" s="81">
        <v>3804.39</v>
      </c>
    </row>
    <row r="266" spans="1:4" ht="15" customHeight="1" x14ac:dyDescent="0.25">
      <c r="A266" s="85">
        <v>604331</v>
      </c>
      <c r="B266" s="86" t="s">
        <v>7061</v>
      </c>
      <c r="C266" s="79" t="s">
        <v>6254</v>
      </c>
      <c r="D266" s="81">
        <v>692.75</v>
      </c>
    </row>
    <row r="267" spans="1:4" ht="15" customHeight="1" x14ac:dyDescent="0.25">
      <c r="A267" s="85">
        <v>604431</v>
      </c>
      <c r="B267" s="86" t="s">
        <v>7061</v>
      </c>
      <c r="C267" s="79" t="s">
        <v>3888</v>
      </c>
      <c r="D267" s="81">
        <v>22193.91</v>
      </c>
    </row>
    <row r="268" spans="1:4" ht="15" customHeight="1" x14ac:dyDescent="0.25">
      <c r="A268" s="85">
        <v>604470</v>
      </c>
      <c r="B268" s="86" t="s">
        <v>7061</v>
      </c>
      <c r="C268" s="79" t="s">
        <v>3914</v>
      </c>
      <c r="D268" s="81">
        <v>1715.68</v>
      </c>
    </row>
    <row r="269" spans="1:4" ht="15" customHeight="1" x14ac:dyDescent="0.25">
      <c r="A269" s="85">
        <v>604531</v>
      </c>
      <c r="B269" s="86" t="s">
        <v>7061</v>
      </c>
      <c r="C269" s="79" t="s">
        <v>3922</v>
      </c>
      <c r="D269" s="81">
        <v>88300.66</v>
      </c>
    </row>
    <row r="270" spans="1:4" ht="15" customHeight="1" x14ac:dyDescent="0.25">
      <c r="A270" s="85">
        <v>60455</v>
      </c>
      <c r="B270" s="86" t="s">
        <v>7061</v>
      </c>
      <c r="C270" s="79" t="s">
        <v>3932</v>
      </c>
      <c r="D270" s="81">
        <v>16057.63</v>
      </c>
    </row>
    <row r="271" spans="1:4" ht="15" customHeight="1" x14ac:dyDescent="0.25">
      <c r="A271" s="85">
        <v>604561</v>
      </c>
      <c r="B271" s="86" t="s">
        <v>7061</v>
      </c>
      <c r="C271" s="79" t="s">
        <v>3942</v>
      </c>
      <c r="D271" s="81">
        <v>184477.75</v>
      </c>
    </row>
    <row r="272" spans="1:4" ht="15" customHeight="1" x14ac:dyDescent="0.25">
      <c r="A272" s="85">
        <v>604151</v>
      </c>
      <c r="B272" s="86" t="s">
        <v>7061</v>
      </c>
      <c r="C272" s="79" t="s">
        <v>3856</v>
      </c>
      <c r="D272" s="81">
        <v>4298.01</v>
      </c>
    </row>
    <row r="273" spans="1:4" ht="15" customHeight="1" x14ac:dyDescent="0.25">
      <c r="A273" s="85">
        <v>6041511</v>
      </c>
      <c r="B273" s="86" t="s">
        <v>7061</v>
      </c>
      <c r="C273" s="79" t="s">
        <v>3858</v>
      </c>
      <c r="D273" s="81">
        <v>1063.68</v>
      </c>
    </row>
    <row r="274" spans="1:4" ht="15" customHeight="1" x14ac:dyDescent="0.25">
      <c r="A274" s="85">
        <v>6041512</v>
      </c>
      <c r="B274" s="86" t="s">
        <v>7061</v>
      </c>
      <c r="C274" s="79" t="s">
        <v>3860</v>
      </c>
      <c r="D274" s="81">
        <v>487.65</v>
      </c>
    </row>
    <row r="275" spans="1:4" ht="15" customHeight="1" x14ac:dyDescent="0.25">
      <c r="A275" s="85">
        <v>604251</v>
      </c>
      <c r="B275" s="86" t="s">
        <v>7061</v>
      </c>
      <c r="C275" s="79" t="s">
        <v>3864</v>
      </c>
      <c r="D275" s="81">
        <v>67031.429999999993</v>
      </c>
    </row>
    <row r="276" spans="1:4" ht="15" customHeight="1" x14ac:dyDescent="0.25">
      <c r="A276" s="85">
        <v>604252</v>
      </c>
      <c r="B276" s="86" t="s">
        <v>7061</v>
      </c>
      <c r="C276" s="79" t="s">
        <v>3866</v>
      </c>
      <c r="D276" s="81">
        <v>362.8</v>
      </c>
    </row>
    <row r="277" spans="1:4" ht="15" customHeight="1" x14ac:dyDescent="0.25">
      <c r="A277" s="85">
        <v>604253</v>
      </c>
      <c r="B277" s="86" t="s">
        <v>7061</v>
      </c>
      <c r="C277" s="79" t="s">
        <v>3868</v>
      </c>
      <c r="D277" s="81">
        <v>29699.58</v>
      </c>
    </row>
    <row r="278" spans="1:4" ht="15" customHeight="1" x14ac:dyDescent="0.25">
      <c r="A278" s="85">
        <v>604254</v>
      </c>
      <c r="B278" s="86" t="s">
        <v>7061</v>
      </c>
      <c r="C278" s="79" t="s">
        <v>3870</v>
      </c>
      <c r="D278" s="81">
        <v>5116.91</v>
      </c>
    </row>
    <row r="279" spans="1:4" ht="15" customHeight="1" x14ac:dyDescent="0.25">
      <c r="A279" s="85">
        <v>604271</v>
      </c>
      <c r="B279" s="86" t="s">
        <v>7061</v>
      </c>
      <c r="C279" s="79" t="s">
        <v>3874</v>
      </c>
      <c r="D279" s="81">
        <v>15</v>
      </c>
    </row>
    <row r="280" spans="1:4" ht="15" customHeight="1" x14ac:dyDescent="0.25">
      <c r="A280" s="85">
        <v>604441</v>
      </c>
      <c r="B280" s="86" t="s">
        <v>7061</v>
      </c>
      <c r="C280" s="79" t="s">
        <v>3894</v>
      </c>
      <c r="D280" s="81">
        <v>349.09</v>
      </c>
    </row>
    <row r="281" spans="1:4" ht="15" customHeight="1" x14ac:dyDescent="0.25">
      <c r="A281" s="85">
        <v>604451</v>
      </c>
      <c r="B281" s="86" t="s">
        <v>7061</v>
      </c>
      <c r="C281" s="79" t="s">
        <v>3896</v>
      </c>
      <c r="D281" s="81">
        <v>21440.03</v>
      </c>
    </row>
    <row r="282" spans="1:4" ht="15" customHeight="1" x14ac:dyDescent="0.25">
      <c r="A282" s="85">
        <v>604452</v>
      </c>
      <c r="B282" s="86" t="s">
        <v>7061</v>
      </c>
      <c r="C282" s="79" t="s">
        <v>3898</v>
      </c>
      <c r="D282" s="81">
        <v>686.83</v>
      </c>
    </row>
    <row r="283" spans="1:4" ht="15" customHeight="1" x14ac:dyDescent="0.25">
      <c r="A283" s="85">
        <v>604453</v>
      </c>
      <c r="B283" s="86" t="s">
        <v>7061</v>
      </c>
      <c r="C283" s="79" t="s">
        <v>3900</v>
      </c>
      <c r="D283" s="81">
        <v>19294.759999999998</v>
      </c>
    </row>
    <row r="284" spans="1:4" ht="15" customHeight="1" x14ac:dyDescent="0.25">
      <c r="A284" s="85">
        <v>604454</v>
      </c>
      <c r="B284" s="86" t="s">
        <v>7061</v>
      </c>
      <c r="C284" s="79" t="s">
        <v>3902</v>
      </c>
      <c r="D284" s="81">
        <v>1150.23</v>
      </c>
    </row>
    <row r="285" spans="1:4" ht="15" customHeight="1" x14ac:dyDescent="0.25">
      <c r="A285" s="85">
        <v>604456</v>
      </c>
      <c r="B285" s="86" t="s">
        <v>7061</v>
      </c>
      <c r="C285" s="79" t="s">
        <v>3904</v>
      </c>
      <c r="D285" s="81">
        <v>12108.11</v>
      </c>
    </row>
    <row r="286" spans="1:4" ht="15" customHeight="1" x14ac:dyDescent="0.25">
      <c r="A286" s="85">
        <v>6044567</v>
      </c>
      <c r="B286" s="86" t="s">
        <v>7061</v>
      </c>
      <c r="C286" s="79" t="s">
        <v>3906</v>
      </c>
      <c r="D286" s="81">
        <v>591.95000000000005</v>
      </c>
    </row>
    <row r="287" spans="1:4" ht="15" customHeight="1" x14ac:dyDescent="0.25">
      <c r="A287" s="85">
        <v>604551</v>
      </c>
      <c r="B287" s="86" t="s">
        <v>7061</v>
      </c>
      <c r="C287" s="79" t="s">
        <v>3934</v>
      </c>
      <c r="D287" s="81">
        <v>1206657.5900000001</v>
      </c>
    </row>
    <row r="288" spans="1:4" ht="15" customHeight="1" x14ac:dyDescent="0.25">
      <c r="A288" s="85">
        <v>604552</v>
      </c>
      <c r="B288" s="86" t="s">
        <v>7061</v>
      </c>
      <c r="C288" s="79" t="s">
        <v>3936</v>
      </c>
      <c r="D288" s="81">
        <v>14962.5</v>
      </c>
    </row>
    <row r="289" spans="1:4" ht="15" customHeight="1" x14ac:dyDescent="0.25">
      <c r="A289" s="85">
        <v>604553</v>
      </c>
      <c r="B289" s="86" t="s">
        <v>7061</v>
      </c>
      <c r="C289" s="79" t="s">
        <v>3938</v>
      </c>
      <c r="D289" s="81">
        <v>1212139.1499999999</v>
      </c>
    </row>
    <row r="290" spans="1:4" ht="15" customHeight="1" x14ac:dyDescent="0.25">
      <c r="A290" s="85">
        <v>604554</v>
      </c>
      <c r="B290" s="86" t="s">
        <v>7061</v>
      </c>
      <c r="C290" s="79" t="s">
        <v>3940</v>
      </c>
      <c r="D290" s="81">
        <v>164029.65</v>
      </c>
    </row>
    <row r="291" spans="1:4" ht="15" customHeight="1" x14ac:dyDescent="0.25">
      <c r="A291" s="85">
        <v>604651</v>
      </c>
      <c r="B291" s="86" t="s">
        <v>7061</v>
      </c>
      <c r="C291" s="79" t="s">
        <v>3956</v>
      </c>
      <c r="D291" s="81">
        <v>277516.53000000003</v>
      </c>
    </row>
    <row r="292" spans="1:4" ht="15" customHeight="1" x14ac:dyDescent="0.25">
      <c r="A292" s="85">
        <v>604653</v>
      </c>
      <c r="B292" s="86" t="s">
        <v>7061</v>
      </c>
      <c r="C292" s="79" t="s">
        <v>3958</v>
      </c>
      <c r="D292" s="81">
        <v>520759.7</v>
      </c>
    </row>
    <row r="293" spans="1:4" ht="15" customHeight="1" x14ac:dyDescent="0.25">
      <c r="A293" s="85">
        <v>604751</v>
      </c>
      <c r="B293" s="86" t="s">
        <v>7061</v>
      </c>
      <c r="C293" s="79" t="s">
        <v>3968</v>
      </c>
      <c r="D293" s="81">
        <v>264784.03999999998</v>
      </c>
    </row>
    <row r="294" spans="1:4" ht="15" customHeight="1" x14ac:dyDescent="0.25">
      <c r="A294" s="85">
        <v>604752</v>
      </c>
      <c r="B294" s="86" t="s">
        <v>7061</v>
      </c>
      <c r="C294" s="79" t="s">
        <v>3972</v>
      </c>
      <c r="D294" s="81">
        <v>8981.74</v>
      </c>
    </row>
    <row r="295" spans="1:4" ht="15" customHeight="1" x14ac:dyDescent="0.25">
      <c r="A295" s="85">
        <v>604753</v>
      </c>
      <c r="B295" s="86" t="s">
        <v>7061</v>
      </c>
      <c r="C295" s="79" t="s">
        <v>3974</v>
      </c>
      <c r="D295" s="81">
        <v>828614.48</v>
      </c>
    </row>
    <row r="296" spans="1:4" ht="15" customHeight="1" x14ac:dyDescent="0.25">
      <c r="A296" s="85">
        <v>604754</v>
      </c>
      <c r="B296" s="86" t="s">
        <v>7061</v>
      </c>
      <c r="C296" s="79" t="s">
        <v>3978</v>
      </c>
      <c r="D296" s="81">
        <v>53673.65</v>
      </c>
    </row>
    <row r="297" spans="1:4" ht="15" customHeight="1" x14ac:dyDescent="0.25">
      <c r="A297" s="85">
        <v>604756</v>
      </c>
      <c r="B297" s="86" t="s">
        <v>7061</v>
      </c>
      <c r="C297" s="79" t="s">
        <v>3980</v>
      </c>
      <c r="D297" s="81">
        <v>18160.310000000001</v>
      </c>
    </row>
    <row r="298" spans="1:4" ht="15" customHeight="1" x14ac:dyDescent="0.25">
      <c r="A298" s="85">
        <v>6047567</v>
      </c>
      <c r="B298" s="86" t="s">
        <v>7061</v>
      </c>
      <c r="C298" s="79" t="s">
        <v>3982</v>
      </c>
      <c r="D298" s="81">
        <v>1353.81</v>
      </c>
    </row>
    <row r="299" spans="1:4" ht="15" customHeight="1" x14ac:dyDescent="0.25">
      <c r="A299" s="85">
        <v>6047581</v>
      </c>
      <c r="B299" s="86" t="s">
        <v>7061</v>
      </c>
      <c r="C299" s="79" t="s">
        <v>3984</v>
      </c>
      <c r="D299" s="81">
        <v>46348.23</v>
      </c>
    </row>
    <row r="300" spans="1:4" ht="15" customHeight="1" x14ac:dyDescent="0.25">
      <c r="A300" s="85">
        <v>6047591</v>
      </c>
      <c r="B300" s="86" t="s">
        <v>7061</v>
      </c>
      <c r="C300" s="79" t="s">
        <v>3986</v>
      </c>
      <c r="D300" s="81">
        <v>45303.9</v>
      </c>
    </row>
    <row r="301" spans="1:4" ht="15" customHeight="1" x14ac:dyDescent="0.25">
      <c r="A301" s="85">
        <v>604851</v>
      </c>
      <c r="B301" s="86" t="s">
        <v>7061</v>
      </c>
      <c r="C301" s="79" t="s">
        <v>3990</v>
      </c>
      <c r="D301" s="81">
        <v>88082.17</v>
      </c>
    </row>
    <row r="302" spans="1:4" ht="15" customHeight="1" x14ac:dyDescent="0.25">
      <c r="A302" s="85">
        <v>604852</v>
      </c>
      <c r="B302" s="86" t="s">
        <v>7061</v>
      </c>
      <c r="C302" s="79" t="s">
        <v>3994</v>
      </c>
      <c r="D302" s="81">
        <v>4320.78</v>
      </c>
    </row>
    <row r="303" spans="1:4" ht="15" customHeight="1" x14ac:dyDescent="0.25">
      <c r="A303" s="85">
        <v>604853</v>
      </c>
      <c r="B303" s="86" t="s">
        <v>7061</v>
      </c>
      <c r="C303" s="79" t="s">
        <v>3996</v>
      </c>
      <c r="D303" s="81">
        <v>685167.46</v>
      </c>
    </row>
    <row r="304" spans="1:4" ht="15" customHeight="1" x14ac:dyDescent="0.25">
      <c r="A304" s="85">
        <v>604854</v>
      </c>
      <c r="B304" s="86" t="s">
        <v>7061</v>
      </c>
      <c r="C304" s="79" t="s">
        <v>4000</v>
      </c>
      <c r="D304" s="81">
        <v>32978.339999999997</v>
      </c>
    </row>
    <row r="305" spans="1:4" ht="15" customHeight="1" x14ac:dyDescent="0.25">
      <c r="A305" s="85">
        <v>604856</v>
      </c>
      <c r="B305" s="86" t="s">
        <v>7061</v>
      </c>
      <c r="C305" s="79" t="s">
        <v>4002</v>
      </c>
      <c r="D305" s="81">
        <v>10216.700000000001</v>
      </c>
    </row>
    <row r="306" spans="1:4" ht="15" customHeight="1" x14ac:dyDescent="0.25">
      <c r="A306" s="85">
        <v>6048567</v>
      </c>
      <c r="B306" s="86" t="s">
        <v>7061</v>
      </c>
      <c r="C306" s="79" t="s">
        <v>4004</v>
      </c>
      <c r="D306" s="81">
        <v>1014.18</v>
      </c>
    </row>
    <row r="307" spans="1:4" ht="15" customHeight="1" x14ac:dyDescent="0.25">
      <c r="A307" s="85">
        <v>604951</v>
      </c>
      <c r="B307" s="86" t="s">
        <v>7061</v>
      </c>
      <c r="C307" s="79" t="s">
        <v>4008</v>
      </c>
      <c r="D307" s="81">
        <v>56535.34</v>
      </c>
    </row>
    <row r="308" spans="1:4" ht="15" customHeight="1" x14ac:dyDescent="0.25">
      <c r="A308" s="85">
        <v>604952</v>
      </c>
      <c r="B308" s="86" t="s">
        <v>7061</v>
      </c>
      <c r="C308" s="79" t="s">
        <v>4012</v>
      </c>
      <c r="D308" s="81">
        <v>12023.36</v>
      </c>
    </row>
    <row r="309" spans="1:4" ht="15" customHeight="1" x14ac:dyDescent="0.25">
      <c r="A309" s="85">
        <v>604954</v>
      </c>
      <c r="B309" s="86" t="s">
        <v>7061</v>
      </c>
      <c r="C309" s="79" t="s">
        <v>4014</v>
      </c>
      <c r="D309" s="81">
        <v>17890.78</v>
      </c>
    </row>
    <row r="310" spans="1:4" ht="15" customHeight="1" x14ac:dyDescent="0.25">
      <c r="A310" s="85">
        <v>6049560</v>
      </c>
      <c r="B310" s="86" t="s">
        <v>7061</v>
      </c>
      <c r="C310" s="79" t="s">
        <v>4016</v>
      </c>
      <c r="D310" s="81">
        <v>13580.15</v>
      </c>
    </row>
    <row r="311" spans="1:4" ht="15" customHeight="1" x14ac:dyDescent="0.25">
      <c r="A311" s="85">
        <v>60495607</v>
      </c>
      <c r="B311" s="86" t="s">
        <v>7061</v>
      </c>
      <c r="C311" s="79" t="s">
        <v>4018</v>
      </c>
      <c r="D311" s="81">
        <v>1699.42</v>
      </c>
    </row>
    <row r="312" spans="1:4" ht="15" customHeight="1" x14ac:dyDescent="0.25">
      <c r="A312" s="85">
        <v>6049561</v>
      </c>
      <c r="B312" s="86" t="s">
        <v>7061</v>
      </c>
      <c r="C312" s="79" t="s">
        <v>4020</v>
      </c>
      <c r="D312" s="81">
        <v>2159.42</v>
      </c>
    </row>
    <row r="313" spans="1:4" ht="15" customHeight="1" x14ac:dyDescent="0.25">
      <c r="A313" s="85">
        <v>60495617</v>
      </c>
      <c r="B313" s="86" t="s">
        <v>7061</v>
      </c>
      <c r="C313" s="79" t="s">
        <v>4022</v>
      </c>
      <c r="D313" s="81">
        <v>324.19</v>
      </c>
    </row>
    <row r="314" spans="1:4" ht="15" customHeight="1" x14ac:dyDescent="0.25">
      <c r="A314" s="85">
        <v>6049581</v>
      </c>
      <c r="B314" s="86" t="s">
        <v>7061</v>
      </c>
      <c r="C314" s="79" t="s">
        <v>4030</v>
      </c>
      <c r="D314" s="81">
        <v>61842.8</v>
      </c>
    </row>
    <row r="315" spans="1:4" ht="15" customHeight="1" x14ac:dyDescent="0.25">
      <c r="A315" s="85">
        <v>607410</v>
      </c>
      <c r="B315" s="86" t="s">
        <v>7062</v>
      </c>
      <c r="C315" s="79" t="s">
        <v>4068</v>
      </c>
      <c r="D315" s="81">
        <v>43635.47</v>
      </c>
    </row>
    <row r="316" spans="1:4" ht="15" customHeight="1" x14ac:dyDescent="0.25">
      <c r="A316" s="85">
        <v>604570</v>
      </c>
      <c r="B316" s="86" t="s">
        <v>7061</v>
      </c>
      <c r="C316" s="79" t="s">
        <v>3944</v>
      </c>
      <c r="D316" s="81">
        <v>16535.59</v>
      </c>
    </row>
    <row r="317" spans="1:4" ht="15" customHeight="1" x14ac:dyDescent="0.25">
      <c r="A317" s="85">
        <v>607031</v>
      </c>
      <c r="B317" s="86" t="s">
        <v>7062</v>
      </c>
      <c r="C317" s="79" t="s">
        <v>4042</v>
      </c>
      <c r="D317" s="81">
        <v>9.08</v>
      </c>
    </row>
    <row r="318" spans="1:4" ht="15" customHeight="1" x14ac:dyDescent="0.25">
      <c r="A318" s="85">
        <v>607051</v>
      </c>
      <c r="B318" s="86" t="s">
        <v>7062</v>
      </c>
      <c r="C318" s="79" t="s">
        <v>4046</v>
      </c>
      <c r="D318" s="81">
        <v>73926.649999999994</v>
      </c>
    </row>
    <row r="319" spans="1:4" ht="15" customHeight="1" x14ac:dyDescent="0.25">
      <c r="A319" s="85">
        <v>607431</v>
      </c>
      <c r="B319" s="86" t="s">
        <v>7062</v>
      </c>
      <c r="C319" s="79" t="s">
        <v>4072</v>
      </c>
      <c r="D319" s="81">
        <v>1402.38</v>
      </c>
    </row>
    <row r="320" spans="1:4" ht="15" customHeight="1" x14ac:dyDescent="0.25">
      <c r="A320" s="85">
        <v>607451</v>
      </c>
      <c r="B320" s="86" t="s">
        <v>7062</v>
      </c>
      <c r="C320" s="79" t="s">
        <v>4074</v>
      </c>
      <c r="D320" s="81">
        <v>31150.39</v>
      </c>
    </row>
    <row r="321" spans="1:4" ht="15" customHeight="1" x14ac:dyDescent="0.25">
      <c r="A321" s="85">
        <v>607452</v>
      </c>
      <c r="B321" s="86" t="s">
        <v>7062</v>
      </c>
      <c r="C321" s="79" t="s">
        <v>4078</v>
      </c>
      <c r="D321" s="81">
        <v>2913.76</v>
      </c>
    </row>
    <row r="322" spans="1:4" ht="15" customHeight="1" x14ac:dyDescent="0.25">
      <c r="A322" s="85">
        <v>607481</v>
      </c>
      <c r="B322" s="86" t="s">
        <v>7062</v>
      </c>
      <c r="C322" s="79" t="s">
        <v>4096</v>
      </c>
      <c r="D322" s="81">
        <v>2626.42</v>
      </c>
    </row>
    <row r="323" spans="1:4" ht="15" customHeight="1" x14ac:dyDescent="0.25">
      <c r="A323" s="85">
        <v>607521</v>
      </c>
      <c r="B323" s="86" t="s">
        <v>7062</v>
      </c>
      <c r="C323" s="79" t="s">
        <v>4100</v>
      </c>
      <c r="D323" s="81">
        <v>52943.25</v>
      </c>
    </row>
    <row r="324" spans="1:4" ht="15" customHeight="1" x14ac:dyDescent="0.25">
      <c r="A324" s="85">
        <v>607531</v>
      </c>
      <c r="B324" s="86" t="s">
        <v>7062</v>
      </c>
      <c r="C324" s="79" t="s">
        <v>4102</v>
      </c>
      <c r="D324" s="81">
        <v>274125.90999999997</v>
      </c>
    </row>
    <row r="325" spans="1:4" ht="15" customHeight="1" x14ac:dyDescent="0.25">
      <c r="A325" s="85">
        <v>607551</v>
      </c>
      <c r="B325" s="86" t="s">
        <v>7062</v>
      </c>
      <c r="C325" s="79" t="s">
        <v>4106</v>
      </c>
      <c r="D325" s="81">
        <v>1644734.3</v>
      </c>
    </row>
    <row r="326" spans="1:4" ht="15" customHeight="1" x14ac:dyDescent="0.25">
      <c r="A326" s="85">
        <v>607552</v>
      </c>
      <c r="B326" s="86" t="s">
        <v>7062</v>
      </c>
      <c r="C326" s="79" t="s">
        <v>4110</v>
      </c>
      <c r="D326" s="81">
        <v>29903.8</v>
      </c>
    </row>
    <row r="327" spans="1:4" ht="15" customHeight="1" x14ac:dyDescent="0.25">
      <c r="A327" s="85">
        <v>607553</v>
      </c>
      <c r="B327" s="86" t="s">
        <v>7062</v>
      </c>
      <c r="C327" s="79" t="s">
        <v>4114</v>
      </c>
      <c r="D327" s="81">
        <v>29476.82</v>
      </c>
    </row>
    <row r="328" spans="1:4" ht="15" customHeight="1" x14ac:dyDescent="0.25">
      <c r="A328" s="85">
        <v>60756101</v>
      </c>
      <c r="B328" s="86" t="s">
        <v>7062</v>
      </c>
      <c r="C328" s="79" t="s">
        <v>4122</v>
      </c>
      <c r="D328" s="81">
        <v>344010.51</v>
      </c>
    </row>
    <row r="329" spans="1:4" ht="15" customHeight="1" x14ac:dyDescent="0.25">
      <c r="A329" s="85">
        <v>601455</v>
      </c>
      <c r="B329" s="86" t="s">
        <v>7058</v>
      </c>
      <c r="C329" s="79" t="s">
        <v>3822</v>
      </c>
      <c r="D329" s="81">
        <v>142.71</v>
      </c>
    </row>
    <row r="330" spans="1:4" ht="15" customHeight="1" x14ac:dyDescent="0.25">
      <c r="A330" s="85">
        <v>601555</v>
      </c>
      <c r="B330" s="86" t="s">
        <v>7058</v>
      </c>
      <c r="C330" s="79" t="s">
        <v>3840</v>
      </c>
      <c r="D330" s="81">
        <v>4916.8</v>
      </c>
    </row>
    <row r="331" spans="1:4" ht="15" customHeight="1" x14ac:dyDescent="0.25">
      <c r="A331" s="85">
        <v>604571</v>
      </c>
      <c r="B331" s="86" t="s">
        <v>7061</v>
      </c>
      <c r="C331" s="79" t="s">
        <v>3946</v>
      </c>
      <c r="D331" s="81">
        <v>77303.83</v>
      </c>
    </row>
    <row r="332" spans="1:4" ht="15" customHeight="1" x14ac:dyDescent="0.25">
      <c r="A332" s="85">
        <v>607011</v>
      </c>
      <c r="B332" s="86" t="s">
        <v>7062</v>
      </c>
      <c r="C332" s="79" t="s">
        <v>4040</v>
      </c>
      <c r="D332" s="81">
        <v>234096.94</v>
      </c>
    </row>
    <row r="333" spans="1:4" ht="15" customHeight="1" x14ac:dyDescent="0.25">
      <c r="A333" s="85">
        <v>6070500</v>
      </c>
      <c r="B333" s="86" t="s">
        <v>7062</v>
      </c>
      <c r="C333" s="79" t="s">
        <v>4044</v>
      </c>
      <c r="D333" s="81">
        <v>130392.09</v>
      </c>
    </row>
    <row r="334" spans="1:4" ht="15" customHeight="1" x14ac:dyDescent="0.25">
      <c r="A334" s="85">
        <v>607151</v>
      </c>
      <c r="B334" s="86" t="s">
        <v>7062</v>
      </c>
      <c r="C334" s="79" t="s">
        <v>4054</v>
      </c>
      <c r="D334" s="81">
        <v>3639.42</v>
      </c>
    </row>
    <row r="335" spans="1:4" ht="15" customHeight="1" x14ac:dyDescent="0.25">
      <c r="A335" s="85">
        <v>6071511</v>
      </c>
      <c r="B335" s="86" t="s">
        <v>7062</v>
      </c>
      <c r="C335" s="79" t="s">
        <v>4056</v>
      </c>
      <c r="D335" s="81">
        <v>803.16</v>
      </c>
    </row>
    <row r="336" spans="1:4" ht="15" customHeight="1" x14ac:dyDescent="0.25">
      <c r="A336" s="85">
        <v>6071512</v>
      </c>
      <c r="B336" s="86" t="s">
        <v>7062</v>
      </c>
      <c r="C336" s="79" t="s">
        <v>4058</v>
      </c>
      <c r="D336" s="81">
        <v>398.11</v>
      </c>
    </row>
    <row r="337" spans="1:4" ht="15" customHeight="1" x14ac:dyDescent="0.25">
      <c r="A337" s="85">
        <v>607251</v>
      </c>
      <c r="B337" s="86" t="s">
        <v>7062</v>
      </c>
      <c r="C337" s="79" t="s">
        <v>4060</v>
      </c>
      <c r="D337" s="81">
        <v>59122.13</v>
      </c>
    </row>
    <row r="338" spans="1:4" ht="15" customHeight="1" x14ac:dyDescent="0.25">
      <c r="A338" s="85">
        <v>607253</v>
      </c>
      <c r="B338" s="86" t="s">
        <v>7062</v>
      </c>
      <c r="C338" s="79" t="s">
        <v>4064</v>
      </c>
      <c r="D338" s="81">
        <v>25257.94</v>
      </c>
    </row>
    <row r="339" spans="1:4" ht="15" customHeight="1" x14ac:dyDescent="0.25">
      <c r="A339" s="85">
        <v>607254</v>
      </c>
      <c r="B339" s="86" t="s">
        <v>7062</v>
      </c>
      <c r="C339" s="79" t="s">
        <v>4066</v>
      </c>
      <c r="D339" s="81">
        <v>3427.58</v>
      </c>
    </row>
    <row r="340" spans="1:4" ht="15" customHeight="1" x14ac:dyDescent="0.25">
      <c r="A340" s="85">
        <v>6074515</v>
      </c>
      <c r="B340" s="86" t="s">
        <v>7062</v>
      </c>
      <c r="C340" s="79" t="s">
        <v>4076</v>
      </c>
      <c r="D340" s="81">
        <v>32213.74</v>
      </c>
    </row>
    <row r="341" spans="1:4" ht="15" customHeight="1" x14ac:dyDescent="0.25">
      <c r="A341" s="85">
        <v>6074535</v>
      </c>
      <c r="B341" s="86" t="s">
        <v>7062</v>
      </c>
      <c r="C341" s="79" t="s">
        <v>4082</v>
      </c>
      <c r="D341" s="81">
        <v>16420.46</v>
      </c>
    </row>
    <row r="342" spans="1:4" ht="15" customHeight="1" x14ac:dyDescent="0.25">
      <c r="A342" s="85">
        <v>607454</v>
      </c>
      <c r="B342" s="86" t="s">
        <v>7062</v>
      </c>
      <c r="C342" s="79" t="s">
        <v>4084</v>
      </c>
      <c r="D342" s="81">
        <v>5085.7299999999996</v>
      </c>
    </row>
    <row r="343" spans="1:4" ht="15" customHeight="1" x14ac:dyDescent="0.25">
      <c r="A343" s="85">
        <v>607455</v>
      </c>
      <c r="B343" s="86" t="s">
        <v>7062</v>
      </c>
      <c r="C343" s="79" t="s">
        <v>4086</v>
      </c>
      <c r="D343" s="81">
        <v>82.23</v>
      </c>
    </row>
    <row r="344" spans="1:4" ht="15" customHeight="1" x14ac:dyDescent="0.25">
      <c r="A344" s="85">
        <v>607456</v>
      </c>
      <c r="B344" s="86" t="s">
        <v>7062</v>
      </c>
      <c r="C344" s="79" t="s">
        <v>4088</v>
      </c>
      <c r="D344" s="81">
        <v>10058.93</v>
      </c>
    </row>
    <row r="345" spans="1:4" ht="15" customHeight="1" x14ac:dyDescent="0.25">
      <c r="A345" s="85">
        <v>6074567</v>
      </c>
      <c r="B345" s="86" t="s">
        <v>7062</v>
      </c>
      <c r="C345" s="79" t="s">
        <v>4090</v>
      </c>
      <c r="D345" s="81">
        <v>491.2</v>
      </c>
    </row>
    <row r="346" spans="1:4" ht="15" customHeight="1" x14ac:dyDescent="0.25">
      <c r="A346" s="85">
        <v>6074581</v>
      </c>
      <c r="B346" s="86" t="s">
        <v>7062</v>
      </c>
      <c r="C346" s="79" t="s">
        <v>4092</v>
      </c>
      <c r="D346" s="81">
        <v>18550.02</v>
      </c>
    </row>
    <row r="347" spans="1:4" ht="15" customHeight="1" x14ac:dyDescent="0.25">
      <c r="A347" s="85">
        <v>6074591</v>
      </c>
      <c r="B347" s="86" t="s">
        <v>7062</v>
      </c>
      <c r="C347" s="79" t="s">
        <v>4094</v>
      </c>
      <c r="D347" s="81">
        <v>9777.0499999999993</v>
      </c>
    </row>
    <row r="348" spans="1:4" ht="15" customHeight="1" x14ac:dyDescent="0.25">
      <c r="A348" s="85">
        <v>6075515</v>
      </c>
      <c r="B348" s="86" t="s">
        <v>7062</v>
      </c>
      <c r="C348" s="79" t="s">
        <v>4108</v>
      </c>
      <c r="D348" s="81">
        <v>1744656.63</v>
      </c>
    </row>
    <row r="349" spans="1:4" ht="15" customHeight="1" x14ac:dyDescent="0.25">
      <c r="A349" s="85">
        <v>6075525</v>
      </c>
      <c r="B349" s="86" t="s">
        <v>7062</v>
      </c>
      <c r="C349" s="79" t="s">
        <v>4112</v>
      </c>
      <c r="D349" s="81">
        <v>30904.07</v>
      </c>
    </row>
    <row r="350" spans="1:4" ht="15" customHeight="1" x14ac:dyDescent="0.25">
      <c r="A350" s="85">
        <v>6075535</v>
      </c>
      <c r="B350" s="86" t="s">
        <v>7062</v>
      </c>
      <c r="C350" s="79" t="s">
        <v>4116</v>
      </c>
      <c r="D350" s="81">
        <v>2408417.59</v>
      </c>
    </row>
    <row r="351" spans="1:4" ht="15" customHeight="1" x14ac:dyDescent="0.25">
      <c r="A351" s="85">
        <v>607554</v>
      </c>
      <c r="B351" s="86" t="s">
        <v>7062</v>
      </c>
      <c r="C351" s="79" t="s">
        <v>4118</v>
      </c>
      <c r="D351" s="81">
        <v>213584.38</v>
      </c>
    </row>
    <row r="352" spans="1:4" ht="15" customHeight="1" x14ac:dyDescent="0.25">
      <c r="A352" s="85">
        <v>607555</v>
      </c>
      <c r="B352" s="86" t="s">
        <v>7062</v>
      </c>
      <c r="C352" s="79" t="s">
        <v>4120</v>
      </c>
      <c r="D352" s="81">
        <v>1937.88</v>
      </c>
    </row>
    <row r="353" spans="1:4" ht="15" customHeight="1" x14ac:dyDescent="0.25">
      <c r="A353" s="85">
        <v>607581</v>
      </c>
      <c r="B353" s="86" t="s">
        <v>7062</v>
      </c>
      <c r="C353" s="79" t="s">
        <v>4126</v>
      </c>
      <c r="D353" s="81">
        <v>566207.38</v>
      </c>
    </row>
    <row r="354" spans="1:4" ht="15" customHeight="1" x14ac:dyDescent="0.25">
      <c r="A354" s="85">
        <v>6075817</v>
      </c>
      <c r="B354" s="86" t="s">
        <v>7062</v>
      </c>
      <c r="C354" s="79" t="s">
        <v>4128</v>
      </c>
      <c r="D354" s="81">
        <v>15326.32</v>
      </c>
    </row>
    <row r="355" spans="1:4" ht="15" customHeight="1" x14ac:dyDescent="0.25">
      <c r="A355" s="85">
        <v>607651</v>
      </c>
      <c r="B355" s="86" t="s">
        <v>7062</v>
      </c>
      <c r="C355" s="79" t="s">
        <v>4130</v>
      </c>
      <c r="D355" s="81">
        <v>468898.79</v>
      </c>
    </row>
    <row r="356" spans="1:4" ht="15" customHeight="1" x14ac:dyDescent="0.25">
      <c r="A356" s="85">
        <v>607653</v>
      </c>
      <c r="B356" s="86" t="s">
        <v>7062</v>
      </c>
      <c r="C356" s="79" t="s">
        <v>4132</v>
      </c>
      <c r="D356" s="81">
        <v>1194246.6100000001</v>
      </c>
    </row>
    <row r="357" spans="1:4" ht="15" customHeight="1" x14ac:dyDescent="0.25">
      <c r="A357" s="85">
        <v>607751</v>
      </c>
      <c r="B357" s="86" t="s">
        <v>7062</v>
      </c>
      <c r="C357" s="79" t="s">
        <v>4136</v>
      </c>
      <c r="D357" s="81">
        <v>613316.39</v>
      </c>
    </row>
    <row r="358" spans="1:4" ht="15" customHeight="1" x14ac:dyDescent="0.25">
      <c r="A358" s="85">
        <v>607752</v>
      </c>
      <c r="B358" s="86" t="s">
        <v>7062</v>
      </c>
      <c r="C358" s="79" t="s">
        <v>4140</v>
      </c>
      <c r="D358" s="81">
        <v>14621.62</v>
      </c>
    </row>
    <row r="359" spans="1:4" ht="15" customHeight="1" x14ac:dyDescent="0.25">
      <c r="A359" s="85">
        <v>607753</v>
      </c>
      <c r="B359" s="86" t="s">
        <v>7062</v>
      </c>
      <c r="C359" s="79" t="s">
        <v>4142</v>
      </c>
      <c r="D359" s="81">
        <v>1942533.06</v>
      </c>
    </row>
    <row r="360" spans="1:4" ht="15" customHeight="1" x14ac:dyDescent="0.25">
      <c r="A360" s="85">
        <v>607754</v>
      </c>
      <c r="B360" s="86" t="s">
        <v>7062</v>
      </c>
      <c r="C360" s="79" t="s">
        <v>4146</v>
      </c>
      <c r="D360" s="81">
        <v>48573.77</v>
      </c>
    </row>
    <row r="361" spans="1:4" ht="15" customHeight="1" x14ac:dyDescent="0.25">
      <c r="A361" s="85">
        <v>607756</v>
      </c>
      <c r="B361" s="86" t="s">
        <v>7062</v>
      </c>
      <c r="C361" s="79" t="s">
        <v>4148</v>
      </c>
      <c r="D361" s="81">
        <v>18909.13</v>
      </c>
    </row>
    <row r="362" spans="1:4" ht="15" customHeight="1" x14ac:dyDescent="0.25">
      <c r="A362" s="85">
        <v>6077567</v>
      </c>
      <c r="B362" s="86" t="s">
        <v>7062</v>
      </c>
      <c r="C362" s="79" t="s">
        <v>4150</v>
      </c>
      <c r="D362" s="81">
        <v>1410</v>
      </c>
    </row>
    <row r="363" spans="1:4" ht="15" customHeight="1" x14ac:dyDescent="0.25">
      <c r="A363" s="85">
        <v>6077581</v>
      </c>
      <c r="B363" s="86" t="s">
        <v>7062</v>
      </c>
      <c r="C363" s="79" t="s">
        <v>4152</v>
      </c>
      <c r="D363" s="81">
        <v>69799</v>
      </c>
    </row>
    <row r="364" spans="1:4" ht="15" customHeight="1" x14ac:dyDescent="0.25">
      <c r="A364" s="85">
        <v>6077591</v>
      </c>
      <c r="B364" s="86" t="s">
        <v>7062</v>
      </c>
      <c r="C364" s="79" t="s">
        <v>4154</v>
      </c>
      <c r="D364" s="81">
        <v>89957.62</v>
      </c>
    </row>
    <row r="365" spans="1:4" ht="15" customHeight="1" x14ac:dyDescent="0.25">
      <c r="A365" s="85">
        <v>607851</v>
      </c>
      <c r="B365" s="86" t="s">
        <v>7062</v>
      </c>
      <c r="C365" s="79" t="s">
        <v>4156</v>
      </c>
      <c r="D365" s="81">
        <v>295033.59999999998</v>
      </c>
    </row>
    <row r="366" spans="1:4" ht="15" customHeight="1" x14ac:dyDescent="0.25">
      <c r="A366" s="85">
        <v>607852</v>
      </c>
      <c r="B366" s="86" t="s">
        <v>7062</v>
      </c>
      <c r="C366" s="79" t="s">
        <v>4160</v>
      </c>
      <c r="D366" s="81">
        <v>9575.4599999999991</v>
      </c>
    </row>
    <row r="367" spans="1:4" ht="15" customHeight="1" x14ac:dyDescent="0.25">
      <c r="A367" s="85">
        <v>607853</v>
      </c>
      <c r="B367" s="86" t="s">
        <v>7062</v>
      </c>
      <c r="C367" s="79" t="s">
        <v>4162</v>
      </c>
      <c r="D367" s="81">
        <v>2228567.36</v>
      </c>
    </row>
    <row r="368" spans="1:4" ht="15" customHeight="1" x14ac:dyDescent="0.25">
      <c r="A368" s="85">
        <v>607854</v>
      </c>
      <c r="B368" s="86" t="s">
        <v>7062</v>
      </c>
      <c r="C368" s="79" t="s">
        <v>4166</v>
      </c>
      <c r="D368" s="81">
        <v>31012.71</v>
      </c>
    </row>
    <row r="369" spans="1:4" ht="15" customHeight="1" x14ac:dyDescent="0.25">
      <c r="A369" s="85">
        <v>607856</v>
      </c>
      <c r="B369" s="86" t="s">
        <v>7062</v>
      </c>
      <c r="C369" s="79" t="s">
        <v>4168</v>
      </c>
      <c r="D369" s="81">
        <v>15346.37</v>
      </c>
    </row>
    <row r="370" spans="1:4" ht="15" customHeight="1" x14ac:dyDescent="0.25">
      <c r="A370" s="85">
        <v>6078567</v>
      </c>
      <c r="B370" s="86" t="s">
        <v>7062</v>
      </c>
      <c r="C370" s="79" t="s">
        <v>4170</v>
      </c>
      <c r="D370" s="81">
        <v>1533.65</v>
      </c>
    </row>
    <row r="371" spans="1:4" ht="15" customHeight="1" x14ac:dyDescent="0.25">
      <c r="A371" s="85">
        <v>607951</v>
      </c>
      <c r="B371" s="86" t="s">
        <v>7062</v>
      </c>
      <c r="C371" s="79" t="s">
        <v>4172</v>
      </c>
      <c r="D371" s="81">
        <v>140047.45000000001</v>
      </c>
    </row>
    <row r="372" spans="1:4" ht="15" customHeight="1" x14ac:dyDescent="0.25">
      <c r="A372" s="85">
        <v>607952</v>
      </c>
      <c r="B372" s="86" t="s">
        <v>7062</v>
      </c>
      <c r="C372" s="79" t="s">
        <v>4176</v>
      </c>
      <c r="D372" s="81">
        <v>17077.849999999999</v>
      </c>
    </row>
    <row r="373" spans="1:4" ht="15" customHeight="1" x14ac:dyDescent="0.25">
      <c r="A373" s="85">
        <v>607954</v>
      </c>
      <c r="B373" s="86" t="s">
        <v>7062</v>
      </c>
      <c r="C373" s="79" t="s">
        <v>4178</v>
      </c>
      <c r="D373" s="81">
        <v>21158.880000000001</v>
      </c>
    </row>
    <row r="374" spans="1:4" ht="15" customHeight="1" x14ac:dyDescent="0.25">
      <c r="A374" s="85">
        <v>6079560</v>
      </c>
      <c r="B374" s="86" t="s">
        <v>7062</v>
      </c>
      <c r="C374" s="79" t="s">
        <v>4180</v>
      </c>
      <c r="D374" s="81">
        <v>21022.83</v>
      </c>
    </row>
    <row r="375" spans="1:4" ht="15" customHeight="1" x14ac:dyDescent="0.25">
      <c r="A375" s="85">
        <v>60795607</v>
      </c>
      <c r="B375" s="86" t="s">
        <v>7062</v>
      </c>
      <c r="C375" s="79" t="s">
        <v>4182</v>
      </c>
      <c r="D375" s="81">
        <v>2630.43</v>
      </c>
    </row>
    <row r="376" spans="1:4" ht="15" customHeight="1" x14ac:dyDescent="0.25">
      <c r="A376" s="85">
        <v>6079561</v>
      </c>
      <c r="B376" s="86" t="s">
        <v>7062</v>
      </c>
      <c r="C376" s="79" t="s">
        <v>4184</v>
      </c>
      <c r="D376" s="81">
        <v>6285.62</v>
      </c>
    </row>
    <row r="377" spans="1:4" ht="15" customHeight="1" x14ac:dyDescent="0.25">
      <c r="A377" s="85">
        <v>60795617</v>
      </c>
      <c r="B377" s="86" t="s">
        <v>7062</v>
      </c>
      <c r="C377" s="79" t="s">
        <v>4186</v>
      </c>
      <c r="D377" s="81">
        <v>943.32</v>
      </c>
    </row>
    <row r="378" spans="1:4" ht="15" customHeight="1" x14ac:dyDescent="0.25">
      <c r="A378" s="85">
        <v>6079581</v>
      </c>
      <c r="B378" s="86" t="s">
        <v>7062</v>
      </c>
      <c r="C378" s="79" t="s">
        <v>4194</v>
      </c>
      <c r="D378" s="81">
        <v>75596.23</v>
      </c>
    </row>
    <row r="379" spans="1:4" ht="15" customHeight="1" x14ac:dyDescent="0.25">
      <c r="A379" s="85">
        <v>6079591</v>
      </c>
      <c r="B379" s="86" t="s">
        <v>7062</v>
      </c>
      <c r="C379" s="79" t="s">
        <v>4196</v>
      </c>
      <c r="D379" s="81">
        <v>60436.78</v>
      </c>
    </row>
    <row r="380" spans="1:4" ht="15" customHeight="1" x14ac:dyDescent="0.25">
      <c r="A380" s="85">
        <v>6044581</v>
      </c>
      <c r="B380" s="86" t="s">
        <v>7061</v>
      </c>
      <c r="C380" s="79" t="s">
        <v>3908</v>
      </c>
      <c r="D380" s="81">
        <v>1741.55</v>
      </c>
    </row>
    <row r="381" spans="1:4" ht="15" customHeight="1" x14ac:dyDescent="0.25">
      <c r="A381" s="85">
        <v>6044591</v>
      </c>
      <c r="B381" s="86" t="s">
        <v>7061</v>
      </c>
      <c r="C381" s="79" t="s">
        <v>3910</v>
      </c>
      <c r="D381" s="81">
        <v>29.27</v>
      </c>
    </row>
    <row r="382" spans="1:4" ht="15" customHeight="1" x14ac:dyDescent="0.25">
      <c r="A382" s="85">
        <v>604581</v>
      </c>
      <c r="B382" s="86" t="s">
        <v>7061</v>
      </c>
      <c r="C382" s="79" t="s">
        <v>3948</v>
      </c>
      <c r="D382" s="81">
        <v>14642.36</v>
      </c>
    </row>
    <row r="383" spans="1:4" ht="15" customHeight="1" x14ac:dyDescent="0.25">
      <c r="A383" s="85">
        <v>6049562</v>
      </c>
      <c r="B383" s="86" t="s">
        <v>7061</v>
      </c>
      <c r="C383" s="79" t="s">
        <v>4024</v>
      </c>
      <c r="D383" s="81">
        <v>2946.42</v>
      </c>
    </row>
    <row r="384" spans="1:4" ht="15" customHeight="1" x14ac:dyDescent="0.25">
      <c r="A384" s="85">
        <v>60495627</v>
      </c>
      <c r="B384" s="86" t="s">
        <v>7061</v>
      </c>
      <c r="C384" s="79" t="s">
        <v>4026</v>
      </c>
      <c r="D384" s="81">
        <v>589.32000000000005</v>
      </c>
    </row>
    <row r="385" spans="1:4" ht="15" customHeight="1" x14ac:dyDescent="0.25">
      <c r="A385" s="85">
        <v>604957</v>
      </c>
      <c r="B385" s="86" t="s">
        <v>7061</v>
      </c>
      <c r="C385" s="79" t="s">
        <v>4028</v>
      </c>
      <c r="D385" s="81">
        <v>1451.78</v>
      </c>
    </row>
    <row r="386" spans="1:4" ht="15" customHeight="1" x14ac:dyDescent="0.25">
      <c r="A386" s="85">
        <v>6049591</v>
      </c>
      <c r="B386" s="86" t="s">
        <v>7061</v>
      </c>
      <c r="C386" s="79" t="s">
        <v>4032</v>
      </c>
      <c r="D386" s="81">
        <v>54715.77</v>
      </c>
    </row>
    <row r="387" spans="1:4" ht="15" customHeight="1" x14ac:dyDescent="0.25">
      <c r="A387" s="85">
        <v>604481</v>
      </c>
      <c r="B387" s="86" t="s">
        <v>7061</v>
      </c>
      <c r="C387" s="79" t="s">
        <v>3918</v>
      </c>
      <c r="D387" s="81">
        <v>402.34</v>
      </c>
    </row>
    <row r="388" spans="1:4" ht="15" customHeight="1" x14ac:dyDescent="0.25">
      <c r="A388" s="85">
        <v>604541</v>
      </c>
      <c r="B388" s="86" t="s">
        <v>7061</v>
      </c>
      <c r="C388" s="79" t="s">
        <v>3930</v>
      </c>
      <c r="D388" s="81">
        <v>8366.9</v>
      </c>
    </row>
    <row r="389" spans="1:4" ht="15" customHeight="1" x14ac:dyDescent="0.25">
      <c r="A389" s="85">
        <v>604871</v>
      </c>
      <c r="B389" s="86" t="s">
        <v>7061</v>
      </c>
      <c r="C389" s="79" t="s">
        <v>4006</v>
      </c>
      <c r="D389" s="81">
        <v>4934.3599999999997</v>
      </c>
    </row>
    <row r="390" spans="1:4" ht="15" customHeight="1" x14ac:dyDescent="0.25">
      <c r="A390" s="85">
        <v>607541</v>
      </c>
      <c r="B390" s="86" t="s">
        <v>7062</v>
      </c>
      <c r="C390" s="79" t="s">
        <v>6268</v>
      </c>
      <c r="D390" s="81">
        <v>1402.1</v>
      </c>
    </row>
    <row r="391" spans="1:4" ht="15" customHeight="1" x14ac:dyDescent="0.25">
      <c r="A391" s="85">
        <v>607081</v>
      </c>
      <c r="B391" s="86" t="s">
        <v>7062</v>
      </c>
      <c r="C391" s="79" t="s">
        <v>4050</v>
      </c>
      <c r="D391" s="81">
        <v>1897.87</v>
      </c>
    </row>
    <row r="392" spans="1:4" ht="15" customHeight="1" x14ac:dyDescent="0.25">
      <c r="A392" s="85">
        <v>607252</v>
      </c>
      <c r="B392" s="86" t="s">
        <v>7062</v>
      </c>
      <c r="C392" s="79" t="s">
        <v>4062</v>
      </c>
      <c r="D392" s="81">
        <v>220.31</v>
      </c>
    </row>
    <row r="393" spans="1:4" ht="15" customHeight="1" x14ac:dyDescent="0.25">
      <c r="A393" s="85">
        <v>6074525</v>
      </c>
      <c r="B393" s="86" t="s">
        <v>7062</v>
      </c>
      <c r="C393" s="79" t="s">
        <v>4080</v>
      </c>
      <c r="D393" s="81">
        <v>1349.08</v>
      </c>
    </row>
    <row r="394" spans="1:4" ht="15" customHeight="1" x14ac:dyDescent="0.25">
      <c r="A394" s="85">
        <v>6079562</v>
      </c>
      <c r="B394" s="86" t="s">
        <v>7062</v>
      </c>
      <c r="C394" s="79" t="s">
        <v>4188</v>
      </c>
      <c r="D394" s="81">
        <v>5568.68</v>
      </c>
    </row>
    <row r="395" spans="1:4" ht="15" customHeight="1" x14ac:dyDescent="0.25">
      <c r="A395" s="85">
        <v>60795627</v>
      </c>
      <c r="B395" s="86" t="s">
        <v>7062</v>
      </c>
      <c r="C395" s="79" t="s">
        <v>4190</v>
      </c>
      <c r="D395" s="81">
        <v>1114.01</v>
      </c>
    </row>
    <row r="396" spans="1:4" ht="15" customHeight="1" x14ac:dyDescent="0.25">
      <c r="A396" s="85">
        <v>607957</v>
      </c>
      <c r="B396" s="86" t="s">
        <v>7062</v>
      </c>
      <c r="C396" s="79" t="s">
        <v>4192</v>
      </c>
      <c r="D396" s="81">
        <v>3249.56</v>
      </c>
    </row>
    <row r="397" spans="1:4" ht="15" customHeight="1" x14ac:dyDescent="0.25">
      <c r="A397" s="85">
        <v>607571</v>
      </c>
      <c r="B397" s="86" t="s">
        <v>7062</v>
      </c>
      <c r="C397" s="79" t="s">
        <v>4124</v>
      </c>
      <c r="D397" s="81">
        <v>8555.99</v>
      </c>
    </row>
    <row r="398" spans="1:4" ht="15" customHeight="1" x14ac:dyDescent="0.25">
      <c r="A398" s="85">
        <v>604361</v>
      </c>
      <c r="B398" s="86" t="s">
        <v>7061</v>
      </c>
      <c r="C398" s="79" t="s">
        <v>3880</v>
      </c>
      <c r="D398" s="81">
        <v>127438.12</v>
      </c>
    </row>
    <row r="399" spans="1:4" ht="15" customHeight="1" x14ac:dyDescent="0.25">
      <c r="A399" s="85">
        <v>604371</v>
      </c>
      <c r="B399" s="86" t="s">
        <v>7061</v>
      </c>
      <c r="C399" s="79" t="s">
        <v>3882</v>
      </c>
      <c r="D399" s="81">
        <v>45.33</v>
      </c>
    </row>
    <row r="400" spans="1:4" ht="15" customHeight="1" x14ac:dyDescent="0.25">
      <c r="A400" s="85">
        <v>604411</v>
      </c>
      <c r="B400" s="86" t="s">
        <v>7061</v>
      </c>
      <c r="C400" s="79" t="s">
        <v>3884</v>
      </c>
      <c r="D400" s="81">
        <v>97322.28</v>
      </c>
    </row>
    <row r="401" spans="1:4" ht="15" customHeight="1" x14ac:dyDescent="0.25">
      <c r="A401" s="85">
        <v>604421</v>
      </c>
      <c r="B401" s="86" t="s">
        <v>7061</v>
      </c>
      <c r="C401" s="79" t="s">
        <v>3886</v>
      </c>
      <c r="D401" s="81">
        <v>44994.29</v>
      </c>
    </row>
    <row r="402" spans="1:4" ht="15" customHeight="1" x14ac:dyDescent="0.25">
      <c r="A402" s="85">
        <v>6044310</v>
      </c>
      <c r="B402" s="86" t="s">
        <v>7061</v>
      </c>
      <c r="C402" s="79" t="s">
        <v>3890</v>
      </c>
      <c r="D402" s="81">
        <v>813.69</v>
      </c>
    </row>
    <row r="403" spans="1:4" ht="15" customHeight="1" x14ac:dyDescent="0.25">
      <c r="A403" s="85">
        <v>6044312</v>
      </c>
      <c r="B403" s="86" t="s">
        <v>7061</v>
      </c>
      <c r="C403" s="79" t="s">
        <v>3892</v>
      </c>
      <c r="D403" s="81">
        <v>13830.51</v>
      </c>
    </row>
    <row r="404" spans="1:4" ht="15" customHeight="1" x14ac:dyDescent="0.25">
      <c r="A404" s="85">
        <v>604461</v>
      </c>
      <c r="B404" s="86" t="s">
        <v>7061</v>
      </c>
      <c r="C404" s="79" t="s">
        <v>3912</v>
      </c>
      <c r="D404" s="81">
        <v>98053.45</v>
      </c>
    </row>
    <row r="405" spans="1:4" ht="15" customHeight="1" x14ac:dyDescent="0.25">
      <c r="A405" s="85">
        <v>604471</v>
      </c>
      <c r="B405" s="86" t="s">
        <v>7061</v>
      </c>
      <c r="C405" s="79" t="s">
        <v>3916</v>
      </c>
      <c r="D405" s="81">
        <v>9086.3700000000008</v>
      </c>
    </row>
    <row r="406" spans="1:4" ht="15" customHeight="1" x14ac:dyDescent="0.25">
      <c r="A406" s="85">
        <v>604511</v>
      </c>
      <c r="B406" s="86" t="s">
        <v>7061</v>
      </c>
      <c r="C406" s="79" t="s">
        <v>3920</v>
      </c>
      <c r="D406" s="81">
        <v>319933.46999999997</v>
      </c>
    </row>
    <row r="407" spans="1:4" ht="15" customHeight="1" x14ac:dyDescent="0.25">
      <c r="A407" s="85">
        <v>6045310</v>
      </c>
      <c r="B407" s="86" t="s">
        <v>7061</v>
      </c>
      <c r="C407" s="79" t="s">
        <v>3924</v>
      </c>
      <c r="D407" s="81">
        <v>26977.09</v>
      </c>
    </row>
    <row r="408" spans="1:4" ht="15" customHeight="1" x14ac:dyDescent="0.25">
      <c r="A408" s="85">
        <v>6045311</v>
      </c>
      <c r="B408" s="86" t="s">
        <v>7061</v>
      </c>
      <c r="C408" s="79" t="s">
        <v>3926</v>
      </c>
      <c r="D408" s="81">
        <v>2157.98</v>
      </c>
    </row>
    <row r="409" spans="1:4" ht="15" customHeight="1" x14ac:dyDescent="0.25">
      <c r="A409" s="85">
        <v>6045312</v>
      </c>
      <c r="B409" s="86" t="s">
        <v>7061</v>
      </c>
      <c r="C409" s="79" t="s">
        <v>3928</v>
      </c>
      <c r="D409" s="81">
        <v>208407.66</v>
      </c>
    </row>
    <row r="410" spans="1:4" ht="15" customHeight="1" x14ac:dyDescent="0.25">
      <c r="A410" s="85">
        <v>6045610</v>
      </c>
      <c r="B410" s="86" t="s">
        <v>7061</v>
      </c>
      <c r="C410" s="79" t="s">
        <v>6256</v>
      </c>
      <c r="D410" s="81">
        <v>916.98</v>
      </c>
    </row>
    <row r="411" spans="1:4" ht="15" customHeight="1" x14ac:dyDescent="0.25">
      <c r="A411" s="85">
        <v>604621</v>
      </c>
      <c r="B411" s="86" t="s">
        <v>7061</v>
      </c>
      <c r="C411" s="79" t="s">
        <v>3952</v>
      </c>
      <c r="D411" s="81">
        <v>418632.57</v>
      </c>
    </row>
    <row r="412" spans="1:4" ht="15" customHeight="1" x14ac:dyDescent="0.25">
      <c r="A412" s="85">
        <v>604661</v>
      </c>
      <c r="B412" s="86" t="s">
        <v>7061</v>
      </c>
      <c r="C412" s="79" t="s">
        <v>3960</v>
      </c>
      <c r="D412" s="81">
        <v>130521.8</v>
      </c>
    </row>
    <row r="413" spans="1:4" ht="15" customHeight="1" x14ac:dyDescent="0.25">
      <c r="A413" s="85">
        <v>604671</v>
      </c>
      <c r="B413" s="86" t="s">
        <v>7061</v>
      </c>
      <c r="C413" s="79" t="s">
        <v>3962</v>
      </c>
      <c r="D413" s="81">
        <v>283079.2</v>
      </c>
    </row>
    <row r="414" spans="1:4" ht="15" customHeight="1" x14ac:dyDescent="0.25">
      <c r="A414" s="85">
        <v>604741</v>
      </c>
      <c r="B414" s="86" t="s">
        <v>7061</v>
      </c>
      <c r="C414" s="79" t="s">
        <v>3966</v>
      </c>
      <c r="D414" s="81">
        <v>6.72</v>
      </c>
    </row>
    <row r="415" spans="1:4" ht="15" customHeight="1" x14ac:dyDescent="0.25">
      <c r="A415" s="85">
        <v>604761</v>
      </c>
      <c r="B415" s="86" t="s">
        <v>7061</v>
      </c>
      <c r="C415" s="79" t="s">
        <v>3988</v>
      </c>
      <c r="D415" s="81">
        <v>109007.98</v>
      </c>
    </row>
    <row r="416" spans="1:4" ht="15" customHeight="1" x14ac:dyDescent="0.25">
      <c r="A416" s="85">
        <v>607021</v>
      </c>
      <c r="B416" s="86" t="s">
        <v>7062</v>
      </c>
      <c r="C416" s="79" t="s">
        <v>6260</v>
      </c>
      <c r="D416" s="81">
        <v>60.8</v>
      </c>
    </row>
    <row r="417" spans="1:4" ht="15" customHeight="1" x14ac:dyDescent="0.25">
      <c r="A417" s="85">
        <v>601010</v>
      </c>
      <c r="B417" s="86">
        <v>601</v>
      </c>
      <c r="C417" s="79" t="s">
        <v>3792</v>
      </c>
      <c r="D417" s="81">
        <v>1288.1199999999999</v>
      </c>
    </row>
    <row r="418" spans="1:4" ht="15" customHeight="1" x14ac:dyDescent="0.25">
      <c r="A418" s="85">
        <v>604631</v>
      </c>
      <c r="B418" s="86">
        <v>604</v>
      </c>
      <c r="C418" s="79" t="s">
        <v>3954</v>
      </c>
      <c r="D418" s="81">
        <v>66230.92</v>
      </c>
    </row>
    <row r="419" spans="1:4" ht="15" customHeight="1" x14ac:dyDescent="0.25">
      <c r="A419" s="85">
        <v>6042581</v>
      </c>
      <c r="B419" s="86">
        <v>604</v>
      </c>
      <c r="C419" s="79" t="s">
        <v>3872</v>
      </c>
      <c r="D419" s="81">
        <v>26.36</v>
      </c>
    </row>
    <row r="420" spans="1:4" ht="15" customHeight="1" x14ac:dyDescent="0.25">
      <c r="A420" s="85">
        <v>607583</v>
      </c>
      <c r="B420" s="86" t="s">
        <v>7062</v>
      </c>
      <c r="C420" s="79" t="s">
        <v>6270</v>
      </c>
      <c r="D420" s="81">
        <v>883105.67</v>
      </c>
    </row>
    <row r="421" spans="1:4" ht="15" customHeight="1" x14ac:dyDescent="0.25">
      <c r="A421" s="85">
        <v>6077410</v>
      </c>
      <c r="B421" s="86" t="s">
        <v>7062</v>
      </c>
      <c r="C421" s="79" t="s">
        <v>6272</v>
      </c>
      <c r="D421" s="81">
        <v>1015.57</v>
      </c>
    </row>
    <row r="422" spans="1:4" ht="15" customHeight="1" x14ac:dyDescent="0.25">
      <c r="A422" s="85">
        <v>604241</v>
      </c>
      <c r="B422" s="86" t="s">
        <v>7061</v>
      </c>
      <c r="C422" s="79" t="s">
        <v>6250</v>
      </c>
      <c r="D422" s="81">
        <v>22.12</v>
      </c>
    </row>
    <row r="423" spans="1:4" ht="15" customHeight="1" x14ac:dyDescent="0.25">
      <c r="A423" s="85">
        <v>604211</v>
      </c>
      <c r="B423" s="86" t="s">
        <v>7061</v>
      </c>
      <c r="C423" s="79" t="s">
        <v>6248</v>
      </c>
      <c r="D423" s="81">
        <v>6.15</v>
      </c>
    </row>
    <row r="424" spans="1:4" ht="15" customHeight="1" x14ac:dyDescent="0.25">
      <c r="A424" s="85">
        <v>6042413</v>
      </c>
      <c r="B424" s="86" t="s">
        <v>7061</v>
      </c>
      <c r="C424" s="79" t="s">
        <v>6252</v>
      </c>
      <c r="D424" s="81">
        <v>0.33</v>
      </c>
    </row>
    <row r="425" spans="1:4" ht="15" customHeight="1" x14ac:dyDescent="0.25">
      <c r="A425" s="85">
        <v>607001</v>
      </c>
      <c r="B425" s="86">
        <v>607</v>
      </c>
      <c r="C425" s="79" t="s">
        <v>4038</v>
      </c>
      <c r="D425" s="81">
        <v>43136.1</v>
      </c>
    </row>
    <row r="426" spans="1:4" ht="15" customHeight="1" x14ac:dyDescent="0.25">
      <c r="A426" s="85">
        <v>604311</v>
      </c>
      <c r="B426" s="86" t="s">
        <v>7061</v>
      </c>
      <c r="C426" s="79" t="s">
        <v>3876</v>
      </c>
      <c r="D426" s="81">
        <v>30711.86</v>
      </c>
    </row>
    <row r="427" spans="1:4" ht="15" customHeight="1" x14ac:dyDescent="0.25">
      <c r="A427" s="85">
        <v>6047517</v>
      </c>
      <c r="B427" s="86" t="s">
        <v>7061</v>
      </c>
      <c r="C427" s="79" t="s">
        <v>3970</v>
      </c>
      <c r="D427" s="81">
        <v>10734.21</v>
      </c>
    </row>
    <row r="428" spans="1:4" ht="15" customHeight="1" x14ac:dyDescent="0.25">
      <c r="A428" s="85">
        <v>6047537</v>
      </c>
      <c r="B428" s="86" t="s">
        <v>7061</v>
      </c>
      <c r="C428" s="79" t="s">
        <v>3976</v>
      </c>
      <c r="D428" s="81">
        <v>19278.96</v>
      </c>
    </row>
    <row r="429" spans="1:4" ht="15" customHeight="1" x14ac:dyDescent="0.25">
      <c r="A429" s="85">
        <v>6048517</v>
      </c>
      <c r="B429" s="86" t="s">
        <v>7061</v>
      </c>
      <c r="C429" s="79" t="s">
        <v>3992</v>
      </c>
      <c r="D429" s="81">
        <v>2524.87</v>
      </c>
    </row>
    <row r="430" spans="1:4" ht="15" customHeight="1" x14ac:dyDescent="0.25">
      <c r="A430" s="85">
        <v>6048537</v>
      </c>
      <c r="B430" s="86" t="s">
        <v>7061</v>
      </c>
      <c r="C430" s="79" t="s">
        <v>3998</v>
      </c>
      <c r="D430" s="81">
        <v>8280.39</v>
      </c>
    </row>
    <row r="431" spans="1:4" ht="15" customHeight="1" x14ac:dyDescent="0.25">
      <c r="A431" s="85">
        <v>6049517</v>
      </c>
      <c r="B431" s="86" t="s">
        <v>7061</v>
      </c>
      <c r="C431" s="79" t="s">
        <v>4010</v>
      </c>
      <c r="D431" s="81">
        <v>240.74</v>
      </c>
    </row>
    <row r="432" spans="1:4" ht="15" customHeight="1" x14ac:dyDescent="0.25">
      <c r="A432" s="85">
        <v>607100</v>
      </c>
      <c r="B432" s="86" t="s">
        <v>7062</v>
      </c>
      <c r="C432" s="79" t="s">
        <v>6264</v>
      </c>
      <c r="D432" s="81">
        <v>24447.87</v>
      </c>
    </row>
    <row r="433" spans="1:4" ht="15" customHeight="1" x14ac:dyDescent="0.25">
      <c r="A433" s="85">
        <v>607180</v>
      </c>
      <c r="B433" s="86" t="s">
        <v>7062</v>
      </c>
      <c r="C433" s="79" t="s">
        <v>6266</v>
      </c>
      <c r="D433" s="81">
        <v>13038.87</v>
      </c>
    </row>
    <row r="434" spans="1:4" ht="15" customHeight="1" x14ac:dyDescent="0.25">
      <c r="A434" s="85">
        <v>6077517</v>
      </c>
      <c r="B434" s="86" t="s">
        <v>7062</v>
      </c>
      <c r="C434" s="79" t="s">
        <v>4138</v>
      </c>
      <c r="D434" s="81">
        <v>23480.59</v>
      </c>
    </row>
    <row r="435" spans="1:4" ht="15" customHeight="1" x14ac:dyDescent="0.25">
      <c r="A435" s="85">
        <v>6077537</v>
      </c>
      <c r="B435" s="86" t="s">
        <v>7062</v>
      </c>
      <c r="C435" s="79" t="s">
        <v>4144</v>
      </c>
      <c r="D435" s="81">
        <v>42063.7</v>
      </c>
    </row>
    <row r="436" spans="1:4" ht="15" customHeight="1" x14ac:dyDescent="0.25">
      <c r="A436" s="85">
        <v>6078517</v>
      </c>
      <c r="B436" s="86" t="s">
        <v>7062</v>
      </c>
      <c r="C436" s="79" t="s">
        <v>4158</v>
      </c>
      <c r="D436" s="81">
        <v>8573.01</v>
      </c>
    </row>
    <row r="437" spans="1:4" ht="15" customHeight="1" x14ac:dyDescent="0.25">
      <c r="A437" s="85">
        <v>6078537</v>
      </c>
      <c r="B437" s="86" t="s">
        <v>7062</v>
      </c>
      <c r="C437" s="79" t="s">
        <v>4164</v>
      </c>
      <c r="D437" s="81">
        <v>25725.51</v>
      </c>
    </row>
    <row r="438" spans="1:4" ht="15" customHeight="1" x14ac:dyDescent="0.25">
      <c r="A438" s="85">
        <v>6079517</v>
      </c>
      <c r="B438" s="86" t="s">
        <v>7062</v>
      </c>
      <c r="C438" s="79" t="s">
        <v>4174</v>
      </c>
      <c r="D438" s="81">
        <v>1531.94</v>
      </c>
    </row>
    <row r="439" spans="1:4" ht="15" customHeight="1" x14ac:dyDescent="0.25">
      <c r="A439" s="85">
        <v>607061</v>
      </c>
      <c r="B439" s="86">
        <v>607</v>
      </c>
      <c r="C439" s="79" t="s">
        <v>6262</v>
      </c>
      <c r="D439" s="81">
        <v>11.6</v>
      </c>
    </row>
    <row r="440" spans="1:4" ht="15" customHeight="1" x14ac:dyDescent="0.25">
      <c r="A440" s="85">
        <v>607483</v>
      </c>
      <c r="B440" s="86">
        <v>607</v>
      </c>
      <c r="C440" s="79" t="s">
        <v>4098</v>
      </c>
      <c r="D440" s="81">
        <v>294260.39</v>
      </c>
    </row>
    <row r="441" spans="1:4" ht="15" customHeight="1" x14ac:dyDescent="0.25">
      <c r="A441" s="85">
        <v>6076810</v>
      </c>
      <c r="B441" s="86">
        <v>607</v>
      </c>
      <c r="C441" s="79" t="s">
        <v>4134</v>
      </c>
      <c r="D441" s="81">
        <v>6691.13</v>
      </c>
    </row>
    <row r="442" spans="1:4" ht="15" customHeight="1" x14ac:dyDescent="0.25">
      <c r="A442" s="85">
        <v>60151105</v>
      </c>
      <c r="B442" s="86">
        <v>601</v>
      </c>
      <c r="C442" s="79" t="s">
        <v>3828</v>
      </c>
      <c r="D442" s="81">
        <v>1151.92</v>
      </c>
    </row>
    <row r="443" spans="1:4" ht="15" customHeight="1" x14ac:dyDescent="0.25">
      <c r="A443" s="85">
        <v>6045817</v>
      </c>
      <c r="B443" s="86">
        <v>604</v>
      </c>
      <c r="C443" s="79" t="s">
        <v>3950</v>
      </c>
      <c r="D443" s="81">
        <v>108.27</v>
      </c>
    </row>
    <row r="444" spans="1:4" ht="15" customHeight="1" x14ac:dyDescent="0.25">
      <c r="A444" s="85">
        <v>607421</v>
      </c>
      <c r="B444" s="86">
        <v>607</v>
      </c>
      <c r="C444" s="79" t="s">
        <v>4070</v>
      </c>
      <c r="D444" s="81">
        <v>1630.73</v>
      </c>
    </row>
    <row r="445" spans="1:4" ht="15" customHeight="1" x14ac:dyDescent="0.25">
      <c r="A445" s="85">
        <v>6077580</v>
      </c>
      <c r="B445" s="86">
        <v>607</v>
      </c>
      <c r="C445" s="79" t="s">
        <v>6274</v>
      </c>
      <c r="D445" s="81">
        <v>185.41</v>
      </c>
    </row>
    <row r="446" spans="1:4" ht="15" customHeight="1" x14ac:dyDescent="0.25">
      <c r="A446" s="85">
        <v>601911</v>
      </c>
      <c r="B446" s="86">
        <v>601</v>
      </c>
      <c r="C446" s="79" t="s">
        <v>3842</v>
      </c>
      <c r="D446" s="81">
        <v>1434.17</v>
      </c>
    </row>
    <row r="447" spans="1:4" ht="15" customHeight="1" x14ac:dyDescent="0.25">
      <c r="A447" s="85">
        <v>607071</v>
      </c>
      <c r="B447" s="86">
        <v>607</v>
      </c>
      <c r="C447" s="79" t="s">
        <v>4048</v>
      </c>
      <c r="D447" s="81">
        <v>1.06</v>
      </c>
    </row>
    <row r="448" spans="1:4" ht="15" customHeight="1" x14ac:dyDescent="0.25">
      <c r="A448" s="85">
        <v>607535</v>
      </c>
      <c r="B448" s="86">
        <v>607</v>
      </c>
      <c r="C448" s="79" t="s">
        <v>4104</v>
      </c>
      <c r="D448" s="81">
        <v>383.91</v>
      </c>
    </row>
    <row r="449" spans="1:4" ht="15" customHeight="1" x14ac:dyDescent="0.25">
      <c r="A449" s="85">
        <v>604711</v>
      </c>
      <c r="B449" s="86">
        <v>604</v>
      </c>
      <c r="C449" s="79" t="s">
        <v>3964</v>
      </c>
      <c r="D449" s="81">
        <v>9862.27</v>
      </c>
    </row>
    <row r="450" spans="1:4" ht="15" customHeight="1" x14ac:dyDescent="0.25">
      <c r="A450" s="82" t="s">
        <v>6958</v>
      </c>
      <c r="B450" s="83"/>
      <c r="C450" s="82" t="s">
        <v>7083</v>
      </c>
      <c r="D450" s="92"/>
    </row>
    <row r="451" spans="1:4" ht="15" customHeight="1" x14ac:dyDescent="0.25">
      <c r="A451" s="82" t="s">
        <v>6960</v>
      </c>
      <c r="B451" s="83"/>
      <c r="C451" s="82" t="s">
        <v>7084</v>
      </c>
      <c r="D451" s="92"/>
    </row>
    <row r="452" spans="1:4" ht="15" customHeight="1" x14ac:dyDescent="0.25">
      <c r="A452" s="82" t="s">
        <v>7009</v>
      </c>
      <c r="B452" s="83"/>
      <c r="C452" s="82" t="s">
        <v>7085</v>
      </c>
      <c r="D452" s="92">
        <f>SUM(D453:D462)</f>
        <v>3387156.9299999997</v>
      </c>
    </row>
    <row r="453" spans="1:4" ht="15" customHeight="1" x14ac:dyDescent="0.25">
      <c r="A453" s="85">
        <v>600561</v>
      </c>
      <c r="B453" s="86" t="s">
        <v>7086</v>
      </c>
      <c r="C453" s="79" t="s">
        <v>6234</v>
      </c>
      <c r="D453" s="81">
        <v>2368.1</v>
      </c>
    </row>
    <row r="454" spans="1:4" ht="15" customHeight="1" x14ac:dyDescent="0.25">
      <c r="A454" s="85">
        <v>6005617</v>
      </c>
      <c r="B454" s="86" t="s">
        <v>7086</v>
      </c>
      <c r="C454" s="79" t="s">
        <v>3790</v>
      </c>
      <c r="D454" s="81">
        <v>838.91</v>
      </c>
    </row>
    <row r="455" spans="1:4" ht="15" customHeight="1" x14ac:dyDescent="0.25">
      <c r="A455" s="85">
        <v>60301071</v>
      </c>
      <c r="B455" s="86" t="s">
        <v>7087</v>
      </c>
      <c r="C455" s="79" t="s">
        <v>6246</v>
      </c>
      <c r="D455" s="81">
        <v>3688.29</v>
      </c>
    </row>
    <row r="456" spans="1:4" ht="15" customHeight="1" x14ac:dyDescent="0.25">
      <c r="A456" s="85">
        <v>60306011</v>
      </c>
      <c r="B456" s="86" t="s">
        <v>7087</v>
      </c>
      <c r="C456" s="79" t="s">
        <v>3844</v>
      </c>
      <c r="D456" s="81">
        <v>2980681.24</v>
      </c>
    </row>
    <row r="457" spans="1:4" ht="15" customHeight="1" x14ac:dyDescent="0.25">
      <c r="A457" s="85">
        <v>60306041</v>
      </c>
      <c r="B457" s="86" t="s">
        <v>7087</v>
      </c>
      <c r="C457" s="79" t="s">
        <v>3846</v>
      </c>
      <c r="D457" s="81">
        <v>220493.11</v>
      </c>
    </row>
    <row r="458" spans="1:4" ht="15" customHeight="1" x14ac:dyDescent="0.25">
      <c r="A458" s="85">
        <v>60306091</v>
      </c>
      <c r="B458" s="86" t="s">
        <v>7087</v>
      </c>
      <c r="C458" s="79" t="s">
        <v>3848</v>
      </c>
      <c r="D458" s="81">
        <v>7225.36</v>
      </c>
    </row>
    <row r="459" spans="1:4" ht="15" customHeight="1" x14ac:dyDescent="0.25">
      <c r="A459" s="85">
        <v>60306141</v>
      </c>
      <c r="B459" s="86" t="s">
        <v>7087</v>
      </c>
      <c r="C459" s="79" t="s">
        <v>3850</v>
      </c>
      <c r="D459" s="81">
        <v>143168.20000000001</v>
      </c>
    </row>
    <row r="460" spans="1:4" ht="15" customHeight="1" x14ac:dyDescent="0.25">
      <c r="A460" s="85">
        <v>60306151</v>
      </c>
      <c r="B460" s="86" t="s">
        <v>7087</v>
      </c>
      <c r="C460" s="79" t="s">
        <v>3852</v>
      </c>
      <c r="D460" s="81">
        <v>1131.3800000000001</v>
      </c>
    </row>
    <row r="461" spans="1:4" ht="15" customHeight="1" x14ac:dyDescent="0.25">
      <c r="A461" s="85">
        <v>606511</v>
      </c>
      <c r="B461" s="86" t="s">
        <v>7088</v>
      </c>
      <c r="C461" s="79" t="s">
        <v>4036</v>
      </c>
      <c r="D461" s="81">
        <v>24516.36</v>
      </c>
    </row>
    <row r="462" spans="1:4" ht="15" customHeight="1" x14ac:dyDescent="0.25">
      <c r="A462" s="85">
        <v>60306161</v>
      </c>
      <c r="B462" s="86">
        <v>603</v>
      </c>
      <c r="C462" s="79" t="s">
        <v>3854</v>
      </c>
      <c r="D462" s="81">
        <v>3045.98</v>
      </c>
    </row>
    <row r="463" spans="1:4" ht="15" customHeight="1" x14ac:dyDescent="0.25">
      <c r="A463" s="82" t="s">
        <v>7014</v>
      </c>
      <c r="B463" s="83"/>
      <c r="C463" s="82" t="s">
        <v>7091</v>
      </c>
      <c r="D463" s="92">
        <f>SUM(D464:D465)</f>
        <v>3015489.78</v>
      </c>
    </row>
    <row r="464" spans="1:4" ht="15" customHeight="1" x14ac:dyDescent="0.25">
      <c r="A464" s="85">
        <v>60506131</v>
      </c>
      <c r="B464" s="86" t="s">
        <v>7092</v>
      </c>
      <c r="C464" s="79" t="s">
        <v>4034</v>
      </c>
      <c r="D464" s="81">
        <v>3008541.88</v>
      </c>
    </row>
    <row r="465" spans="1:4" ht="15" customHeight="1" x14ac:dyDescent="0.25">
      <c r="A465" s="85">
        <v>60708131</v>
      </c>
      <c r="B465" s="86" t="s">
        <v>7062</v>
      </c>
      <c r="C465" s="79" t="s">
        <v>4052</v>
      </c>
      <c r="D465" s="81">
        <v>6947.9</v>
      </c>
    </row>
    <row r="466" spans="1:4" ht="15" customHeight="1" x14ac:dyDescent="0.25">
      <c r="A466" s="82" t="s">
        <v>7017</v>
      </c>
      <c r="B466" s="83"/>
      <c r="C466" s="82" t="s">
        <v>7093</v>
      </c>
      <c r="D466" s="92"/>
    </row>
    <row r="467" spans="1:4" ht="15" customHeight="1" x14ac:dyDescent="0.25">
      <c r="A467" s="82" t="s">
        <v>7020</v>
      </c>
      <c r="B467" s="83"/>
      <c r="C467" s="82" t="s">
        <v>7094</v>
      </c>
      <c r="D467" s="92">
        <f>SUM(D238,D450,D451,D452,D463,D466)</f>
        <v>35085138.850000016</v>
      </c>
    </row>
    <row r="468" spans="1:4" ht="15" customHeight="1" x14ac:dyDescent="0.25">
      <c r="A468" s="115" t="s">
        <v>7096</v>
      </c>
      <c r="B468" s="116"/>
      <c r="C468" s="96" t="s">
        <v>7097</v>
      </c>
      <c r="D468" s="98">
        <f>D236-D467</f>
        <v>52407008.220000006</v>
      </c>
    </row>
    <row r="469" spans="1:4" ht="15" customHeight="1" x14ac:dyDescent="0.25">
      <c r="A469" s="99" t="s">
        <v>7099</v>
      </c>
      <c r="B469" s="76"/>
      <c r="C469" s="100" t="s">
        <v>7100</v>
      </c>
      <c r="D469" s="101"/>
    </row>
    <row r="470" spans="1:4" ht="15" customHeight="1" x14ac:dyDescent="0.25">
      <c r="A470" s="82" t="s">
        <v>6949</v>
      </c>
      <c r="B470" s="83"/>
      <c r="C470" s="82" t="s">
        <v>7102</v>
      </c>
      <c r="D470" s="92">
        <f>SUM(D471:D485)-SUM(D486:D497)</f>
        <v>3578816.4500000011</v>
      </c>
    </row>
    <row r="471" spans="1:4" ht="15" customHeight="1" x14ac:dyDescent="0.25">
      <c r="A471" s="85">
        <v>78002</v>
      </c>
      <c r="B471" s="86" t="s">
        <v>7103</v>
      </c>
      <c r="C471" s="79" t="s">
        <v>5185</v>
      </c>
      <c r="D471" s="81">
        <v>1720479.39</v>
      </c>
    </row>
    <row r="472" spans="1:4" ht="15" customHeight="1" x14ac:dyDescent="0.25">
      <c r="A472" s="85">
        <v>78001</v>
      </c>
      <c r="B472" s="86">
        <v>780</v>
      </c>
      <c r="C472" s="79" t="s">
        <v>5183</v>
      </c>
      <c r="D472" s="81">
        <v>314.14999999999998</v>
      </c>
    </row>
    <row r="473" spans="1:4" ht="15" customHeight="1" x14ac:dyDescent="0.25">
      <c r="A473" s="85">
        <v>78003</v>
      </c>
      <c r="B473" s="86" t="s">
        <v>7103</v>
      </c>
      <c r="C473" s="79" t="s">
        <v>5187</v>
      </c>
      <c r="D473" s="81">
        <v>957420.37</v>
      </c>
    </row>
    <row r="474" spans="1:4" ht="15" customHeight="1" x14ac:dyDescent="0.25">
      <c r="A474" s="85">
        <v>78004</v>
      </c>
      <c r="B474" s="86" t="s">
        <v>7103</v>
      </c>
      <c r="C474" s="79" t="s">
        <v>5189</v>
      </c>
      <c r="D474" s="81">
        <v>1548488.32</v>
      </c>
    </row>
    <row r="475" spans="1:4" ht="15" customHeight="1" x14ac:dyDescent="0.25">
      <c r="A475" s="85">
        <v>78005</v>
      </c>
      <c r="B475" s="86" t="s">
        <v>7103</v>
      </c>
      <c r="C475" s="79" t="s">
        <v>5191</v>
      </c>
      <c r="D475" s="81">
        <v>5502.84</v>
      </c>
    </row>
    <row r="476" spans="1:4" ht="15" customHeight="1" x14ac:dyDescent="0.25">
      <c r="A476" s="85">
        <v>7801</v>
      </c>
      <c r="B476" s="86" t="s">
        <v>7103</v>
      </c>
      <c r="C476" s="79" t="s">
        <v>5211</v>
      </c>
      <c r="D476" s="81">
        <f>3364255.33+0.02</f>
        <v>3364255.35</v>
      </c>
    </row>
    <row r="477" spans="1:4" ht="15" customHeight="1" x14ac:dyDescent="0.25">
      <c r="A477" s="85">
        <v>780056</v>
      </c>
      <c r="B477" s="86" t="s">
        <v>7103</v>
      </c>
      <c r="C477" s="79" t="s">
        <v>5203</v>
      </c>
      <c r="D477" s="81">
        <v>0.26</v>
      </c>
    </row>
    <row r="478" spans="1:4" ht="15" customHeight="1" x14ac:dyDescent="0.25">
      <c r="A478" s="85">
        <v>78008</v>
      </c>
      <c r="B478" s="86" t="s">
        <v>7103</v>
      </c>
      <c r="C478" s="79" t="s">
        <v>5209</v>
      </c>
      <c r="D478" s="81">
        <v>2158.2199999999998</v>
      </c>
    </row>
    <row r="479" spans="1:4" ht="15" customHeight="1" x14ac:dyDescent="0.25">
      <c r="A479" s="85">
        <v>7800500</v>
      </c>
      <c r="B479" s="86" t="s">
        <v>7103</v>
      </c>
      <c r="C479" s="79" t="s">
        <v>5193</v>
      </c>
      <c r="D479" s="81">
        <v>175666.07</v>
      </c>
    </row>
    <row r="480" spans="1:4" ht="15" customHeight="1" x14ac:dyDescent="0.25">
      <c r="A480" s="85">
        <v>780051</v>
      </c>
      <c r="B480" s="86" t="s">
        <v>7103</v>
      </c>
      <c r="C480" s="79" t="s">
        <v>5195</v>
      </c>
      <c r="D480" s="81">
        <v>381505.02</v>
      </c>
    </row>
    <row r="481" spans="1:4" ht="15" customHeight="1" x14ac:dyDescent="0.25">
      <c r="A481" s="85">
        <v>780053</v>
      </c>
      <c r="B481" s="86" t="s">
        <v>7103</v>
      </c>
      <c r="C481" s="79" t="s">
        <v>5199</v>
      </c>
      <c r="D481" s="81">
        <v>1.43</v>
      </c>
    </row>
    <row r="482" spans="1:4" ht="15" customHeight="1" x14ac:dyDescent="0.25">
      <c r="A482" s="85">
        <v>780058</v>
      </c>
      <c r="B482" s="86" t="s">
        <v>7103</v>
      </c>
      <c r="C482" s="79" t="s">
        <v>5205</v>
      </c>
      <c r="D482" s="81">
        <v>28981.26</v>
      </c>
    </row>
    <row r="483" spans="1:4" ht="15" customHeight="1" x14ac:dyDescent="0.25">
      <c r="A483" s="85">
        <v>780059</v>
      </c>
      <c r="B483" s="86">
        <v>780</v>
      </c>
      <c r="C483" s="79" t="s">
        <v>5207</v>
      </c>
      <c r="D483" s="81">
        <v>9938.5300000000007</v>
      </c>
    </row>
    <row r="484" spans="1:4" ht="15" customHeight="1" x14ac:dyDescent="0.25">
      <c r="A484" s="85">
        <v>780054</v>
      </c>
      <c r="B484" s="86" t="s">
        <v>7103</v>
      </c>
      <c r="C484" s="79" t="s">
        <v>5201</v>
      </c>
      <c r="D484" s="81">
        <v>0.7</v>
      </c>
    </row>
    <row r="485" spans="1:4" ht="15" customHeight="1" x14ac:dyDescent="0.25">
      <c r="A485" s="85">
        <v>780052</v>
      </c>
      <c r="B485" s="86" t="s">
        <v>7103</v>
      </c>
      <c r="C485" s="79" t="s">
        <v>5197</v>
      </c>
      <c r="D485" s="81">
        <v>0.01</v>
      </c>
    </row>
    <row r="486" spans="1:4" ht="15" customHeight="1" x14ac:dyDescent="0.25">
      <c r="A486" s="85">
        <v>680052</v>
      </c>
      <c r="B486" s="86">
        <v>680</v>
      </c>
      <c r="C486" s="79" t="s">
        <v>4470</v>
      </c>
      <c r="D486" s="81">
        <v>0.02</v>
      </c>
    </row>
    <row r="487" spans="1:4" ht="15" customHeight="1" x14ac:dyDescent="0.25">
      <c r="A487" s="85">
        <v>680053</v>
      </c>
      <c r="B487" s="86" t="s">
        <v>7104</v>
      </c>
      <c r="C487" s="79" t="s">
        <v>4472</v>
      </c>
      <c r="D487" s="81">
        <v>0.7</v>
      </c>
    </row>
    <row r="488" spans="1:4" ht="15" customHeight="1" x14ac:dyDescent="0.25">
      <c r="A488" s="85">
        <v>68004</v>
      </c>
      <c r="B488" s="86" t="s">
        <v>7104</v>
      </c>
      <c r="C488" s="79" t="s">
        <v>4462</v>
      </c>
      <c r="D488" s="81">
        <v>3114948.75</v>
      </c>
    </row>
    <row r="489" spans="1:4" ht="15" customHeight="1" x14ac:dyDescent="0.25">
      <c r="A489" s="85">
        <v>68005</v>
      </c>
      <c r="B489" s="86" t="s">
        <v>7104</v>
      </c>
      <c r="C489" s="79" t="s">
        <v>4464</v>
      </c>
      <c r="D489" s="81">
        <v>5983.98</v>
      </c>
    </row>
    <row r="490" spans="1:4" ht="15" customHeight="1" x14ac:dyDescent="0.25">
      <c r="A490" s="85">
        <v>68007</v>
      </c>
      <c r="B490" s="86" t="s">
        <v>7104</v>
      </c>
      <c r="C490" s="79" t="s">
        <v>4482</v>
      </c>
      <c r="D490" s="81">
        <v>670579.01</v>
      </c>
    </row>
    <row r="491" spans="1:4" ht="15" customHeight="1" x14ac:dyDescent="0.25">
      <c r="A491" s="85">
        <v>6800500</v>
      </c>
      <c r="B491" s="86" t="s">
        <v>7104</v>
      </c>
      <c r="C491" s="79" t="s">
        <v>4466</v>
      </c>
      <c r="D491" s="81">
        <v>234662.57</v>
      </c>
    </row>
    <row r="492" spans="1:4" ht="15" customHeight="1" x14ac:dyDescent="0.25">
      <c r="A492" s="85">
        <v>680054</v>
      </c>
      <c r="B492" s="86" t="s">
        <v>7104</v>
      </c>
      <c r="C492" s="79" t="s">
        <v>4474</v>
      </c>
      <c r="D492" s="81">
        <v>0.38</v>
      </c>
    </row>
    <row r="493" spans="1:4" ht="15" customHeight="1" x14ac:dyDescent="0.25">
      <c r="A493" s="85">
        <v>680056</v>
      </c>
      <c r="B493" s="86">
        <v>680</v>
      </c>
      <c r="C493" s="79" t="s">
        <v>4476</v>
      </c>
      <c r="D493" s="81">
        <v>0.51</v>
      </c>
    </row>
    <row r="494" spans="1:4" ht="15" customHeight="1" x14ac:dyDescent="0.25">
      <c r="A494" s="85">
        <v>680058</v>
      </c>
      <c r="B494" s="86" t="s">
        <v>7104</v>
      </c>
      <c r="C494" s="79" t="s">
        <v>4478</v>
      </c>
      <c r="D494" s="81">
        <v>27487.32</v>
      </c>
    </row>
    <row r="495" spans="1:4" ht="15" customHeight="1" x14ac:dyDescent="0.25">
      <c r="A495" s="85">
        <v>68008</v>
      </c>
      <c r="B495" s="86" t="s">
        <v>7104</v>
      </c>
      <c r="C495" s="79" t="s">
        <v>4484</v>
      </c>
      <c r="D495" s="81">
        <v>48858</v>
      </c>
    </row>
    <row r="496" spans="1:4" ht="15" customHeight="1" x14ac:dyDescent="0.25">
      <c r="A496" s="85">
        <v>680051</v>
      </c>
      <c r="B496" s="86" t="s">
        <v>7104</v>
      </c>
      <c r="C496" s="79" t="s">
        <v>4468</v>
      </c>
      <c r="D496" s="81">
        <v>509684.31</v>
      </c>
    </row>
    <row r="497" spans="1:5" ht="15" customHeight="1" x14ac:dyDescent="0.25">
      <c r="A497" s="85">
        <v>680059</v>
      </c>
      <c r="B497" s="86" t="s">
        <v>7104</v>
      </c>
      <c r="C497" s="79" t="s">
        <v>4480</v>
      </c>
      <c r="D497" s="81">
        <v>3689.92</v>
      </c>
    </row>
    <row r="498" spans="1:5" ht="15" customHeight="1" x14ac:dyDescent="0.25">
      <c r="A498" s="82" t="s">
        <v>7054</v>
      </c>
      <c r="B498" s="83"/>
      <c r="C498" s="82" t="s">
        <v>6448</v>
      </c>
      <c r="D498" s="92">
        <f>SUM(D499:D528)</f>
        <v>632507.21000000008</v>
      </c>
      <c r="E498" s="118">
        <f>+D498+D529+D554+D614</f>
        <v>27254836.489999998</v>
      </c>
    </row>
    <row r="499" spans="1:5" ht="15" customHeight="1" x14ac:dyDescent="0.25">
      <c r="A499" s="85">
        <v>712057</v>
      </c>
      <c r="B499" s="86" t="s">
        <v>7022</v>
      </c>
      <c r="C499" s="79" t="s">
        <v>4802</v>
      </c>
      <c r="D499" s="81">
        <v>18480</v>
      </c>
      <c r="E499" s="118">
        <f>+D617+D618+D619</f>
        <v>307099.93</v>
      </c>
    </row>
    <row r="500" spans="1:5" ht="15" customHeight="1" x14ac:dyDescent="0.25">
      <c r="A500" s="85">
        <v>712037</v>
      </c>
      <c r="B500" s="86" t="s">
        <v>7022</v>
      </c>
      <c r="C500" s="79" t="s">
        <v>4792</v>
      </c>
      <c r="D500" s="81">
        <v>6970</v>
      </c>
      <c r="E500" s="118">
        <f>+E498+E499</f>
        <v>27561936.419999998</v>
      </c>
    </row>
    <row r="501" spans="1:5" ht="15" customHeight="1" x14ac:dyDescent="0.25">
      <c r="A501" s="85">
        <v>7124300340</v>
      </c>
      <c r="B501" s="86" t="s">
        <v>7022</v>
      </c>
      <c r="C501" s="79" t="s">
        <v>4834</v>
      </c>
      <c r="D501" s="81">
        <v>298.45999999999998</v>
      </c>
    </row>
    <row r="502" spans="1:5" ht="15" customHeight="1" x14ac:dyDescent="0.25">
      <c r="A502" s="85">
        <v>7124320730</v>
      </c>
      <c r="B502" s="86" t="s">
        <v>7022</v>
      </c>
      <c r="C502" s="79" t="s">
        <v>4838</v>
      </c>
      <c r="D502" s="81">
        <v>1697.09</v>
      </c>
    </row>
    <row r="503" spans="1:5" ht="15" customHeight="1" x14ac:dyDescent="0.25">
      <c r="A503" s="85">
        <v>7124400730</v>
      </c>
      <c r="B503" s="86" t="s">
        <v>7022</v>
      </c>
      <c r="C503" s="79" t="s">
        <v>6362</v>
      </c>
      <c r="D503" s="81">
        <v>17.14</v>
      </c>
    </row>
    <row r="504" spans="1:5" ht="15" customHeight="1" x14ac:dyDescent="0.25">
      <c r="A504" s="85">
        <v>7124500240</v>
      </c>
      <c r="B504" s="86" t="s">
        <v>7022</v>
      </c>
      <c r="C504" s="79" t="s">
        <v>4864</v>
      </c>
      <c r="D504" s="81">
        <v>1384.89</v>
      </c>
    </row>
    <row r="505" spans="1:5" ht="15" customHeight="1" x14ac:dyDescent="0.25">
      <c r="A505" s="85">
        <v>7125300540</v>
      </c>
      <c r="B505" s="86" t="s">
        <v>7022</v>
      </c>
      <c r="C505" s="79" t="s">
        <v>4914</v>
      </c>
      <c r="D505" s="81">
        <v>64500.79</v>
      </c>
    </row>
    <row r="506" spans="1:5" ht="15" customHeight="1" x14ac:dyDescent="0.25">
      <c r="A506" s="85">
        <v>7125300590</v>
      </c>
      <c r="B506" s="86" t="s">
        <v>7022</v>
      </c>
      <c r="C506" s="79" t="s">
        <v>4916</v>
      </c>
      <c r="D506" s="81">
        <v>221322.84</v>
      </c>
    </row>
    <row r="507" spans="1:5" ht="15" customHeight="1" x14ac:dyDescent="0.25">
      <c r="A507" s="85">
        <v>7125314590</v>
      </c>
      <c r="B507" s="86" t="s">
        <v>7022</v>
      </c>
      <c r="C507" s="79" t="s">
        <v>4928</v>
      </c>
      <c r="D507" s="81">
        <v>6875.37</v>
      </c>
    </row>
    <row r="508" spans="1:5" ht="15" customHeight="1" x14ac:dyDescent="0.25">
      <c r="A508" s="85">
        <v>7125400790</v>
      </c>
      <c r="B508" s="86" t="s">
        <v>7022</v>
      </c>
      <c r="C508" s="79" t="s">
        <v>4938</v>
      </c>
      <c r="D508" s="81">
        <v>5107.54</v>
      </c>
    </row>
    <row r="509" spans="1:5" ht="15" customHeight="1" x14ac:dyDescent="0.25">
      <c r="A509" s="85">
        <v>7125500240</v>
      </c>
      <c r="B509" s="86" t="s">
        <v>7022</v>
      </c>
      <c r="C509" s="79" t="s">
        <v>4952</v>
      </c>
      <c r="D509" s="81">
        <v>223238.81</v>
      </c>
    </row>
    <row r="510" spans="1:5" ht="15" customHeight="1" x14ac:dyDescent="0.25">
      <c r="A510" s="85">
        <v>7125500640</v>
      </c>
      <c r="B510" s="86" t="s">
        <v>7022</v>
      </c>
      <c r="C510" s="79" t="s">
        <v>4960</v>
      </c>
      <c r="D510" s="81">
        <v>15420.16</v>
      </c>
    </row>
    <row r="511" spans="1:5" ht="15" customHeight="1" x14ac:dyDescent="0.25">
      <c r="A511" s="85">
        <v>7127400540</v>
      </c>
      <c r="B511" s="86" t="s">
        <v>7022</v>
      </c>
      <c r="C511" s="79" t="s">
        <v>4992</v>
      </c>
      <c r="D511" s="81">
        <v>988.88</v>
      </c>
    </row>
    <row r="512" spans="1:5" ht="15" customHeight="1" x14ac:dyDescent="0.25">
      <c r="A512" s="85">
        <v>7125100590</v>
      </c>
      <c r="B512" s="86" t="s">
        <v>7022</v>
      </c>
      <c r="C512" s="79" t="s">
        <v>4894</v>
      </c>
      <c r="D512" s="81">
        <v>1986.66</v>
      </c>
    </row>
    <row r="513" spans="1:4" ht="15" customHeight="1" x14ac:dyDescent="0.25">
      <c r="A513" s="85">
        <v>7125507700</v>
      </c>
      <c r="B513" s="86" t="s">
        <v>7022</v>
      </c>
      <c r="C513" s="79" t="s">
        <v>6382</v>
      </c>
      <c r="D513" s="81">
        <v>4.51</v>
      </c>
    </row>
    <row r="514" spans="1:4" ht="15" customHeight="1" x14ac:dyDescent="0.25">
      <c r="A514" s="85">
        <v>7125200540</v>
      </c>
      <c r="B514" s="86" t="s">
        <v>7022</v>
      </c>
      <c r="C514" s="79" t="s">
        <v>6368</v>
      </c>
      <c r="D514" s="81">
        <v>78.95</v>
      </c>
    </row>
    <row r="515" spans="1:4" ht="15" customHeight="1" x14ac:dyDescent="0.25">
      <c r="A515" s="85">
        <v>7126400340</v>
      </c>
      <c r="B515" s="86" t="s">
        <v>7022</v>
      </c>
      <c r="C515" s="79" t="s">
        <v>4986</v>
      </c>
      <c r="D515" s="81">
        <v>1059.21</v>
      </c>
    </row>
    <row r="516" spans="1:4" ht="15" customHeight="1" x14ac:dyDescent="0.25">
      <c r="A516" s="85">
        <v>7126400390</v>
      </c>
      <c r="B516" s="86" t="s">
        <v>7022</v>
      </c>
      <c r="C516" s="79" t="s">
        <v>4988</v>
      </c>
      <c r="D516" s="81">
        <v>545.47</v>
      </c>
    </row>
    <row r="517" spans="1:4" ht="15" customHeight="1" x14ac:dyDescent="0.25">
      <c r="A517" s="85">
        <v>7127400590</v>
      </c>
      <c r="B517" s="86" t="s">
        <v>7022</v>
      </c>
      <c r="C517" s="79" t="s">
        <v>4994</v>
      </c>
      <c r="D517" s="81">
        <v>6862.8</v>
      </c>
    </row>
    <row r="518" spans="1:4" ht="15" customHeight="1" x14ac:dyDescent="0.25">
      <c r="A518" s="85">
        <v>7125200590</v>
      </c>
      <c r="B518" s="86" t="s">
        <v>7022</v>
      </c>
      <c r="C518" s="79" t="s">
        <v>4902</v>
      </c>
      <c r="D518" s="81">
        <v>33856.85</v>
      </c>
    </row>
    <row r="519" spans="1:4" ht="15" customHeight="1" x14ac:dyDescent="0.25">
      <c r="A519" s="85">
        <v>7125313390</v>
      </c>
      <c r="B519" s="86" t="s">
        <v>7022</v>
      </c>
      <c r="C519" s="79" t="s">
        <v>6372</v>
      </c>
      <c r="D519" s="81">
        <v>323.08</v>
      </c>
    </row>
    <row r="520" spans="1:4" ht="15" customHeight="1" x14ac:dyDescent="0.25">
      <c r="A520" s="85">
        <v>7125400740</v>
      </c>
      <c r="B520" s="86" t="s">
        <v>7022</v>
      </c>
      <c r="C520" s="79" t="s">
        <v>4936</v>
      </c>
      <c r="D520" s="81">
        <v>1545.19</v>
      </c>
    </row>
    <row r="521" spans="1:4" ht="15" customHeight="1" x14ac:dyDescent="0.25">
      <c r="A521" s="79">
        <v>7124720730</v>
      </c>
      <c r="B521" s="80">
        <v>712</v>
      </c>
      <c r="C521" s="79" t="s">
        <v>6366</v>
      </c>
      <c r="D521" s="95">
        <v>3202.54</v>
      </c>
    </row>
    <row r="522" spans="1:4" ht="15" customHeight="1" x14ac:dyDescent="0.25">
      <c r="A522" s="85">
        <v>7125314390</v>
      </c>
      <c r="B522" s="86" t="s">
        <v>7022</v>
      </c>
      <c r="C522" s="79" t="s">
        <v>4924</v>
      </c>
      <c r="D522" s="81">
        <v>14496.06</v>
      </c>
    </row>
    <row r="523" spans="1:4" ht="15" customHeight="1" x14ac:dyDescent="0.25">
      <c r="A523" s="85">
        <v>7125400590</v>
      </c>
      <c r="B523" s="86" t="s">
        <v>7022</v>
      </c>
      <c r="C523" s="79" t="s">
        <v>4932</v>
      </c>
      <c r="D523" s="81">
        <v>1433.91</v>
      </c>
    </row>
    <row r="524" spans="1:4" ht="15" customHeight="1" x14ac:dyDescent="0.25">
      <c r="A524" s="85">
        <v>7125700590</v>
      </c>
      <c r="B524" s="86">
        <v>712</v>
      </c>
      <c r="C524" s="79" t="s">
        <v>4982</v>
      </c>
      <c r="D524" s="81">
        <v>363</v>
      </c>
    </row>
    <row r="525" spans="1:4" ht="15" customHeight="1" x14ac:dyDescent="0.25">
      <c r="A525" s="85">
        <v>7125400741</v>
      </c>
      <c r="B525" s="86">
        <v>712</v>
      </c>
      <c r="C525" s="79" t="s">
        <v>6376</v>
      </c>
      <c r="D525" s="81">
        <v>143.31</v>
      </c>
    </row>
    <row r="526" spans="1:4" ht="15" customHeight="1" x14ac:dyDescent="0.25">
      <c r="A526" s="85">
        <v>7125700540</v>
      </c>
      <c r="B526" s="86">
        <v>712</v>
      </c>
      <c r="C526" s="79" t="s">
        <v>4980</v>
      </c>
      <c r="D526" s="81">
        <v>99.67</v>
      </c>
    </row>
    <row r="527" spans="1:4" ht="15" customHeight="1" x14ac:dyDescent="0.25">
      <c r="A527" s="85">
        <v>7124600300</v>
      </c>
      <c r="B527" s="86">
        <v>712</v>
      </c>
      <c r="C527" s="79" t="s">
        <v>4876</v>
      </c>
      <c r="D527" s="81">
        <v>62.53</v>
      </c>
    </row>
    <row r="528" spans="1:4" ht="15" customHeight="1" x14ac:dyDescent="0.25">
      <c r="A528" s="85">
        <v>7125500540</v>
      </c>
      <c r="B528" s="86">
        <v>712</v>
      </c>
      <c r="C528" s="79" t="s">
        <v>6380</v>
      </c>
      <c r="D528" s="81">
        <v>141.5</v>
      </c>
    </row>
    <row r="529" spans="1:4" ht="15" customHeight="1" x14ac:dyDescent="0.25">
      <c r="A529" s="82" t="s">
        <v>7096</v>
      </c>
      <c r="B529" s="83"/>
      <c r="C529" s="82" t="s">
        <v>7119</v>
      </c>
      <c r="D529" s="84">
        <f>SUM(D530:D553)</f>
        <v>5785089.6000000006</v>
      </c>
    </row>
    <row r="530" spans="1:4" ht="15" customHeight="1" x14ac:dyDescent="0.25">
      <c r="A530" s="85">
        <v>712430</v>
      </c>
      <c r="B530" s="86" t="s">
        <v>7022</v>
      </c>
      <c r="C530" s="79" t="s">
        <v>4828</v>
      </c>
      <c r="D530" s="81">
        <v>801440.63</v>
      </c>
    </row>
    <row r="531" spans="1:4" ht="15" customHeight="1" x14ac:dyDescent="0.25">
      <c r="A531" s="85">
        <v>712450</v>
      </c>
      <c r="B531" s="86" t="s">
        <v>7022</v>
      </c>
      <c r="C531" s="79" t="s">
        <v>4858</v>
      </c>
      <c r="D531" s="81">
        <v>1571.56</v>
      </c>
    </row>
    <row r="532" spans="1:4" ht="15" customHeight="1" x14ac:dyDescent="0.25">
      <c r="A532" s="85">
        <v>7120354</v>
      </c>
      <c r="B532" s="86" t="s">
        <v>7022</v>
      </c>
      <c r="C532" s="79" t="s">
        <v>4790</v>
      </c>
      <c r="D532" s="81">
        <v>25560.799999999999</v>
      </c>
    </row>
    <row r="533" spans="1:4" ht="15" customHeight="1" x14ac:dyDescent="0.25">
      <c r="A533" s="85">
        <v>712410</v>
      </c>
      <c r="B533" s="86" t="s">
        <v>7022</v>
      </c>
      <c r="C533" s="79" t="s">
        <v>4808</v>
      </c>
      <c r="D533" s="81">
        <v>1477.42</v>
      </c>
    </row>
    <row r="534" spans="1:4" ht="15" customHeight="1" x14ac:dyDescent="0.25">
      <c r="A534" s="85">
        <v>712420</v>
      </c>
      <c r="B534" s="86" t="s">
        <v>7022</v>
      </c>
      <c r="C534" s="79" t="s">
        <v>4818</v>
      </c>
      <c r="D534" s="81">
        <v>34958.99</v>
      </c>
    </row>
    <row r="535" spans="1:4" ht="15" customHeight="1" x14ac:dyDescent="0.25">
      <c r="A535" s="85">
        <v>712440</v>
      </c>
      <c r="B535" s="86" t="s">
        <v>7022</v>
      </c>
      <c r="C535" s="79" t="s">
        <v>4844</v>
      </c>
      <c r="D535" s="81">
        <v>2547.79</v>
      </c>
    </row>
    <row r="536" spans="1:4" ht="15" customHeight="1" x14ac:dyDescent="0.25">
      <c r="A536" s="85">
        <v>712460</v>
      </c>
      <c r="B536" s="86" t="s">
        <v>7022</v>
      </c>
      <c r="C536" s="79" t="s">
        <v>4872</v>
      </c>
      <c r="D536" s="81">
        <v>1769.99</v>
      </c>
    </row>
    <row r="537" spans="1:4" ht="15" customHeight="1" x14ac:dyDescent="0.25">
      <c r="A537" s="85">
        <v>712470</v>
      </c>
      <c r="B537" s="86" t="s">
        <v>7022</v>
      </c>
      <c r="C537" s="79" t="s">
        <v>4880</v>
      </c>
      <c r="D537" s="81">
        <v>1960.09</v>
      </c>
    </row>
    <row r="538" spans="1:4" ht="15" customHeight="1" x14ac:dyDescent="0.25">
      <c r="A538" s="85">
        <v>712415</v>
      </c>
      <c r="B538" s="86" t="s">
        <v>7022</v>
      </c>
      <c r="C538" s="79" t="s">
        <v>4816</v>
      </c>
      <c r="D538" s="81">
        <v>2575.04</v>
      </c>
    </row>
    <row r="539" spans="1:4" ht="15" customHeight="1" x14ac:dyDescent="0.25">
      <c r="A539" s="85">
        <v>712425</v>
      </c>
      <c r="B539" s="86" t="s">
        <v>7022</v>
      </c>
      <c r="C539" s="79" t="s">
        <v>4826</v>
      </c>
      <c r="D539" s="81">
        <v>296598.87</v>
      </c>
    </row>
    <row r="540" spans="1:4" ht="15" customHeight="1" x14ac:dyDescent="0.25">
      <c r="A540" s="85">
        <v>712435</v>
      </c>
      <c r="B540" s="86" t="s">
        <v>7022</v>
      </c>
      <c r="C540" s="79" t="s">
        <v>4840</v>
      </c>
      <c r="D540" s="81">
        <v>4537632.68</v>
      </c>
    </row>
    <row r="541" spans="1:4" ht="15" customHeight="1" x14ac:dyDescent="0.25">
      <c r="A541" s="85">
        <v>712445</v>
      </c>
      <c r="B541" s="86" t="s">
        <v>7022</v>
      </c>
      <c r="C541" s="79" t="s">
        <v>4854</v>
      </c>
      <c r="D541" s="81">
        <v>9388.58</v>
      </c>
    </row>
    <row r="542" spans="1:4" ht="15" customHeight="1" x14ac:dyDescent="0.25">
      <c r="A542" s="85">
        <v>712455</v>
      </c>
      <c r="B542" s="86" t="s">
        <v>7022</v>
      </c>
      <c r="C542" s="79" t="s">
        <v>4870</v>
      </c>
      <c r="D542" s="81">
        <v>6853.92</v>
      </c>
    </row>
    <row r="543" spans="1:4" ht="15" customHeight="1" x14ac:dyDescent="0.25">
      <c r="A543" s="85">
        <v>712465</v>
      </c>
      <c r="B543" s="86" t="s">
        <v>7022</v>
      </c>
      <c r="C543" s="79" t="s">
        <v>4878</v>
      </c>
      <c r="D543" s="81">
        <v>3432.69</v>
      </c>
    </row>
    <row r="544" spans="1:4" ht="15" customHeight="1" x14ac:dyDescent="0.25">
      <c r="A544" s="85">
        <v>712475</v>
      </c>
      <c r="B544" s="86" t="s">
        <v>7022</v>
      </c>
      <c r="C544" s="79" t="s">
        <v>4888</v>
      </c>
      <c r="D544" s="81">
        <v>1501.96</v>
      </c>
    </row>
    <row r="545" spans="1:4" ht="15" customHeight="1" x14ac:dyDescent="0.25">
      <c r="A545" s="85">
        <v>713052</v>
      </c>
      <c r="B545" s="86" t="s">
        <v>7120</v>
      </c>
      <c r="C545" s="79" t="s">
        <v>4996</v>
      </c>
      <c r="D545" s="81">
        <v>25579.67</v>
      </c>
    </row>
    <row r="546" spans="1:4" ht="15" customHeight="1" x14ac:dyDescent="0.25">
      <c r="A546" s="85">
        <v>7186</v>
      </c>
      <c r="B546" s="86" t="s">
        <v>7121</v>
      </c>
      <c r="C546" s="79" t="s">
        <v>5044</v>
      </c>
      <c r="D546" s="81">
        <v>2661.49</v>
      </c>
    </row>
    <row r="547" spans="1:4" ht="15" customHeight="1" x14ac:dyDescent="0.25">
      <c r="A547" s="85">
        <v>7124390</v>
      </c>
      <c r="B547" s="86">
        <v>712</v>
      </c>
      <c r="C547" s="79" t="s">
        <v>4842</v>
      </c>
      <c r="D547" s="81">
        <v>1740.66</v>
      </c>
    </row>
    <row r="548" spans="1:4" ht="15" customHeight="1" x14ac:dyDescent="0.25">
      <c r="A548" s="85">
        <v>7120254</v>
      </c>
      <c r="B548" s="86">
        <v>712</v>
      </c>
      <c r="C548" s="79" t="s">
        <v>4788</v>
      </c>
      <c r="D548" s="81">
        <v>2992.39</v>
      </c>
    </row>
    <row r="549" spans="1:4" ht="15" customHeight="1" x14ac:dyDescent="0.25">
      <c r="A549" s="85">
        <v>7120654</v>
      </c>
      <c r="B549" s="86">
        <v>712</v>
      </c>
      <c r="C549" s="79" t="s">
        <v>4804</v>
      </c>
      <c r="D549" s="81">
        <v>1542.84</v>
      </c>
    </row>
    <row r="550" spans="1:4" ht="15" customHeight="1" x14ac:dyDescent="0.25">
      <c r="A550" s="85">
        <v>7120454</v>
      </c>
      <c r="B550" s="86">
        <v>712</v>
      </c>
      <c r="C550" s="79" t="s">
        <v>4794</v>
      </c>
      <c r="D550" s="81">
        <v>333.24</v>
      </c>
    </row>
    <row r="551" spans="1:4" ht="15" customHeight="1" x14ac:dyDescent="0.25">
      <c r="A551" s="85">
        <v>718451</v>
      </c>
      <c r="B551" s="86">
        <v>718</v>
      </c>
      <c r="C551" s="79" t="s">
        <v>6390</v>
      </c>
      <c r="D551" s="81">
        <v>50</v>
      </c>
    </row>
    <row r="552" spans="1:4" ht="15" customHeight="1" x14ac:dyDescent="0.25">
      <c r="A552" s="85">
        <v>718743</v>
      </c>
      <c r="B552" s="86">
        <v>718</v>
      </c>
      <c r="C552" s="79" t="s">
        <v>6392</v>
      </c>
      <c r="D552" s="81">
        <v>2.3199999999999998</v>
      </c>
    </row>
    <row r="553" spans="1:4" ht="15" customHeight="1" x14ac:dyDescent="0.25">
      <c r="A553" s="85">
        <v>718741</v>
      </c>
      <c r="B553" s="86" t="s">
        <v>7121</v>
      </c>
      <c r="C553" s="79" t="s">
        <v>5048</v>
      </c>
      <c r="D553" s="81">
        <v>20915.98</v>
      </c>
    </row>
    <row r="554" spans="1:4" ht="15" customHeight="1" x14ac:dyDescent="0.25">
      <c r="A554" s="82" t="s">
        <v>7123</v>
      </c>
      <c r="B554" s="83"/>
      <c r="C554" s="82" t="s">
        <v>7124</v>
      </c>
      <c r="D554" s="92">
        <f>SUM(D555:D613)</f>
        <v>20643893.419999998</v>
      </c>
    </row>
    <row r="555" spans="1:4" ht="15" customHeight="1" x14ac:dyDescent="0.25">
      <c r="A555" s="119">
        <v>710101</v>
      </c>
      <c r="B555" s="120" t="s">
        <v>7125</v>
      </c>
      <c r="C555" s="121" t="s">
        <v>4746</v>
      </c>
      <c r="D555" s="123">
        <v>63131.199999999997</v>
      </c>
    </row>
    <row r="556" spans="1:4" ht="15" customHeight="1" x14ac:dyDescent="0.25">
      <c r="A556" s="119">
        <v>710106</v>
      </c>
      <c r="B556" s="120" t="s">
        <v>7125</v>
      </c>
      <c r="C556" s="121" t="s">
        <v>4748</v>
      </c>
      <c r="D556" s="123">
        <v>149966.6</v>
      </c>
    </row>
    <row r="557" spans="1:4" ht="15" customHeight="1" x14ac:dyDescent="0.25">
      <c r="A557" s="119">
        <v>710107</v>
      </c>
      <c r="B557" s="120" t="s">
        <v>7125</v>
      </c>
      <c r="C557" s="121" t="s">
        <v>4750</v>
      </c>
      <c r="D557" s="123">
        <v>471185.47</v>
      </c>
    </row>
    <row r="558" spans="1:4" ht="15" customHeight="1" x14ac:dyDescent="0.25">
      <c r="A558" s="119">
        <v>710108</v>
      </c>
      <c r="B558" s="120" t="s">
        <v>7125</v>
      </c>
      <c r="C558" s="121" t="s">
        <v>4752</v>
      </c>
      <c r="D558" s="123">
        <v>178200.95</v>
      </c>
    </row>
    <row r="559" spans="1:4" ht="15" customHeight="1" x14ac:dyDescent="0.25">
      <c r="A559" s="119">
        <v>710109</v>
      </c>
      <c r="B559" s="120" t="s">
        <v>7125</v>
      </c>
      <c r="C559" s="121" t="s">
        <v>4754</v>
      </c>
      <c r="D559" s="123">
        <v>875107.14</v>
      </c>
    </row>
    <row r="560" spans="1:4" ht="15" customHeight="1" x14ac:dyDescent="0.25">
      <c r="A560" s="119">
        <v>710110</v>
      </c>
      <c r="B560" s="120" t="s">
        <v>7125</v>
      </c>
      <c r="C560" s="121" t="s">
        <v>4756</v>
      </c>
      <c r="D560" s="123">
        <v>747459.9</v>
      </c>
    </row>
    <row r="561" spans="1:4" ht="15" customHeight="1" x14ac:dyDescent="0.25">
      <c r="A561" s="119">
        <v>710111</v>
      </c>
      <c r="B561" s="120" t="s">
        <v>7125</v>
      </c>
      <c r="C561" s="121" t="s">
        <v>4758</v>
      </c>
      <c r="D561" s="123">
        <v>365710.94</v>
      </c>
    </row>
    <row r="562" spans="1:4" ht="15" customHeight="1" x14ac:dyDescent="0.25">
      <c r="A562" s="119">
        <v>710112</v>
      </c>
      <c r="B562" s="120" t="s">
        <v>7125</v>
      </c>
      <c r="C562" s="121" t="s">
        <v>4764</v>
      </c>
      <c r="D562" s="123">
        <v>273240.26</v>
      </c>
    </row>
    <row r="563" spans="1:4" ht="15" customHeight="1" x14ac:dyDescent="0.25">
      <c r="A563" s="119">
        <v>710113</v>
      </c>
      <c r="B563" s="120" t="s">
        <v>7125</v>
      </c>
      <c r="C563" s="121" t="s">
        <v>4766</v>
      </c>
      <c r="D563" s="123">
        <v>923272.82</v>
      </c>
    </row>
    <row r="564" spans="1:4" ht="15" customHeight="1" x14ac:dyDescent="0.25">
      <c r="A564" s="119">
        <v>710115</v>
      </c>
      <c r="B564" s="120" t="s">
        <v>7125</v>
      </c>
      <c r="C564" s="121" t="s">
        <v>4770</v>
      </c>
      <c r="D564" s="123">
        <v>73797.84</v>
      </c>
    </row>
    <row r="565" spans="1:4" ht="15" customHeight="1" x14ac:dyDescent="0.25">
      <c r="A565" s="119">
        <v>710116</v>
      </c>
      <c r="B565" s="120" t="s">
        <v>7125</v>
      </c>
      <c r="C565" s="121" t="s">
        <v>4772</v>
      </c>
      <c r="D565" s="123">
        <v>26783.69</v>
      </c>
    </row>
    <row r="566" spans="1:4" ht="15" customHeight="1" x14ac:dyDescent="0.25">
      <c r="A566" s="119">
        <v>710117</v>
      </c>
      <c r="B566" s="120" t="s">
        <v>7125</v>
      </c>
      <c r="C566" s="121" t="s">
        <v>4774</v>
      </c>
      <c r="D566" s="123">
        <v>1126300.25</v>
      </c>
    </row>
    <row r="567" spans="1:4" ht="15" customHeight="1" x14ac:dyDescent="0.25">
      <c r="A567" s="119">
        <v>710118</v>
      </c>
      <c r="B567" s="120" t="s">
        <v>7125</v>
      </c>
      <c r="C567" s="121" t="s">
        <v>4776</v>
      </c>
      <c r="D567" s="123">
        <v>441015.33</v>
      </c>
    </row>
    <row r="568" spans="1:4" ht="15" customHeight="1" x14ac:dyDescent="0.25">
      <c r="A568" s="119">
        <v>710119</v>
      </c>
      <c r="B568" s="120" t="s">
        <v>7125</v>
      </c>
      <c r="C568" s="121" t="s">
        <v>4778</v>
      </c>
      <c r="D568" s="123">
        <f>307213.17-44.97</f>
        <v>307168.2</v>
      </c>
    </row>
    <row r="569" spans="1:4" ht="15" customHeight="1" x14ac:dyDescent="0.25">
      <c r="A569" s="119">
        <v>7101110</v>
      </c>
      <c r="B569" s="120" t="s">
        <v>7125</v>
      </c>
      <c r="C569" s="121" t="s">
        <v>4760</v>
      </c>
      <c r="D569" s="123">
        <v>165974.96</v>
      </c>
    </row>
    <row r="570" spans="1:4" ht="15" customHeight="1" x14ac:dyDescent="0.25">
      <c r="A570" s="119">
        <v>710200</v>
      </c>
      <c r="B570" s="120" t="s">
        <v>7125</v>
      </c>
      <c r="C570" s="121" t="s">
        <v>4780</v>
      </c>
      <c r="D570" s="122">
        <v>964113.11</v>
      </c>
    </row>
    <row r="571" spans="1:4" ht="15" customHeight="1" x14ac:dyDescent="0.25">
      <c r="A571" s="119">
        <v>7101111</v>
      </c>
      <c r="B571" s="120" t="s">
        <v>7125</v>
      </c>
      <c r="C571" s="121" t="s">
        <v>4762</v>
      </c>
      <c r="D571" s="122">
        <v>25114.01</v>
      </c>
    </row>
    <row r="572" spans="1:4" ht="15" customHeight="1" x14ac:dyDescent="0.25">
      <c r="A572" s="85">
        <v>711001</v>
      </c>
      <c r="B572" s="86" t="s">
        <v>7126</v>
      </c>
      <c r="C572" s="79" t="s">
        <v>4782</v>
      </c>
      <c r="D572" s="81">
        <v>144419.72</v>
      </c>
    </row>
    <row r="573" spans="1:4" ht="15" customHeight="1" x14ac:dyDescent="0.25">
      <c r="A573" s="85">
        <v>711022</v>
      </c>
      <c r="B573" s="86" t="s">
        <v>7126</v>
      </c>
      <c r="C573" s="79" t="s">
        <v>4784</v>
      </c>
      <c r="D573" s="81">
        <v>3629.54</v>
      </c>
    </row>
    <row r="574" spans="1:4" ht="15" customHeight="1" x14ac:dyDescent="0.25">
      <c r="A574" s="85">
        <v>711024</v>
      </c>
      <c r="B574" s="86" t="s">
        <v>7126</v>
      </c>
      <c r="C574" s="79" t="s">
        <v>4786</v>
      </c>
      <c r="D574" s="81">
        <v>1863978.37</v>
      </c>
    </row>
    <row r="575" spans="1:4" ht="15" customHeight="1" x14ac:dyDescent="0.25">
      <c r="A575" s="85">
        <v>712355</v>
      </c>
      <c r="B575" s="86" t="s">
        <v>7022</v>
      </c>
      <c r="C575" s="79" t="s">
        <v>4806</v>
      </c>
      <c r="D575" s="81">
        <v>324292.53999999998</v>
      </c>
    </row>
    <row r="576" spans="1:4" ht="15" customHeight="1" x14ac:dyDescent="0.25">
      <c r="A576" s="85">
        <v>718102</v>
      </c>
      <c r="B576" s="86" t="s">
        <v>7121</v>
      </c>
      <c r="C576" s="79" t="s">
        <v>5002</v>
      </c>
      <c r="D576" s="81">
        <v>751238.68</v>
      </c>
    </row>
    <row r="577" spans="1:4" ht="15" customHeight="1" x14ac:dyDescent="0.25">
      <c r="A577" s="85">
        <v>718103</v>
      </c>
      <c r="B577" s="86" t="s">
        <v>7121</v>
      </c>
      <c r="C577" s="79" t="s">
        <v>5004</v>
      </c>
      <c r="D577" s="81">
        <v>70304.08</v>
      </c>
    </row>
    <row r="578" spans="1:4" ht="15" customHeight="1" x14ac:dyDescent="0.25">
      <c r="A578" s="85">
        <v>718138</v>
      </c>
      <c r="B578" s="86" t="s">
        <v>7121</v>
      </c>
      <c r="C578" s="79" t="s">
        <v>5006</v>
      </c>
      <c r="D578" s="81">
        <v>11585.88</v>
      </c>
    </row>
    <row r="579" spans="1:4" ht="15" customHeight="1" x14ac:dyDescent="0.25">
      <c r="A579" s="85">
        <v>718139</v>
      </c>
      <c r="B579" s="86" t="s">
        <v>7121</v>
      </c>
      <c r="C579" s="79" t="s">
        <v>6388</v>
      </c>
      <c r="D579" s="81">
        <v>75</v>
      </c>
    </row>
    <row r="580" spans="1:4" ht="15" customHeight="1" x14ac:dyDescent="0.25">
      <c r="A580" s="85">
        <v>718230</v>
      </c>
      <c r="B580" s="86" t="s">
        <v>7121</v>
      </c>
      <c r="C580" s="79" t="s">
        <v>5010</v>
      </c>
      <c r="D580" s="81">
        <v>233160.62</v>
      </c>
    </row>
    <row r="581" spans="1:4" ht="15" customHeight="1" x14ac:dyDescent="0.25">
      <c r="A581" s="85">
        <v>718231</v>
      </c>
      <c r="B581" s="86" t="s">
        <v>7121</v>
      </c>
      <c r="C581" s="79" t="s">
        <v>5012</v>
      </c>
      <c r="D581" s="81">
        <v>1015465.83</v>
      </c>
    </row>
    <row r="582" spans="1:4" ht="15" customHeight="1" x14ac:dyDescent="0.25">
      <c r="A582" s="85">
        <v>71803533</v>
      </c>
      <c r="B582" s="86">
        <v>718</v>
      </c>
      <c r="C582" s="79" t="s">
        <v>4998</v>
      </c>
      <c r="D582" s="81">
        <v>36393.61</v>
      </c>
    </row>
    <row r="583" spans="1:4" ht="15" customHeight="1" x14ac:dyDescent="0.25">
      <c r="A583" s="85">
        <v>718232</v>
      </c>
      <c r="B583" s="86" t="s">
        <v>7121</v>
      </c>
      <c r="C583" s="79" t="s">
        <v>5014</v>
      </c>
      <c r="D583" s="81">
        <v>402925.98</v>
      </c>
    </row>
    <row r="584" spans="1:4" ht="15" customHeight="1" x14ac:dyDescent="0.25">
      <c r="A584" s="85">
        <v>718234</v>
      </c>
      <c r="B584" s="86" t="s">
        <v>7121</v>
      </c>
      <c r="C584" s="79" t="s">
        <v>5016</v>
      </c>
      <c r="D584" s="81">
        <v>456531.55</v>
      </c>
    </row>
    <row r="585" spans="1:4" ht="15" customHeight="1" x14ac:dyDescent="0.25">
      <c r="A585" s="85">
        <v>718254</v>
      </c>
      <c r="B585" s="86" t="s">
        <v>7121</v>
      </c>
      <c r="C585" s="79" t="s">
        <v>5024</v>
      </c>
      <c r="D585" s="81">
        <v>333832.90000000002</v>
      </c>
    </row>
    <row r="586" spans="1:4" ht="15" customHeight="1" x14ac:dyDescent="0.25">
      <c r="A586" s="85">
        <v>718260</v>
      </c>
      <c r="B586" s="86" t="s">
        <v>7121</v>
      </c>
      <c r="C586" s="79" t="s">
        <v>5026</v>
      </c>
      <c r="D586" s="81">
        <v>356202.17</v>
      </c>
    </row>
    <row r="587" spans="1:4" ht="15" customHeight="1" x14ac:dyDescent="0.25">
      <c r="A587" s="85">
        <v>718337</v>
      </c>
      <c r="B587" s="86" t="s">
        <v>7121</v>
      </c>
      <c r="C587" s="79" t="s">
        <v>5028</v>
      </c>
      <c r="D587" s="81">
        <v>384162.45</v>
      </c>
    </row>
    <row r="588" spans="1:4" ht="15" customHeight="1" x14ac:dyDescent="0.25">
      <c r="A588" s="85">
        <v>718358</v>
      </c>
      <c r="B588" s="86" t="s">
        <v>7121</v>
      </c>
      <c r="C588" s="79" t="s">
        <v>5030</v>
      </c>
      <c r="D588" s="81">
        <v>291438.98</v>
      </c>
    </row>
    <row r="589" spans="1:4" ht="15" customHeight="1" x14ac:dyDescent="0.25">
      <c r="A589" s="85">
        <v>718359</v>
      </c>
      <c r="B589" s="86" t="s">
        <v>7121</v>
      </c>
      <c r="C589" s="79" t="s">
        <v>5032</v>
      </c>
      <c r="D589" s="81">
        <v>115457.44</v>
      </c>
    </row>
    <row r="590" spans="1:4" ht="15" customHeight="1" x14ac:dyDescent="0.25">
      <c r="A590" s="85">
        <v>7185</v>
      </c>
      <c r="B590" s="86" t="s">
        <v>7121</v>
      </c>
      <c r="C590" s="79" t="s">
        <v>5036</v>
      </c>
      <c r="D590" s="81">
        <v>5213.6899999999996</v>
      </c>
    </row>
    <row r="591" spans="1:4" ht="15" customHeight="1" x14ac:dyDescent="0.25">
      <c r="A591" s="85">
        <v>718570</v>
      </c>
      <c r="B591" s="86" t="s">
        <v>7121</v>
      </c>
      <c r="C591" s="79" t="s">
        <v>5038</v>
      </c>
      <c r="D591" s="81">
        <v>2494113.19</v>
      </c>
    </row>
    <row r="592" spans="1:4" s="69" customFormat="1" ht="15" customHeight="1" x14ac:dyDescent="0.25">
      <c r="A592" s="85">
        <v>718571</v>
      </c>
      <c r="B592" s="86" t="s">
        <v>7121</v>
      </c>
      <c r="C592" s="79" t="s">
        <v>5040</v>
      </c>
      <c r="D592" s="81">
        <v>968.13</v>
      </c>
    </row>
    <row r="593" spans="1:4" s="69" customFormat="1" ht="15" customHeight="1" x14ac:dyDescent="0.25">
      <c r="A593" s="85">
        <v>7187</v>
      </c>
      <c r="B593" s="86" t="s">
        <v>7121</v>
      </c>
      <c r="C593" s="79" t="s">
        <v>5046</v>
      </c>
      <c r="D593" s="81">
        <v>17185.96</v>
      </c>
    </row>
    <row r="594" spans="1:4" s="69" customFormat="1" ht="15" customHeight="1" x14ac:dyDescent="0.25">
      <c r="A594" s="85">
        <v>718742</v>
      </c>
      <c r="B594" s="86" t="s">
        <v>7121</v>
      </c>
      <c r="C594" s="79" t="s">
        <v>5050</v>
      </c>
      <c r="D594" s="81">
        <v>22373.97</v>
      </c>
    </row>
    <row r="595" spans="1:4" s="69" customFormat="1" ht="15" customHeight="1" x14ac:dyDescent="0.25">
      <c r="A595" s="85">
        <v>718744</v>
      </c>
      <c r="B595" s="86" t="s">
        <v>7121</v>
      </c>
      <c r="C595" s="79" t="s">
        <v>5052</v>
      </c>
      <c r="D595" s="81">
        <v>22309.83</v>
      </c>
    </row>
    <row r="596" spans="1:4" s="69" customFormat="1" ht="15" customHeight="1" x14ac:dyDescent="0.25">
      <c r="A596" s="85">
        <v>718745</v>
      </c>
      <c r="B596" s="86" t="s">
        <v>7121</v>
      </c>
      <c r="C596" s="79" t="s">
        <v>5054</v>
      </c>
      <c r="D596" s="81">
        <v>2946.22</v>
      </c>
    </row>
    <row r="597" spans="1:4" s="69" customFormat="1" ht="15" customHeight="1" x14ac:dyDescent="0.25">
      <c r="A597" s="85">
        <v>7188</v>
      </c>
      <c r="B597" s="86" t="s">
        <v>7121</v>
      </c>
      <c r="C597" s="79" t="s">
        <v>5056</v>
      </c>
      <c r="D597" s="81">
        <v>900216.64</v>
      </c>
    </row>
    <row r="598" spans="1:4" s="69" customFormat="1" ht="15" customHeight="1" x14ac:dyDescent="0.25">
      <c r="A598" s="85">
        <v>71899</v>
      </c>
      <c r="B598" s="86" t="s">
        <v>7121</v>
      </c>
      <c r="C598" s="79" t="s">
        <v>5066</v>
      </c>
      <c r="D598" s="81">
        <v>146534.14000000001</v>
      </c>
    </row>
    <row r="599" spans="1:4" s="69" customFormat="1" ht="15" customHeight="1" x14ac:dyDescent="0.25">
      <c r="A599" s="85">
        <v>71882</v>
      </c>
      <c r="B599" s="86" t="s">
        <v>7121</v>
      </c>
      <c r="C599" s="79" t="s">
        <v>5058</v>
      </c>
      <c r="D599" s="81">
        <v>130788.84</v>
      </c>
    </row>
    <row r="600" spans="1:4" s="69" customFormat="1" ht="15" customHeight="1" x14ac:dyDescent="0.25">
      <c r="A600" s="85">
        <v>71883</v>
      </c>
      <c r="B600" s="86" t="s">
        <v>7121</v>
      </c>
      <c r="C600" s="79" t="s">
        <v>5062</v>
      </c>
      <c r="D600" s="81">
        <v>1561204.93</v>
      </c>
    </row>
    <row r="601" spans="1:4" s="69" customFormat="1" ht="15" customHeight="1" x14ac:dyDescent="0.25">
      <c r="A601" s="85">
        <v>718833</v>
      </c>
      <c r="B601" s="86" t="s">
        <v>7121</v>
      </c>
      <c r="C601" s="79" t="s">
        <v>5064</v>
      </c>
      <c r="D601" s="81">
        <v>1315.78</v>
      </c>
    </row>
    <row r="602" spans="1:4" s="69" customFormat="1" ht="15" customHeight="1" x14ac:dyDescent="0.25">
      <c r="A602" s="85">
        <v>719047</v>
      </c>
      <c r="B602" s="86" t="s">
        <v>7127</v>
      </c>
      <c r="C602" s="79" t="s">
        <v>5070</v>
      </c>
      <c r="D602" s="81">
        <v>15172.04</v>
      </c>
    </row>
    <row r="603" spans="1:4" s="69" customFormat="1" ht="15" customHeight="1" x14ac:dyDescent="0.25">
      <c r="A603" s="85">
        <v>719048</v>
      </c>
      <c r="B603" s="86" t="s">
        <v>7127</v>
      </c>
      <c r="C603" s="79" t="s">
        <v>5072</v>
      </c>
      <c r="D603" s="81">
        <v>115911.74</v>
      </c>
    </row>
    <row r="604" spans="1:4" s="69" customFormat="1" ht="15" customHeight="1" x14ac:dyDescent="0.25">
      <c r="A604" s="85">
        <v>719446</v>
      </c>
      <c r="B604" s="86" t="s">
        <v>7127</v>
      </c>
      <c r="C604" s="79" t="s">
        <v>5074</v>
      </c>
      <c r="D604" s="81">
        <v>3248.42</v>
      </c>
    </row>
    <row r="605" spans="1:4" ht="15" customHeight="1" x14ac:dyDescent="0.25">
      <c r="A605" s="79">
        <v>7120505532</v>
      </c>
      <c r="B605" s="80" t="s">
        <v>7022</v>
      </c>
      <c r="C605" s="79" t="s">
        <v>4796</v>
      </c>
      <c r="D605" s="95">
        <v>235840.76</v>
      </c>
    </row>
    <row r="606" spans="1:4" ht="15" customHeight="1" x14ac:dyDescent="0.25">
      <c r="A606" s="79">
        <v>7120550553</v>
      </c>
      <c r="B606" s="80">
        <v>712</v>
      </c>
      <c r="C606" s="79" t="s">
        <v>4800</v>
      </c>
      <c r="D606" s="95">
        <v>228804.74</v>
      </c>
    </row>
    <row r="607" spans="1:4" ht="15" customHeight="1" x14ac:dyDescent="0.25">
      <c r="A607" s="85">
        <v>7120521532</v>
      </c>
      <c r="B607" s="86" t="s">
        <v>7022</v>
      </c>
      <c r="C607" s="79" t="s">
        <v>4798</v>
      </c>
      <c r="D607" s="81">
        <v>261951.4</v>
      </c>
    </row>
    <row r="608" spans="1:4" ht="15" customHeight="1" x14ac:dyDescent="0.25">
      <c r="A608" s="85">
        <v>718140</v>
      </c>
      <c r="B608" s="86">
        <v>718</v>
      </c>
      <c r="C608" s="79" t="s">
        <v>5008</v>
      </c>
      <c r="D608" s="81">
        <v>2877.99</v>
      </c>
    </row>
    <row r="609" spans="1:5" ht="15" customHeight="1" x14ac:dyDescent="0.25">
      <c r="A609" s="85">
        <v>719038</v>
      </c>
      <c r="B609" s="86">
        <v>719</v>
      </c>
      <c r="C609" s="79" t="s">
        <v>5068</v>
      </c>
      <c r="D609" s="81">
        <v>4641.75</v>
      </c>
    </row>
    <row r="610" spans="1:5" ht="15" customHeight="1" x14ac:dyDescent="0.25">
      <c r="A610" s="85">
        <v>7101131</v>
      </c>
      <c r="B610" s="86">
        <v>710</v>
      </c>
      <c r="C610" s="79" t="s">
        <v>4768</v>
      </c>
      <c r="D610" s="81">
        <v>17929.3</v>
      </c>
    </row>
    <row r="611" spans="1:5" ht="15" customHeight="1" x14ac:dyDescent="0.25">
      <c r="A611" s="85">
        <v>718237</v>
      </c>
      <c r="B611" s="86">
        <v>718</v>
      </c>
      <c r="C611" s="79" t="s">
        <v>5022</v>
      </c>
      <c r="D611" s="81">
        <v>138.44999999999999</v>
      </c>
    </row>
    <row r="612" spans="1:5" ht="15" customHeight="1" x14ac:dyDescent="0.25">
      <c r="A612" s="85">
        <v>718823</v>
      </c>
      <c r="B612" s="86">
        <v>718</v>
      </c>
      <c r="C612" s="79" t="s">
        <v>5060</v>
      </c>
      <c r="D612" s="81">
        <v>100</v>
      </c>
    </row>
    <row r="613" spans="1:5" s="69" customFormat="1" ht="15" customHeight="1" x14ac:dyDescent="0.25">
      <c r="A613" s="85">
        <v>718572</v>
      </c>
      <c r="B613" s="86" t="s">
        <v>7121</v>
      </c>
      <c r="C613" s="79" t="s">
        <v>5042</v>
      </c>
      <c r="D613" s="81">
        <v>479467.5</v>
      </c>
    </row>
    <row r="614" spans="1:5" s="69" customFormat="1" ht="15" customHeight="1" x14ac:dyDescent="0.25">
      <c r="A614" s="82" t="s">
        <v>7129</v>
      </c>
      <c r="B614" s="83"/>
      <c r="C614" s="82" t="s">
        <v>7130</v>
      </c>
      <c r="D614" s="92">
        <f>+D615</f>
        <v>193346.26</v>
      </c>
    </row>
    <row r="615" spans="1:5" ht="15" customHeight="1" x14ac:dyDescent="0.25">
      <c r="A615" s="85">
        <v>7184</v>
      </c>
      <c r="B615" s="86" t="s">
        <v>7121</v>
      </c>
      <c r="C615" s="79" t="s">
        <v>5034</v>
      </c>
      <c r="D615" s="81">
        <v>193346.26</v>
      </c>
    </row>
    <row r="616" spans="1:5" s="69" customFormat="1" ht="15" customHeight="1" x14ac:dyDescent="0.25">
      <c r="A616" s="82" t="s">
        <v>7132</v>
      </c>
      <c r="B616" s="83"/>
      <c r="C616" s="82" t="s">
        <v>7133</v>
      </c>
      <c r="D616" s="92">
        <f>SUM(D617:D670)</f>
        <v>5933639.6400000015</v>
      </c>
    </row>
    <row r="617" spans="1:5" s="69" customFormat="1" ht="15" customHeight="1" x14ac:dyDescent="0.25">
      <c r="A617" s="119">
        <v>718235</v>
      </c>
      <c r="B617" s="120" t="s">
        <v>7121</v>
      </c>
      <c r="C617" s="121" t="s">
        <v>5018</v>
      </c>
      <c r="D617" s="122">
        <v>137477.4</v>
      </c>
      <c r="E617" s="125">
        <f>+D616-D617-D618-D619</f>
        <v>5626539.7100000009</v>
      </c>
    </row>
    <row r="618" spans="1:5" s="69" customFormat="1" ht="15" customHeight="1" x14ac:dyDescent="0.25">
      <c r="A618" s="119">
        <v>718236</v>
      </c>
      <c r="B618" s="120" t="s">
        <v>7121</v>
      </c>
      <c r="C618" s="121" t="s">
        <v>5020</v>
      </c>
      <c r="D618" s="122">
        <v>169568.12</v>
      </c>
      <c r="E618" s="81">
        <v>147557.92000000001</v>
      </c>
    </row>
    <row r="619" spans="1:5" s="69" customFormat="1" ht="15" customHeight="1" x14ac:dyDescent="0.25">
      <c r="A619" s="119">
        <v>7180500553</v>
      </c>
      <c r="B619" s="120" t="s">
        <v>7121</v>
      </c>
      <c r="C619" s="121" t="s">
        <v>5000</v>
      </c>
      <c r="D619" s="122">
        <v>54.41</v>
      </c>
      <c r="E619" s="125">
        <f>+E617+E618</f>
        <v>5774097.6300000008</v>
      </c>
    </row>
    <row r="620" spans="1:5" s="69" customFormat="1" ht="15" customHeight="1" x14ac:dyDescent="0.25">
      <c r="A620" s="85">
        <v>7611</v>
      </c>
      <c r="B620" s="86" t="s">
        <v>7135</v>
      </c>
      <c r="C620" s="79" t="s">
        <v>5094</v>
      </c>
      <c r="D620" s="81">
        <v>482943.75</v>
      </c>
    </row>
    <row r="621" spans="1:5" s="69" customFormat="1" ht="15" customHeight="1" x14ac:dyDescent="0.25">
      <c r="A621" s="85">
        <v>7612</v>
      </c>
      <c r="B621" s="86" t="s">
        <v>7135</v>
      </c>
      <c r="C621" s="79" t="s">
        <v>5096</v>
      </c>
      <c r="D621" s="81">
        <v>82423.210000000006</v>
      </c>
    </row>
    <row r="622" spans="1:5" s="69" customFormat="1" ht="15" customHeight="1" x14ac:dyDescent="0.25">
      <c r="A622" s="85">
        <v>7613</v>
      </c>
      <c r="B622" s="86" t="s">
        <v>7135</v>
      </c>
      <c r="C622" s="79" t="s">
        <v>5098</v>
      </c>
      <c r="D622" s="81">
        <v>741026.67</v>
      </c>
    </row>
    <row r="623" spans="1:5" s="69" customFormat="1" ht="15" customHeight="1" x14ac:dyDescent="0.25">
      <c r="A623" s="85">
        <v>7614</v>
      </c>
      <c r="B623" s="86" t="s">
        <v>7135</v>
      </c>
      <c r="C623" s="79" t="s">
        <v>5100</v>
      </c>
      <c r="D623" s="81">
        <v>1078.19</v>
      </c>
    </row>
    <row r="624" spans="1:5" s="69" customFormat="1" ht="15" customHeight="1" x14ac:dyDescent="0.25">
      <c r="A624" s="85">
        <v>7615</v>
      </c>
      <c r="B624" s="86" t="s">
        <v>7135</v>
      </c>
      <c r="C624" s="79" t="s">
        <v>5102</v>
      </c>
      <c r="D624" s="81">
        <v>6122.6</v>
      </c>
    </row>
    <row r="625" spans="1:4" s="69" customFormat="1" ht="15" customHeight="1" x14ac:dyDescent="0.25">
      <c r="A625" s="85">
        <v>7703</v>
      </c>
      <c r="B625" s="86" t="s">
        <v>7136</v>
      </c>
      <c r="C625" s="79" t="s">
        <v>5108</v>
      </c>
      <c r="D625" s="81">
        <v>1231305.6100000001</v>
      </c>
    </row>
    <row r="626" spans="1:4" ht="15" customHeight="1" x14ac:dyDescent="0.25">
      <c r="A626" s="85">
        <v>7707</v>
      </c>
      <c r="B626" s="86" t="s">
        <v>7136</v>
      </c>
      <c r="C626" s="79" t="s">
        <v>5120</v>
      </c>
      <c r="D626" s="81">
        <v>1088911.8400000001</v>
      </c>
    </row>
    <row r="627" spans="1:4" ht="15" customHeight="1" x14ac:dyDescent="0.25">
      <c r="A627" s="85">
        <v>77030</v>
      </c>
      <c r="B627" s="86" t="s">
        <v>7136</v>
      </c>
      <c r="C627" s="79" t="s">
        <v>5110</v>
      </c>
      <c r="D627" s="81">
        <v>11727.54</v>
      </c>
    </row>
    <row r="628" spans="1:4" ht="15" customHeight="1" x14ac:dyDescent="0.25">
      <c r="A628" s="85">
        <v>77057</v>
      </c>
      <c r="B628" s="86" t="s">
        <v>7136</v>
      </c>
      <c r="C628" s="79" t="s">
        <v>5114</v>
      </c>
      <c r="D628" s="81">
        <v>15182.92</v>
      </c>
    </row>
    <row r="629" spans="1:4" ht="15" customHeight="1" x14ac:dyDescent="0.25">
      <c r="A629" s="85">
        <v>77070</v>
      </c>
      <c r="B629" s="86" t="s">
        <v>7136</v>
      </c>
      <c r="C629" s="79" t="s">
        <v>5122</v>
      </c>
      <c r="D629" s="81">
        <v>2726.86</v>
      </c>
    </row>
    <row r="630" spans="1:4" ht="15" customHeight="1" x14ac:dyDescent="0.25">
      <c r="A630" s="85">
        <v>772252</v>
      </c>
      <c r="B630" s="86" t="s">
        <v>7139</v>
      </c>
      <c r="C630" s="79" t="s">
        <v>5128</v>
      </c>
      <c r="D630" s="81">
        <v>25.59</v>
      </c>
    </row>
    <row r="631" spans="1:4" ht="15" customHeight="1" x14ac:dyDescent="0.25">
      <c r="A631" s="85">
        <v>7722522</v>
      </c>
      <c r="B631" s="86" t="s">
        <v>7139</v>
      </c>
      <c r="C631" s="79" t="s">
        <v>5130</v>
      </c>
      <c r="D631" s="81">
        <v>889.87</v>
      </c>
    </row>
    <row r="632" spans="1:4" ht="15" customHeight="1" x14ac:dyDescent="0.25">
      <c r="A632" s="85">
        <v>77611</v>
      </c>
      <c r="B632" s="86" t="s">
        <v>7140</v>
      </c>
      <c r="C632" s="79" t="s">
        <v>6405</v>
      </c>
      <c r="D632" s="81">
        <v>43055.46</v>
      </c>
    </row>
    <row r="633" spans="1:4" ht="15" customHeight="1" x14ac:dyDescent="0.25">
      <c r="A633" s="85">
        <v>7782</v>
      </c>
      <c r="B633" s="86" t="s">
        <v>7142</v>
      </c>
      <c r="C633" s="79" t="s">
        <v>5137</v>
      </c>
      <c r="D633" s="81">
        <v>117230.66</v>
      </c>
    </row>
    <row r="634" spans="1:4" ht="15" customHeight="1" x14ac:dyDescent="0.25">
      <c r="A634" s="85">
        <v>778412</v>
      </c>
      <c r="B634" s="86" t="s">
        <v>7142</v>
      </c>
      <c r="C634" s="79" t="s">
        <v>5149</v>
      </c>
      <c r="D634" s="81">
        <v>116304.26</v>
      </c>
    </row>
    <row r="635" spans="1:4" ht="15" customHeight="1" x14ac:dyDescent="0.25">
      <c r="A635" s="85">
        <v>778550</v>
      </c>
      <c r="B635" s="86" t="s">
        <v>7142</v>
      </c>
      <c r="C635" s="79" t="s">
        <v>5153</v>
      </c>
      <c r="D635" s="81">
        <v>62978.84</v>
      </c>
    </row>
    <row r="636" spans="1:4" ht="15" customHeight="1" x14ac:dyDescent="0.25">
      <c r="A636" s="85">
        <v>778551</v>
      </c>
      <c r="B636" s="86" t="s">
        <v>7142</v>
      </c>
      <c r="C636" s="79" t="s">
        <v>5155</v>
      </c>
      <c r="D636" s="81">
        <v>69606</v>
      </c>
    </row>
    <row r="637" spans="1:4" ht="15" customHeight="1" x14ac:dyDescent="0.25">
      <c r="A637" s="85">
        <v>778552</v>
      </c>
      <c r="B637" s="86" t="s">
        <v>7142</v>
      </c>
      <c r="C637" s="79" t="s">
        <v>5157</v>
      </c>
      <c r="D637" s="81">
        <v>145896.32999999999</v>
      </c>
    </row>
    <row r="638" spans="1:4" ht="15" customHeight="1" x14ac:dyDescent="0.25">
      <c r="A638" s="85">
        <v>778553</v>
      </c>
      <c r="B638" s="86" t="s">
        <v>7142</v>
      </c>
      <c r="C638" s="79" t="s">
        <v>5159</v>
      </c>
      <c r="D638" s="81">
        <v>165195.35999999999</v>
      </c>
    </row>
    <row r="639" spans="1:4" ht="15" customHeight="1" x14ac:dyDescent="0.25">
      <c r="A639" s="85">
        <v>778554</v>
      </c>
      <c r="B639" s="86" t="s">
        <v>7142</v>
      </c>
      <c r="C639" s="79" t="s">
        <v>5161</v>
      </c>
      <c r="D639" s="81">
        <v>16396.72</v>
      </c>
    </row>
    <row r="640" spans="1:4" ht="15" customHeight="1" x14ac:dyDescent="0.25">
      <c r="A640" s="85">
        <v>778556</v>
      </c>
      <c r="B640" s="86" t="s">
        <v>7142</v>
      </c>
      <c r="C640" s="79" t="s">
        <v>5165</v>
      </c>
      <c r="D640" s="81">
        <v>709.58</v>
      </c>
    </row>
    <row r="641" spans="1:4" ht="15" customHeight="1" x14ac:dyDescent="0.25">
      <c r="A641" s="85">
        <v>778558</v>
      </c>
      <c r="B641" s="86" t="s">
        <v>7142</v>
      </c>
      <c r="C641" s="79" t="s">
        <v>5169</v>
      </c>
      <c r="D641" s="81">
        <v>2355.11</v>
      </c>
    </row>
    <row r="642" spans="1:4" ht="15" customHeight="1" x14ac:dyDescent="0.25">
      <c r="A642" s="85">
        <v>778555</v>
      </c>
      <c r="B642" s="86" t="s">
        <v>7142</v>
      </c>
      <c r="C642" s="79" t="s">
        <v>5163</v>
      </c>
      <c r="D642" s="81">
        <v>15049.91</v>
      </c>
    </row>
    <row r="643" spans="1:4" ht="15" customHeight="1" x14ac:dyDescent="0.25">
      <c r="A643" s="85">
        <v>778411</v>
      </c>
      <c r="B643" s="86" t="s">
        <v>7142</v>
      </c>
      <c r="C643" s="79" t="s">
        <v>5147</v>
      </c>
      <c r="D643" s="81">
        <v>118709.37</v>
      </c>
    </row>
    <row r="644" spans="1:4" ht="15" customHeight="1" x14ac:dyDescent="0.25">
      <c r="A644" s="85">
        <v>778481</v>
      </c>
      <c r="B644" s="86" t="s">
        <v>7142</v>
      </c>
      <c r="C644" s="79" t="s">
        <v>5151</v>
      </c>
      <c r="D644" s="81">
        <v>121.11</v>
      </c>
    </row>
    <row r="645" spans="1:4" ht="15" customHeight="1" x14ac:dyDescent="0.25">
      <c r="A645" s="85">
        <v>7702</v>
      </c>
      <c r="B645" s="86" t="s">
        <v>7136</v>
      </c>
      <c r="C645" s="79" t="s">
        <v>6400</v>
      </c>
      <c r="D645" s="81">
        <v>64500</v>
      </c>
    </row>
    <row r="646" spans="1:4" ht="15" customHeight="1" x14ac:dyDescent="0.25">
      <c r="A646" s="85">
        <v>7706</v>
      </c>
      <c r="B646" s="86" t="s">
        <v>7136</v>
      </c>
      <c r="C646" s="79" t="s">
        <v>5118</v>
      </c>
      <c r="D646" s="81">
        <v>1650</v>
      </c>
    </row>
    <row r="647" spans="1:4" ht="15" customHeight="1" x14ac:dyDescent="0.25">
      <c r="A647" s="85">
        <v>7722</v>
      </c>
      <c r="B647" s="86" t="s">
        <v>7139</v>
      </c>
      <c r="C647" s="79" t="s">
        <v>5126</v>
      </c>
      <c r="D647" s="81">
        <v>353665.01</v>
      </c>
    </row>
    <row r="648" spans="1:4" ht="15" customHeight="1" x14ac:dyDescent="0.25">
      <c r="A648" s="85">
        <v>7771</v>
      </c>
      <c r="B648" s="86" t="s">
        <v>7144</v>
      </c>
      <c r="C648" s="79" t="s">
        <v>5135</v>
      </c>
      <c r="D648" s="81">
        <f>8489.64+416.51</f>
        <v>8906.15</v>
      </c>
    </row>
    <row r="649" spans="1:4" ht="15" customHeight="1" x14ac:dyDescent="0.25">
      <c r="A649" s="85">
        <v>77830</v>
      </c>
      <c r="B649" s="86" t="s">
        <v>7142</v>
      </c>
      <c r="C649" s="79" t="s">
        <v>5139</v>
      </c>
      <c r="D649" s="81">
        <v>7089.88</v>
      </c>
    </row>
    <row r="650" spans="1:4" ht="15" customHeight="1" x14ac:dyDescent="0.25">
      <c r="A650" s="85">
        <v>77834</v>
      </c>
      <c r="B650" s="86" t="s">
        <v>7142</v>
      </c>
      <c r="C650" s="79" t="s">
        <v>5141</v>
      </c>
      <c r="D650" s="81">
        <v>273874.75</v>
      </c>
    </row>
    <row r="651" spans="1:4" ht="15" customHeight="1" x14ac:dyDescent="0.25">
      <c r="A651" s="85">
        <v>77835</v>
      </c>
      <c r="B651" s="86" t="s">
        <v>7142</v>
      </c>
      <c r="C651" s="79" t="s">
        <v>5143</v>
      </c>
      <c r="D651" s="81">
        <v>1615.59</v>
      </c>
    </row>
    <row r="652" spans="1:4" ht="15" customHeight="1" x14ac:dyDescent="0.25">
      <c r="A652" s="85">
        <v>7784</v>
      </c>
      <c r="B652" s="86" t="s">
        <v>7142</v>
      </c>
      <c r="C652" s="79" t="s">
        <v>5145</v>
      </c>
      <c r="D652" s="81">
        <f>23805.52-171.28</f>
        <v>23634.240000000002</v>
      </c>
    </row>
    <row r="653" spans="1:4" ht="15" customHeight="1" x14ac:dyDescent="0.25">
      <c r="A653" s="85">
        <v>778557</v>
      </c>
      <c r="B653" s="86" t="s">
        <v>7142</v>
      </c>
      <c r="C653" s="79" t="s">
        <v>5167</v>
      </c>
      <c r="D653" s="81">
        <v>888.91</v>
      </c>
    </row>
    <row r="654" spans="1:4" ht="15" customHeight="1" x14ac:dyDescent="0.25">
      <c r="A654" s="85">
        <v>778559</v>
      </c>
      <c r="B654" s="86" t="s">
        <v>7142</v>
      </c>
      <c r="C654" s="79" t="s">
        <v>5171</v>
      </c>
      <c r="D654" s="81">
        <v>1110.53</v>
      </c>
    </row>
    <row r="655" spans="1:4" ht="15" customHeight="1" x14ac:dyDescent="0.25">
      <c r="A655" s="85">
        <v>778651</v>
      </c>
      <c r="B655" s="86" t="s">
        <v>7142</v>
      </c>
      <c r="C655" s="79" t="s">
        <v>5175</v>
      </c>
      <c r="D655" s="81">
        <v>8903.2900000000009</v>
      </c>
    </row>
    <row r="656" spans="1:4" ht="15" customHeight="1" x14ac:dyDescent="0.25">
      <c r="A656" s="85">
        <v>778653</v>
      </c>
      <c r="B656" s="86" t="s">
        <v>7142</v>
      </c>
      <c r="C656" s="79" t="s">
        <v>5177</v>
      </c>
      <c r="D656" s="81">
        <v>5893.45</v>
      </c>
    </row>
    <row r="657" spans="1:4" ht="15" customHeight="1" x14ac:dyDescent="0.25">
      <c r="A657" s="85">
        <v>778655</v>
      </c>
      <c r="B657" s="86" t="s">
        <v>7142</v>
      </c>
      <c r="C657" s="79" t="s">
        <v>5181</v>
      </c>
      <c r="D657" s="81">
        <v>20709.45</v>
      </c>
    </row>
    <row r="658" spans="1:4" ht="15" customHeight="1" x14ac:dyDescent="0.25">
      <c r="A658" s="85">
        <v>7722523</v>
      </c>
      <c r="B658" s="86">
        <v>772</v>
      </c>
      <c r="C658" s="79" t="s">
        <v>5132</v>
      </c>
      <c r="D658" s="81">
        <v>103.86</v>
      </c>
    </row>
    <row r="659" spans="1:4" ht="15" customHeight="1" x14ac:dyDescent="0.25">
      <c r="A659" s="85">
        <v>778654</v>
      </c>
      <c r="B659" s="86">
        <v>778</v>
      </c>
      <c r="C659" s="79" t="s">
        <v>5179</v>
      </c>
      <c r="D659" s="81">
        <v>28313.31</v>
      </c>
    </row>
    <row r="660" spans="1:4" ht="15" customHeight="1" x14ac:dyDescent="0.25">
      <c r="A660" s="85">
        <v>7618</v>
      </c>
      <c r="B660" s="86">
        <v>761</v>
      </c>
      <c r="C660" s="79" t="s">
        <v>5104</v>
      </c>
      <c r="D660" s="81">
        <v>353.19</v>
      </c>
    </row>
    <row r="661" spans="1:4" ht="15" customHeight="1" x14ac:dyDescent="0.25">
      <c r="A661" s="85">
        <v>770561</v>
      </c>
      <c r="B661" s="86">
        <v>770</v>
      </c>
      <c r="C661" s="79" t="s">
        <v>5112</v>
      </c>
      <c r="D661" s="81">
        <v>12343.55</v>
      </c>
    </row>
    <row r="662" spans="1:4" ht="15" customHeight="1" x14ac:dyDescent="0.25">
      <c r="A662" s="85">
        <v>770571</v>
      </c>
      <c r="B662" s="86">
        <v>770</v>
      </c>
      <c r="C662" s="79" t="s">
        <v>5116</v>
      </c>
      <c r="D662" s="81">
        <v>200948.75</v>
      </c>
    </row>
    <row r="663" spans="1:4" ht="15" customHeight="1" x14ac:dyDescent="0.25">
      <c r="A663" s="85">
        <v>7710</v>
      </c>
      <c r="B663" s="86">
        <v>771</v>
      </c>
      <c r="C663" s="79" t="s">
        <v>5124</v>
      </c>
      <c r="D663" s="81">
        <v>4602.97</v>
      </c>
    </row>
    <row r="664" spans="1:4" ht="15" customHeight="1" x14ac:dyDescent="0.25">
      <c r="A664" s="85">
        <v>76111</v>
      </c>
      <c r="B664" s="86">
        <v>761</v>
      </c>
      <c r="C664" s="79" t="s">
        <v>6396</v>
      </c>
      <c r="D664" s="81">
        <v>18034.189999999999</v>
      </c>
    </row>
    <row r="665" spans="1:4" ht="15" customHeight="1" x14ac:dyDescent="0.25">
      <c r="A665" s="85">
        <v>77011</v>
      </c>
      <c r="B665" s="86">
        <v>770</v>
      </c>
      <c r="C665" s="79" t="s">
        <v>5106</v>
      </c>
      <c r="D665" s="81">
        <v>2073</v>
      </c>
    </row>
    <row r="666" spans="1:4" ht="15" customHeight="1" x14ac:dyDescent="0.25">
      <c r="A666" s="85">
        <v>770606</v>
      </c>
      <c r="B666" s="86">
        <v>770</v>
      </c>
      <c r="C666" s="79" t="s">
        <v>6402</v>
      </c>
      <c r="D666" s="81">
        <v>2173.8000000000002</v>
      </c>
    </row>
    <row r="667" spans="1:4" ht="15" customHeight="1" x14ac:dyDescent="0.25">
      <c r="A667" s="85">
        <v>7772</v>
      </c>
      <c r="B667" s="86">
        <v>777</v>
      </c>
      <c r="C667" s="79" t="s">
        <v>6407</v>
      </c>
      <c r="D667" s="81">
        <v>909.46</v>
      </c>
    </row>
    <row r="668" spans="1:4" ht="15" customHeight="1" x14ac:dyDescent="0.25">
      <c r="A668" s="85">
        <v>778652</v>
      </c>
      <c r="B668" s="86">
        <v>778</v>
      </c>
      <c r="C668" s="79" t="s">
        <v>6409</v>
      </c>
      <c r="D668" s="81">
        <v>155.08000000000001</v>
      </c>
    </row>
    <row r="669" spans="1:4" ht="15" customHeight="1" x14ac:dyDescent="0.25">
      <c r="A669" s="85">
        <v>7722524</v>
      </c>
      <c r="B669" s="86">
        <v>772</v>
      </c>
      <c r="C669" s="79" t="s">
        <v>6404</v>
      </c>
      <c r="D669" s="81">
        <f>40101.22+1940</f>
        <v>42041.22</v>
      </c>
    </row>
    <row r="670" spans="1:4" ht="15" customHeight="1" x14ac:dyDescent="0.25">
      <c r="A670" s="85">
        <v>778581</v>
      </c>
      <c r="B670" s="86" t="s">
        <v>7142</v>
      </c>
      <c r="C670" s="79" t="s">
        <v>5173</v>
      </c>
      <c r="D670" s="81">
        <v>4072.72</v>
      </c>
    </row>
    <row r="671" spans="1:4" ht="15" customHeight="1" x14ac:dyDescent="0.25">
      <c r="A671" s="96" t="s">
        <v>7151</v>
      </c>
      <c r="B671" s="116"/>
      <c r="C671" s="96" t="s">
        <v>7152</v>
      </c>
      <c r="D671" s="98">
        <f>SUM(D470,D498,D529,D554,D614,D616)</f>
        <v>36767292.580000006</v>
      </c>
    </row>
    <row r="672" spans="1:4" ht="15" customHeight="1" x14ac:dyDescent="0.25">
      <c r="A672" s="75" t="s">
        <v>7154</v>
      </c>
      <c r="B672" s="76"/>
      <c r="C672" s="102" t="s">
        <v>7155</v>
      </c>
      <c r="D672" s="103"/>
    </row>
    <row r="673" spans="1:4" ht="15" customHeight="1" x14ac:dyDescent="0.25">
      <c r="A673" s="79" t="s">
        <v>6949</v>
      </c>
      <c r="B673" s="80"/>
      <c r="C673" s="79" t="s">
        <v>7156</v>
      </c>
      <c r="D673" s="95"/>
    </row>
    <row r="674" spans="1:4" ht="15" customHeight="1" x14ac:dyDescent="0.25">
      <c r="A674" s="104" t="s">
        <v>6951</v>
      </c>
      <c r="B674" s="105"/>
      <c r="C674" s="104" t="s">
        <v>7157</v>
      </c>
      <c r="D674" s="106">
        <f>SUM(D675:D681)-SUM(D682:D689)</f>
        <v>8533580.22000001</v>
      </c>
    </row>
    <row r="675" spans="1:4" ht="15" customHeight="1" x14ac:dyDescent="0.25">
      <c r="A675" s="85">
        <v>64081</v>
      </c>
      <c r="B675" s="86" t="s">
        <v>7158</v>
      </c>
      <c r="C675" s="79" t="s">
        <v>4237</v>
      </c>
      <c r="D675" s="81">
        <v>19402905.84</v>
      </c>
    </row>
    <row r="676" spans="1:4" ht="15" customHeight="1" x14ac:dyDescent="0.25">
      <c r="A676" s="85">
        <v>64082</v>
      </c>
      <c r="B676" s="86" t="s">
        <v>7158</v>
      </c>
      <c r="C676" s="79" t="s">
        <v>4239</v>
      </c>
      <c r="D676" s="81">
        <v>4148111.96</v>
      </c>
    </row>
    <row r="677" spans="1:4" ht="15" customHeight="1" x14ac:dyDescent="0.25">
      <c r="A677" s="85">
        <v>64083</v>
      </c>
      <c r="B677" s="86" t="s">
        <v>7158</v>
      </c>
      <c r="C677" s="79" t="s">
        <v>4241</v>
      </c>
      <c r="D677" s="81">
        <v>559882.55000000005</v>
      </c>
    </row>
    <row r="678" spans="1:4" ht="15" customHeight="1" x14ac:dyDescent="0.25">
      <c r="A678" s="85">
        <v>64084</v>
      </c>
      <c r="B678" s="86" t="s">
        <v>7158</v>
      </c>
      <c r="C678" s="79" t="s">
        <v>4243</v>
      </c>
      <c r="D678" s="81">
        <v>559044.41</v>
      </c>
    </row>
    <row r="679" spans="1:4" ht="15" customHeight="1" x14ac:dyDescent="0.25">
      <c r="A679" s="85">
        <v>64151</v>
      </c>
      <c r="B679" s="86" t="s">
        <v>7159</v>
      </c>
      <c r="C679" s="79" t="s">
        <v>4245</v>
      </c>
      <c r="D679" s="81">
        <v>1849100.32</v>
      </c>
    </row>
    <row r="680" spans="1:4" ht="15" customHeight="1" x14ac:dyDescent="0.25">
      <c r="A680" s="85">
        <v>64152</v>
      </c>
      <c r="B680" s="86" t="s">
        <v>7159</v>
      </c>
      <c r="C680" s="79" t="s">
        <v>4247</v>
      </c>
      <c r="D680" s="81">
        <v>35695.440000000002</v>
      </c>
    </row>
    <row r="681" spans="1:4" ht="15" customHeight="1" x14ac:dyDescent="0.25">
      <c r="A681" s="85">
        <v>64221</v>
      </c>
      <c r="B681" s="86">
        <v>642</v>
      </c>
      <c r="C681" s="79" t="s">
        <v>4249</v>
      </c>
      <c r="D681" s="81">
        <v>256043.28</v>
      </c>
    </row>
    <row r="682" spans="1:4" ht="15" customHeight="1" x14ac:dyDescent="0.25">
      <c r="A682" s="85">
        <v>74083</v>
      </c>
      <c r="B682" s="86">
        <v>740</v>
      </c>
      <c r="C682" s="79" t="s">
        <v>5084</v>
      </c>
      <c r="D682" s="81">
        <v>302513.44</v>
      </c>
    </row>
    <row r="683" spans="1:4" ht="15" customHeight="1" x14ac:dyDescent="0.25">
      <c r="A683" s="85">
        <v>74081</v>
      </c>
      <c r="B683" s="86" t="s">
        <v>7169</v>
      </c>
      <c r="C683" s="79" t="s">
        <v>5080</v>
      </c>
      <c r="D683" s="81">
        <v>11512452.369999999</v>
      </c>
    </row>
    <row r="684" spans="1:4" ht="15" customHeight="1" x14ac:dyDescent="0.25">
      <c r="A684" s="85">
        <v>74082</v>
      </c>
      <c r="B684" s="86" t="s">
        <v>7169</v>
      </c>
      <c r="C684" s="79" t="s">
        <v>5082</v>
      </c>
      <c r="D684" s="81">
        <v>3816537.26</v>
      </c>
    </row>
    <row r="685" spans="1:4" ht="15" customHeight="1" x14ac:dyDescent="0.25">
      <c r="A685" s="85">
        <v>74084</v>
      </c>
      <c r="B685" s="86">
        <v>740</v>
      </c>
      <c r="C685" s="79" t="s">
        <v>5086</v>
      </c>
      <c r="D685" s="81">
        <v>581443.57999999996</v>
      </c>
    </row>
    <row r="686" spans="1:4" ht="15" customHeight="1" x14ac:dyDescent="0.25">
      <c r="A686" s="85">
        <v>74151</v>
      </c>
      <c r="B686" s="86" t="s">
        <v>7170</v>
      </c>
      <c r="C686" s="79" t="s">
        <v>5088</v>
      </c>
      <c r="D686" s="81">
        <v>1968261.81</v>
      </c>
    </row>
    <row r="687" spans="1:4" ht="15" customHeight="1" x14ac:dyDescent="0.25">
      <c r="A687" s="85">
        <v>74152</v>
      </c>
      <c r="B687" s="86" t="s">
        <v>7170</v>
      </c>
      <c r="C687" s="79" t="s">
        <v>5090</v>
      </c>
      <c r="D687" s="81">
        <v>62518.59</v>
      </c>
    </row>
    <row r="688" spans="1:4" ht="15" customHeight="1" x14ac:dyDescent="0.25">
      <c r="A688" s="85">
        <v>74221</v>
      </c>
      <c r="B688" s="86">
        <v>742</v>
      </c>
      <c r="C688" s="79" t="s">
        <v>5092</v>
      </c>
      <c r="D688" s="81">
        <v>26287.58</v>
      </c>
    </row>
    <row r="689" spans="1:4" ht="15" customHeight="1" x14ac:dyDescent="0.25">
      <c r="A689" s="85">
        <v>74300</v>
      </c>
      <c r="B689" s="86">
        <v>743</v>
      </c>
      <c r="C689" s="79" t="s">
        <v>6394</v>
      </c>
      <c r="D689" s="81">
        <v>7188.95</v>
      </c>
    </row>
    <row r="690" spans="1:4" ht="15" customHeight="1" x14ac:dyDescent="0.25">
      <c r="A690" s="82" t="s">
        <v>6958</v>
      </c>
      <c r="B690" s="83"/>
      <c r="C690" s="82" t="s">
        <v>7174</v>
      </c>
      <c r="D690" s="92">
        <f>SUM(D691:D713)</f>
        <v>8502642.0900000017</v>
      </c>
    </row>
    <row r="691" spans="1:4" ht="15" customHeight="1" x14ac:dyDescent="0.25">
      <c r="A691" s="85">
        <v>61001</v>
      </c>
      <c r="B691" s="86" t="s">
        <v>7175</v>
      </c>
      <c r="C691" s="79" t="s">
        <v>4198</v>
      </c>
      <c r="D691" s="81">
        <v>743063.51</v>
      </c>
    </row>
    <row r="692" spans="1:4" ht="15" customHeight="1" x14ac:dyDescent="0.25">
      <c r="A692" s="85">
        <v>61007</v>
      </c>
      <c r="B692" s="86" t="s">
        <v>7175</v>
      </c>
      <c r="C692" s="79" t="s">
        <v>4200</v>
      </c>
      <c r="D692" s="81">
        <v>38251.26</v>
      </c>
    </row>
    <row r="693" spans="1:4" ht="15" customHeight="1" x14ac:dyDescent="0.25">
      <c r="A693" s="85">
        <v>6101111</v>
      </c>
      <c r="B693" s="86" t="s">
        <v>7175</v>
      </c>
      <c r="C693" s="79" t="s">
        <v>4202</v>
      </c>
      <c r="D693" s="81">
        <v>20752.84</v>
      </c>
    </row>
    <row r="694" spans="1:4" ht="15" customHeight="1" x14ac:dyDescent="0.25">
      <c r="A694" s="85">
        <v>61501</v>
      </c>
      <c r="B694" s="86" t="s">
        <v>7176</v>
      </c>
      <c r="C694" s="79" t="s">
        <v>4204</v>
      </c>
      <c r="D694" s="81">
        <f>160129.49-0.02</f>
        <v>160129.47</v>
      </c>
    </row>
    <row r="695" spans="1:4" ht="15" customHeight="1" x14ac:dyDescent="0.25">
      <c r="A695" s="85">
        <v>61507</v>
      </c>
      <c r="B695" s="86" t="s">
        <v>7176</v>
      </c>
      <c r="C695" s="79" t="s">
        <v>4206</v>
      </c>
      <c r="D695" s="81">
        <f>38793.59+0.03</f>
        <v>38793.619999999995</v>
      </c>
    </row>
    <row r="696" spans="1:4" ht="15" customHeight="1" x14ac:dyDescent="0.25">
      <c r="A696" s="85">
        <v>61710</v>
      </c>
      <c r="B696" s="86" t="s">
        <v>7177</v>
      </c>
      <c r="C696" s="79" t="s">
        <v>4208</v>
      </c>
      <c r="D696" s="81">
        <v>104119.12</v>
      </c>
    </row>
    <row r="697" spans="1:4" ht="15" customHeight="1" x14ac:dyDescent="0.25">
      <c r="A697" s="85">
        <v>61711</v>
      </c>
      <c r="B697" s="86" t="s">
        <v>7177</v>
      </c>
      <c r="C697" s="79" t="s">
        <v>4214</v>
      </c>
      <c r="D697" s="81">
        <v>1292229.67</v>
      </c>
    </row>
    <row r="698" spans="1:4" ht="15" customHeight="1" x14ac:dyDescent="0.25">
      <c r="A698" s="85">
        <v>61712</v>
      </c>
      <c r="B698" s="86" t="s">
        <v>7177</v>
      </c>
      <c r="C698" s="79" t="s">
        <v>4216</v>
      </c>
      <c r="D698" s="81">
        <v>1088.51</v>
      </c>
    </row>
    <row r="699" spans="1:4" ht="15" customHeight="1" x14ac:dyDescent="0.25">
      <c r="A699" s="85">
        <v>61720</v>
      </c>
      <c r="B699" s="86" t="s">
        <v>7177</v>
      </c>
      <c r="C699" s="79" t="s">
        <v>4218</v>
      </c>
      <c r="D699" s="81">
        <v>1240424.23</v>
      </c>
    </row>
    <row r="700" spans="1:4" ht="15" customHeight="1" x14ac:dyDescent="0.25">
      <c r="A700" s="85">
        <v>61721</v>
      </c>
      <c r="B700" s="86" t="s">
        <v>7177</v>
      </c>
      <c r="C700" s="79" t="s">
        <v>4220</v>
      </c>
      <c r="D700" s="81">
        <v>339808.27</v>
      </c>
    </row>
    <row r="701" spans="1:4" ht="15" customHeight="1" x14ac:dyDescent="0.25">
      <c r="A701" s="85">
        <v>61722</v>
      </c>
      <c r="B701" s="86" t="s">
        <v>7177</v>
      </c>
      <c r="C701" s="79" t="s">
        <v>6277</v>
      </c>
      <c r="D701" s="81">
        <v>737579.05</v>
      </c>
    </row>
    <row r="702" spans="1:4" ht="15" customHeight="1" x14ac:dyDescent="0.25">
      <c r="A702" s="85">
        <v>61723</v>
      </c>
      <c r="B702" s="86" t="s">
        <v>7177</v>
      </c>
      <c r="C702" s="79" t="s">
        <v>4223</v>
      </c>
      <c r="D702" s="81">
        <v>215391.44</v>
      </c>
    </row>
    <row r="703" spans="1:4" ht="15" customHeight="1" x14ac:dyDescent="0.25">
      <c r="A703" s="85">
        <v>61732</v>
      </c>
      <c r="B703" s="86" t="s">
        <v>7177</v>
      </c>
      <c r="C703" s="79" t="s">
        <v>4225</v>
      </c>
      <c r="D703" s="81">
        <v>351829.58</v>
      </c>
    </row>
    <row r="704" spans="1:4" ht="15" customHeight="1" x14ac:dyDescent="0.25">
      <c r="A704" s="85">
        <v>617355</v>
      </c>
      <c r="B704" s="86" t="s">
        <v>7177</v>
      </c>
      <c r="C704" s="79" t="s">
        <v>6279</v>
      </c>
      <c r="D704" s="81">
        <v>264346.73</v>
      </c>
    </row>
    <row r="705" spans="1:4" ht="15" customHeight="1" x14ac:dyDescent="0.25">
      <c r="A705" s="85">
        <v>617356</v>
      </c>
      <c r="B705" s="86" t="s">
        <v>7177</v>
      </c>
      <c r="C705" s="79" t="s">
        <v>4227</v>
      </c>
      <c r="D705" s="81">
        <v>233049.87</v>
      </c>
    </row>
    <row r="706" spans="1:4" ht="15" customHeight="1" x14ac:dyDescent="0.25">
      <c r="A706" s="85">
        <v>61790</v>
      </c>
      <c r="B706" s="86" t="s">
        <v>7177</v>
      </c>
      <c r="C706" s="79" t="s">
        <v>4229</v>
      </c>
      <c r="D706" s="81">
        <v>1252867</v>
      </c>
    </row>
    <row r="707" spans="1:4" ht="15" customHeight="1" x14ac:dyDescent="0.25">
      <c r="A707" s="85">
        <v>61791</v>
      </c>
      <c r="B707" s="86" t="s">
        <v>7177</v>
      </c>
      <c r="C707" s="79" t="s">
        <v>4231</v>
      </c>
      <c r="D707" s="81">
        <f>158880.7-200</f>
        <v>158680.70000000001</v>
      </c>
    </row>
    <row r="708" spans="1:4" ht="15" customHeight="1" x14ac:dyDescent="0.25">
      <c r="A708" s="85">
        <v>61793</v>
      </c>
      <c r="B708" s="86">
        <v>617</v>
      </c>
      <c r="C708" s="79" t="s">
        <v>4233</v>
      </c>
      <c r="D708" s="81">
        <v>206856</v>
      </c>
    </row>
    <row r="709" spans="1:4" ht="15" customHeight="1" x14ac:dyDescent="0.25">
      <c r="A709" s="85">
        <v>66126</v>
      </c>
      <c r="B709" s="86" t="s">
        <v>7178</v>
      </c>
      <c r="C709" s="79" t="s">
        <v>4314</v>
      </c>
      <c r="D709" s="81">
        <f>139032.4-0.01</f>
        <v>139032.38999999998</v>
      </c>
    </row>
    <row r="710" spans="1:4" ht="15" customHeight="1" x14ac:dyDescent="0.25">
      <c r="A710" s="85">
        <v>66128</v>
      </c>
      <c r="B710" s="86" t="s">
        <v>7178</v>
      </c>
      <c r="C710" s="79" t="s">
        <v>4318</v>
      </c>
      <c r="D710" s="81">
        <v>407978.41</v>
      </c>
    </row>
    <row r="711" spans="1:4" ht="15" customHeight="1" x14ac:dyDescent="0.25">
      <c r="A711" s="85">
        <v>617103</v>
      </c>
      <c r="B711" s="86">
        <v>617</v>
      </c>
      <c r="C711" s="79" t="s">
        <v>4210</v>
      </c>
      <c r="D711" s="81">
        <v>200584.4</v>
      </c>
    </row>
    <row r="712" spans="1:4" ht="15" customHeight="1" x14ac:dyDescent="0.25">
      <c r="A712" s="85">
        <v>617104</v>
      </c>
      <c r="B712" s="86">
        <v>617</v>
      </c>
      <c r="C712" s="79" t="s">
        <v>4212</v>
      </c>
      <c r="D712" s="81">
        <v>37878.5</v>
      </c>
    </row>
    <row r="713" spans="1:4" ht="15" customHeight="1" x14ac:dyDescent="0.25">
      <c r="A713" s="85">
        <v>66127</v>
      </c>
      <c r="B713" s="86" t="s">
        <v>7178</v>
      </c>
      <c r="C713" s="79" t="s">
        <v>4316</v>
      </c>
      <c r="D713" s="81">
        <v>317907.52</v>
      </c>
    </row>
    <row r="714" spans="1:4" ht="15" customHeight="1" x14ac:dyDescent="0.25">
      <c r="A714" s="96" t="s">
        <v>6960</v>
      </c>
      <c r="B714" s="116"/>
      <c r="C714" s="96" t="s">
        <v>7179</v>
      </c>
      <c r="D714" s="107">
        <f>D674+D690</f>
        <v>17036222.31000001</v>
      </c>
    </row>
    <row r="715" spans="1:4" ht="15" customHeight="1" x14ac:dyDescent="0.25">
      <c r="A715" s="79" t="s">
        <v>7054</v>
      </c>
      <c r="B715" s="80"/>
      <c r="C715" s="79" t="s">
        <v>6755</v>
      </c>
      <c r="D715" s="95"/>
    </row>
    <row r="716" spans="1:4" ht="15" customHeight="1" x14ac:dyDescent="0.25">
      <c r="A716" s="82" t="s">
        <v>6951</v>
      </c>
      <c r="B716" s="83"/>
      <c r="C716" s="82" t="s">
        <v>7180</v>
      </c>
      <c r="D716" s="92">
        <f>SUM(D717:D730)</f>
        <v>20840448.359999999</v>
      </c>
    </row>
    <row r="717" spans="1:4" ht="15" customHeight="1" x14ac:dyDescent="0.25">
      <c r="A717" s="85">
        <v>65001</v>
      </c>
      <c r="B717" s="86" t="s">
        <v>7181</v>
      </c>
      <c r="C717" s="79" t="s">
        <v>4251</v>
      </c>
      <c r="D717" s="81">
        <v>11900792.01</v>
      </c>
    </row>
    <row r="718" spans="1:4" ht="15" customHeight="1" x14ac:dyDescent="0.25">
      <c r="A718" s="85">
        <v>65206</v>
      </c>
      <c r="B718" s="86" t="s">
        <v>7182</v>
      </c>
      <c r="C718" s="79" t="s">
        <v>4254</v>
      </c>
      <c r="D718" s="81">
        <v>1129217.2</v>
      </c>
    </row>
    <row r="719" spans="1:4" ht="15" customHeight="1" x14ac:dyDescent="0.25">
      <c r="A719" s="85">
        <v>65309</v>
      </c>
      <c r="B719" s="86" t="s">
        <v>7183</v>
      </c>
      <c r="C719" s="79" t="s">
        <v>4256</v>
      </c>
      <c r="D719" s="81">
        <v>3780233.24</v>
      </c>
    </row>
    <row r="720" spans="1:4" ht="15" customHeight="1" x14ac:dyDescent="0.25">
      <c r="A720" s="85">
        <v>65310</v>
      </c>
      <c r="B720" s="86" t="s">
        <v>7183</v>
      </c>
      <c r="C720" s="79" t="s">
        <v>4258</v>
      </c>
      <c r="D720" s="81">
        <v>2479788.2599999998</v>
      </c>
    </row>
    <row r="721" spans="1:4" ht="15" customHeight="1" x14ac:dyDescent="0.25">
      <c r="A721" s="85">
        <v>65311</v>
      </c>
      <c r="B721" s="86" t="s">
        <v>7183</v>
      </c>
      <c r="C721" s="79" t="s">
        <v>4260</v>
      </c>
      <c r="D721" s="81">
        <v>219399.45</v>
      </c>
    </row>
    <row r="722" spans="1:4" ht="15" customHeight="1" x14ac:dyDescent="0.25">
      <c r="A722" s="85">
        <v>65312</v>
      </c>
      <c r="B722" s="86" t="s">
        <v>7183</v>
      </c>
      <c r="C722" s="79" t="s">
        <v>4262</v>
      </c>
      <c r="D722" s="81">
        <v>268439.17</v>
      </c>
    </row>
    <row r="723" spans="1:4" ht="15" customHeight="1" x14ac:dyDescent="0.25">
      <c r="A723" s="85">
        <v>65321</v>
      </c>
      <c r="B723" s="86" t="s">
        <v>7183</v>
      </c>
      <c r="C723" s="79" t="s">
        <v>4264</v>
      </c>
      <c r="D723" s="81">
        <v>5631.16</v>
      </c>
    </row>
    <row r="724" spans="1:4" ht="15" customHeight="1" x14ac:dyDescent="0.25">
      <c r="A724" s="85">
        <v>65322</v>
      </c>
      <c r="B724" s="86" t="s">
        <v>7183</v>
      </c>
      <c r="C724" s="79" t="s">
        <v>4266</v>
      </c>
      <c r="D724" s="81">
        <v>5631.16</v>
      </c>
    </row>
    <row r="725" spans="1:4" ht="15" customHeight="1" x14ac:dyDescent="0.25">
      <c r="A725" s="85">
        <v>65417</v>
      </c>
      <c r="B725" s="86" t="s">
        <v>7184</v>
      </c>
      <c r="C725" s="79" t="s">
        <v>4268</v>
      </c>
      <c r="D725" s="81">
        <v>315194.65000000002</v>
      </c>
    </row>
    <row r="726" spans="1:4" ht="15" customHeight="1" x14ac:dyDescent="0.25">
      <c r="A726" s="85">
        <v>65418</v>
      </c>
      <c r="B726" s="86" t="s">
        <v>7184</v>
      </c>
      <c r="C726" s="79" t="s">
        <v>6286</v>
      </c>
      <c r="D726" s="81">
        <v>45549.97</v>
      </c>
    </row>
    <row r="727" spans="1:4" ht="15" customHeight="1" x14ac:dyDescent="0.25">
      <c r="A727" s="85">
        <v>65504</v>
      </c>
      <c r="B727" s="86" t="s">
        <v>7185</v>
      </c>
      <c r="C727" s="79" t="s">
        <v>4270</v>
      </c>
      <c r="D727" s="81">
        <v>434904.13</v>
      </c>
    </row>
    <row r="728" spans="1:4" ht="15" customHeight="1" x14ac:dyDescent="0.25">
      <c r="A728" s="85">
        <v>65514</v>
      </c>
      <c r="B728" s="86" t="s">
        <v>7185</v>
      </c>
      <c r="C728" s="79" t="s">
        <v>4272</v>
      </c>
      <c r="D728" s="81">
        <v>21585.21</v>
      </c>
    </row>
    <row r="729" spans="1:4" ht="15" customHeight="1" x14ac:dyDescent="0.25">
      <c r="A729" s="85">
        <v>65515</v>
      </c>
      <c r="B729" s="86" t="s">
        <v>7185</v>
      </c>
      <c r="C729" s="79" t="s">
        <v>4274</v>
      </c>
      <c r="D729" s="81">
        <v>42399.41</v>
      </c>
    </row>
    <row r="730" spans="1:4" ht="15" customHeight="1" x14ac:dyDescent="0.25">
      <c r="A730" s="85">
        <v>65102</v>
      </c>
      <c r="B730" s="86" t="s">
        <v>7186</v>
      </c>
      <c r="C730" s="79" t="s">
        <v>6284</v>
      </c>
      <c r="D730" s="81">
        <v>191683.34</v>
      </c>
    </row>
    <row r="731" spans="1:4" ht="15" customHeight="1" x14ac:dyDescent="0.25">
      <c r="A731" s="82" t="s">
        <v>6958</v>
      </c>
      <c r="B731" s="83"/>
      <c r="C731" s="82" t="s">
        <v>7187</v>
      </c>
      <c r="D731" s="92">
        <f>SUM(D732:D756)</f>
        <v>14763648.590000002</v>
      </c>
    </row>
    <row r="732" spans="1:4" ht="15" customHeight="1" x14ac:dyDescent="0.25">
      <c r="A732" s="85">
        <v>66001</v>
      </c>
      <c r="B732" s="86" t="s">
        <v>7188</v>
      </c>
      <c r="C732" s="79" t="s">
        <v>4280</v>
      </c>
      <c r="D732" s="81">
        <f>806159.8+870</f>
        <v>807029.8</v>
      </c>
    </row>
    <row r="733" spans="1:4" ht="15" customHeight="1" x14ac:dyDescent="0.25">
      <c r="A733" s="85">
        <v>66011</v>
      </c>
      <c r="B733" s="86" t="s">
        <v>7188</v>
      </c>
      <c r="C733" s="79" t="s">
        <v>4282</v>
      </c>
      <c r="D733" s="81">
        <v>31557.67</v>
      </c>
    </row>
    <row r="734" spans="1:4" ht="15" customHeight="1" x14ac:dyDescent="0.25">
      <c r="A734" s="85">
        <v>66019</v>
      </c>
      <c r="B734" s="86" t="s">
        <v>7188</v>
      </c>
      <c r="C734" s="79" t="s">
        <v>4284</v>
      </c>
      <c r="D734" s="81">
        <v>113325.29</v>
      </c>
    </row>
    <row r="735" spans="1:4" ht="15" customHeight="1" x14ac:dyDescent="0.25">
      <c r="A735" s="85">
        <v>66020</v>
      </c>
      <c r="B735" s="86" t="s">
        <v>7188</v>
      </c>
      <c r="C735" s="79" t="s">
        <v>4286</v>
      </c>
      <c r="D735" s="81">
        <v>450339.52</v>
      </c>
    </row>
    <row r="736" spans="1:4" ht="15" customHeight="1" x14ac:dyDescent="0.25">
      <c r="A736" s="85">
        <v>66021</v>
      </c>
      <c r="B736" s="86" t="s">
        <v>7188</v>
      </c>
      <c r="C736" s="79" t="s">
        <v>4288</v>
      </c>
      <c r="D736" s="81">
        <v>132218.82999999999</v>
      </c>
    </row>
    <row r="737" spans="1:4" ht="15" customHeight="1" x14ac:dyDescent="0.25">
      <c r="A737" s="85">
        <v>66022</v>
      </c>
      <c r="B737" s="86" t="s">
        <v>7188</v>
      </c>
      <c r="C737" s="79" t="s">
        <v>4290</v>
      </c>
      <c r="D737" s="81">
        <v>144369.44</v>
      </c>
    </row>
    <row r="738" spans="1:4" ht="15" customHeight="1" x14ac:dyDescent="0.25">
      <c r="A738" s="85">
        <v>66040</v>
      </c>
      <c r="B738" s="86" t="s">
        <v>7188</v>
      </c>
      <c r="C738" s="79" t="s">
        <v>4294</v>
      </c>
      <c r="D738" s="81">
        <v>58970.82</v>
      </c>
    </row>
    <row r="739" spans="1:4" ht="15" customHeight="1" x14ac:dyDescent="0.25">
      <c r="A739" s="85">
        <v>66110</v>
      </c>
      <c r="B739" s="86" t="s">
        <v>7178</v>
      </c>
      <c r="C739" s="79" t="s">
        <v>4298</v>
      </c>
      <c r="D739" s="81">
        <v>26597.03</v>
      </c>
    </row>
    <row r="740" spans="1:4" ht="15" customHeight="1" x14ac:dyDescent="0.25">
      <c r="A740" s="85">
        <v>66120</v>
      </c>
      <c r="B740" s="86" t="s">
        <v>7178</v>
      </c>
      <c r="C740" s="79" t="s">
        <v>4302</v>
      </c>
      <c r="D740" s="81">
        <v>195828.18</v>
      </c>
    </row>
    <row r="741" spans="1:4" ht="15" customHeight="1" x14ac:dyDescent="0.25">
      <c r="A741" s="85">
        <v>66121</v>
      </c>
      <c r="B741" s="86" t="s">
        <v>7178</v>
      </c>
      <c r="C741" s="79" t="s">
        <v>4304</v>
      </c>
      <c r="D741" s="81">
        <v>217190.6</v>
      </c>
    </row>
    <row r="742" spans="1:4" ht="15" customHeight="1" x14ac:dyDescent="0.25">
      <c r="A742" s="85">
        <v>66122</v>
      </c>
      <c r="B742" s="86" t="s">
        <v>7178</v>
      </c>
      <c r="C742" s="79" t="s">
        <v>4306</v>
      </c>
      <c r="D742" s="81">
        <v>230621.4</v>
      </c>
    </row>
    <row r="743" spans="1:4" ht="15" customHeight="1" x14ac:dyDescent="0.25">
      <c r="A743" s="85">
        <v>66123</v>
      </c>
      <c r="B743" s="86" t="s">
        <v>7178</v>
      </c>
      <c r="C743" s="79" t="s">
        <v>4308</v>
      </c>
      <c r="D743" s="81">
        <v>513309.47</v>
      </c>
    </row>
    <row r="744" spans="1:4" ht="15" customHeight="1" x14ac:dyDescent="0.25">
      <c r="A744" s="85">
        <v>66124</v>
      </c>
      <c r="B744" s="86" t="s">
        <v>7178</v>
      </c>
      <c r="C744" s="79" t="s">
        <v>4310</v>
      </c>
      <c r="D744" s="81">
        <v>106657.19</v>
      </c>
    </row>
    <row r="745" spans="1:4" ht="15" customHeight="1" x14ac:dyDescent="0.25">
      <c r="A745" s="85">
        <v>66125</v>
      </c>
      <c r="B745" s="86" t="s">
        <v>7178</v>
      </c>
      <c r="C745" s="79" t="s">
        <v>4312</v>
      </c>
      <c r="D745" s="81">
        <v>47974.96</v>
      </c>
    </row>
    <row r="746" spans="1:4" ht="15" customHeight="1" x14ac:dyDescent="0.25">
      <c r="A746" s="85">
        <v>66130</v>
      </c>
      <c r="B746" s="86" t="s">
        <v>7178</v>
      </c>
      <c r="C746" s="79" t="s">
        <v>4320</v>
      </c>
      <c r="D746" s="81">
        <v>2400400.12</v>
      </c>
    </row>
    <row r="747" spans="1:4" ht="15" customHeight="1" x14ac:dyDescent="0.25">
      <c r="A747" s="85">
        <v>66131</v>
      </c>
      <c r="B747" s="86" t="s">
        <v>7178</v>
      </c>
      <c r="C747" s="79" t="s">
        <v>4322</v>
      </c>
      <c r="D747" s="81">
        <v>1470838.7</v>
      </c>
    </row>
    <row r="748" spans="1:4" ht="15" customHeight="1" x14ac:dyDescent="0.25">
      <c r="A748" s="85">
        <v>66132</v>
      </c>
      <c r="B748" s="86" t="s">
        <v>7178</v>
      </c>
      <c r="C748" s="79" t="s">
        <v>4324</v>
      </c>
      <c r="D748" s="81">
        <v>914861.33</v>
      </c>
    </row>
    <row r="749" spans="1:4" ht="15" customHeight="1" x14ac:dyDescent="0.25">
      <c r="A749" s="85">
        <v>66150</v>
      </c>
      <c r="B749" s="86" t="s">
        <v>7178</v>
      </c>
      <c r="C749" s="79" t="s">
        <v>4330</v>
      </c>
      <c r="D749" s="81">
        <v>53345.16</v>
      </c>
    </row>
    <row r="750" spans="1:4" ht="15" customHeight="1" x14ac:dyDescent="0.25">
      <c r="A750" s="85">
        <v>66160</v>
      </c>
      <c r="B750" s="86" t="s">
        <v>7178</v>
      </c>
      <c r="C750" s="79" t="s">
        <v>4332</v>
      </c>
      <c r="D750" s="81">
        <v>1525780.04</v>
      </c>
    </row>
    <row r="751" spans="1:4" ht="15" customHeight="1" x14ac:dyDescent="0.25">
      <c r="A751" s="85">
        <v>66161</v>
      </c>
      <c r="B751" s="86" t="s">
        <v>7178</v>
      </c>
      <c r="C751" s="79" t="s">
        <v>4334</v>
      </c>
      <c r="D751" s="81">
        <v>14479.1</v>
      </c>
    </row>
    <row r="752" spans="1:4" ht="15" customHeight="1" x14ac:dyDescent="0.25">
      <c r="A752" s="85">
        <v>66162</v>
      </c>
      <c r="B752" s="86" t="s">
        <v>7178</v>
      </c>
      <c r="C752" s="79" t="s">
        <v>4336</v>
      </c>
      <c r="D752" s="81">
        <v>35186.85</v>
      </c>
    </row>
    <row r="753" spans="1:4" ht="15" customHeight="1" x14ac:dyDescent="0.25">
      <c r="A753" s="85">
        <v>66220</v>
      </c>
      <c r="B753" s="86" t="s">
        <v>7189</v>
      </c>
      <c r="C753" s="79" t="s">
        <v>4342</v>
      </c>
      <c r="D753" s="81">
        <v>4906185.5</v>
      </c>
    </row>
    <row r="754" spans="1:4" ht="15" customHeight="1" x14ac:dyDescent="0.25">
      <c r="A754" s="85">
        <v>66422</v>
      </c>
      <c r="B754" s="86" t="s">
        <v>7190</v>
      </c>
      <c r="C754" s="79" t="s">
        <v>4359</v>
      </c>
      <c r="D754" s="81">
        <v>339503.38</v>
      </c>
    </row>
    <row r="755" spans="1:4" ht="15" customHeight="1" x14ac:dyDescent="0.25">
      <c r="A755" s="85">
        <v>66041</v>
      </c>
      <c r="B755" s="86">
        <v>660</v>
      </c>
      <c r="C755" s="79" t="s">
        <v>4296</v>
      </c>
      <c r="D755" s="81">
        <v>21479.56</v>
      </c>
    </row>
    <row r="756" spans="1:4" ht="15" customHeight="1" x14ac:dyDescent="0.25">
      <c r="A756" s="85">
        <v>67220</v>
      </c>
      <c r="B756" s="86">
        <v>672</v>
      </c>
      <c r="C756" s="79" t="s">
        <v>4434</v>
      </c>
      <c r="D756" s="81">
        <v>5598.65</v>
      </c>
    </row>
    <row r="757" spans="1:4" ht="15" customHeight="1" x14ac:dyDescent="0.25">
      <c r="A757" s="82" t="s">
        <v>6960</v>
      </c>
      <c r="B757" s="83"/>
      <c r="C757" s="82" t="s">
        <v>7192</v>
      </c>
      <c r="D757" s="92">
        <f>SUM(D758:D837)</f>
        <v>21788057.700000007</v>
      </c>
    </row>
    <row r="758" spans="1:4" ht="15" customHeight="1" x14ac:dyDescent="0.25">
      <c r="A758" s="85">
        <v>63104</v>
      </c>
      <c r="B758" s="86" t="s">
        <v>7193</v>
      </c>
      <c r="C758" s="79" t="s">
        <v>4235</v>
      </c>
      <c r="D758" s="81">
        <v>264457.27</v>
      </c>
    </row>
    <row r="759" spans="1:4" ht="15" customHeight="1" x14ac:dyDescent="0.25">
      <c r="A759" s="85">
        <v>7311</v>
      </c>
      <c r="B759" s="86" t="s">
        <v>7134</v>
      </c>
      <c r="C759" s="79" t="s">
        <v>5078</v>
      </c>
      <c r="D759" s="81">
        <v>-189904.71</v>
      </c>
    </row>
    <row r="760" spans="1:4" ht="15" customHeight="1" x14ac:dyDescent="0.25">
      <c r="A760" s="85">
        <v>65521</v>
      </c>
      <c r="B760" s="86" t="s">
        <v>7185</v>
      </c>
      <c r="C760" s="79" t="s">
        <v>4276</v>
      </c>
      <c r="D760" s="81">
        <v>100640.84</v>
      </c>
    </row>
    <row r="761" spans="1:4" ht="15" customHeight="1" x14ac:dyDescent="0.25">
      <c r="A761" s="85">
        <v>65522</v>
      </c>
      <c r="B761" s="86" t="s">
        <v>7185</v>
      </c>
      <c r="C761" s="79" t="s">
        <v>4278</v>
      </c>
      <c r="D761" s="81">
        <v>382089.84</v>
      </c>
    </row>
    <row r="762" spans="1:4" ht="15" customHeight="1" x14ac:dyDescent="0.25">
      <c r="A762" s="85">
        <v>66024</v>
      </c>
      <c r="B762" s="86" t="s">
        <v>7188</v>
      </c>
      <c r="C762" s="79" t="s">
        <v>4292</v>
      </c>
      <c r="D762" s="81">
        <v>25855</v>
      </c>
    </row>
    <row r="763" spans="1:4" ht="15" customHeight="1" x14ac:dyDescent="0.25">
      <c r="A763" s="85">
        <v>66111</v>
      </c>
      <c r="B763" s="86" t="s">
        <v>7178</v>
      </c>
      <c r="C763" s="79" t="s">
        <v>4300</v>
      </c>
      <c r="D763" s="81">
        <v>1118597.55</v>
      </c>
    </row>
    <row r="764" spans="1:4" ht="15" customHeight="1" x14ac:dyDescent="0.25">
      <c r="A764" s="85">
        <v>66140</v>
      </c>
      <c r="B764" s="86" t="s">
        <v>7178</v>
      </c>
      <c r="C764" s="79" t="s">
        <v>4326</v>
      </c>
      <c r="D764" s="81">
        <v>1674836.9</v>
      </c>
    </row>
    <row r="765" spans="1:4" ht="15" customHeight="1" x14ac:dyDescent="0.25">
      <c r="A765" s="85">
        <v>66170</v>
      </c>
      <c r="B765" s="86" t="s">
        <v>7178</v>
      </c>
      <c r="C765" s="79" t="s">
        <v>4338</v>
      </c>
      <c r="D765" s="81">
        <v>1724095.9</v>
      </c>
    </row>
    <row r="766" spans="1:4" ht="15" customHeight="1" x14ac:dyDescent="0.25">
      <c r="A766" s="85">
        <v>66190</v>
      </c>
      <c r="B766" s="86" t="s">
        <v>7178</v>
      </c>
      <c r="C766" s="79" t="s">
        <v>4340</v>
      </c>
      <c r="D766" s="81">
        <v>64364.52</v>
      </c>
    </row>
    <row r="767" spans="1:4" ht="15" customHeight="1" x14ac:dyDescent="0.25">
      <c r="A767" s="85">
        <v>66411</v>
      </c>
      <c r="B767" s="86" t="s">
        <v>7190</v>
      </c>
      <c r="C767" s="79" t="s">
        <v>4346</v>
      </c>
      <c r="D767" s="81">
        <v>41012.080000000002</v>
      </c>
    </row>
    <row r="768" spans="1:4" ht="15" customHeight="1" x14ac:dyDescent="0.25">
      <c r="A768" s="85">
        <v>664112</v>
      </c>
      <c r="B768" s="86" t="s">
        <v>7190</v>
      </c>
      <c r="C768" s="79" t="s">
        <v>6290</v>
      </c>
      <c r="D768" s="81">
        <v>112056.28</v>
      </c>
    </row>
    <row r="769" spans="1:4" ht="15" customHeight="1" x14ac:dyDescent="0.25">
      <c r="A769" s="85">
        <v>66412</v>
      </c>
      <c r="B769" s="86" t="s">
        <v>7190</v>
      </c>
      <c r="C769" s="79" t="s">
        <v>4350</v>
      </c>
      <c r="D769" s="81">
        <v>35923.550000000003</v>
      </c>
    </row>
    <row r="770" spans="1:4" ht="15" customHeight="1" x14ac:dyDescent="0.25">
      <c r="A770" s="85">
        <v>66415</v>
      </c>
      <c r="B770" s="86" t="s">
        <v>7190</v>
      </c>
      <c r="C770" s="79" t="s">
        <v>4352</v>
      </c>
      <c r="D770" s="81">
        <v>1084.98</v>
      </c>
    </row>
    <row r="771" spans="1:4" ht="15" customHeight="1" x14ac:dyDescent="0.25">
      <c r="A771" s="85">
        <v>66416</v>
      </c>
      <c r="B771" s="86" t="s">
        <v>7190</v>
      </c>
      <c r="C771" s="79" t="s">
        <v>6291</v>
      </c>
      <c r="D771" s="81">
        <v>29616.52</v>
      </c>
    </row>
    <row r="772" spans="1:4" ht="15" customHeight="1" x14ac:dyDescent="0.25">
      <c r="A772" s="85">
        <v>66419</v>
      </c>
      <c r="B772" s="86" t="s">
        <v>7190</v>
      </c>
      <c r="C772" s="79" t="s">
        <v>4355</v>
      </c>
      <c r="D772" s="81">
        <v>129892.17</v>
      </c>
    </row>
    <row r="773" spans="1:4" ht="15" customHeight="1" x14ac:dyDescent="0.25">
      <c r="A773" s="85">
        <v>66421</v>
      </c>
      <c r="B773" s="86" t="s">
        <v>7190</v>
      </c>
      <c r="C773" s="79" t="s">
        <v>4357</v>
      </c>
      <c r="D773" s="81">
        <v>205202.07</v>
      </c>
    </row>
    <row r="774" spans="1:4" ht="15" customHeight="1" x14ac:dyDescent="0.25">
      <c r="A774" s="85">
        <v>66424</v>
      </c>
      <c r="B774" s="86" t="s">
        <v>7190</v>
      </c>
      <c r="C774" s="79" t="s">
        <v>4361</v>
      </c>
      <c r="D774" s="81">
        <v>1014044.11</v>
      </c>
    </row>
    <row r="775" spans="1:4" ht="15" customHeight="1" x14ac:dyDescent="0.25">
      <c r="A775" s="85">
        <v>66425</v>
      </c>
      <c r="B775" s="86" t="s">
        <v>7190</v>
      </c>
      <c r="C775" s="79" t="s">
        <v>4363</v>
      </c>
      <c r="D775" s="81">
        <v>180937.32</v>
      </c>
    </row>
    <row r="776" spans="1:4" ht="15" customHeight="1" x14ac:dyDescent="0.25">
      <c r="A776" s="85">
        <v>66429</v>
      </c>
      <c r="B776" s="86" t="s">
        <v>7190</v>
      </c>
      <c r="C776" s="79" t="s">
        <v>4365</v>
      </c>
      <c r="D776" s="81">
        <v>3494662.27</v>
      </c>
    </row>
    <row r="777" spans="1:4" ht="15" customHeight="1" x14ac:dyDescent="0.25">
      <c r="A777" s="85">
        <v>66430</v>
      </c>
      <c r="B777" s="86" t="s">
        <v>7190</v>
      </c>
      <c r="C777" s="79" t="s">
        <v>4367</v>
      </c>
      <c r="D777" s="81">
        <v>653087.98</v>
      </c>
    </row>
    <row r="778" spans="1:4" ht="15" customHeight="1" x14ac:dyDescent="0.25">
      <c r="A778" s="85">
        <v>66432</v>
      </c>
      <c r="B778" s="86" t="s">
        <v>7190</v>
      </c>
      <c r="C778" s="79" t="s">
        <v>4369</v>
      </c>
      <c r="D778" s="81">
        <v>23897.93</v>
      </c>
    </row>
    <row r="779" spans="1:4" ht="15" customHeight="1" x14ac:dyDescent="0.25">
      <c r="A779" s="85">
        <v>661401</v>
      </c>
      <c r="B779" s="86" t="s">
        <v>7178</v>
      </c>
      <c r="C779" s="79" t="s">
        <v>4328</v>
      </c>
      <c r="D779" s="81">
        <v>189585.16</v>
      </c>
    </row>
    <row r="780" spans="1:4" ht="15" customHeight="1" x14ac:dyDescent="0.25">
      <c r="A780" s="85">
        <v>66441</v>
      </c>
      <c r="B780" s="86" t="s">
        <v>7190</v>
      </c>
      <c r="C780" s="79" t="s">
        <v>4371</v>
      </c>
      <c r="D780" s="81">
        <v>177148.45</v>
      </c>
    </row>
    <row r="781" spans="1:4" ht="15" customHeight="1" x14ac:dyDescent="0.25">
      <c r="A781" s="85">
        <v>66443</v>
      </c>
      <c r="B781" s="86" t="s">
        <v>7190</v>
      </c>
      <c r="C781" s="79" t="s">
        <v>4375</v>
      </c>
      <c r="D781" s="81">
        <v>2744647.21</v>
      </c>
    </row>
    <row r="782" spans="1:4" ht="15" customHeight="1" x14ac:dyDescent="0.25">
      <c r="A782" s="85">
        <v>66444</v>
      </c>
      <c r="B782" s="86" t="s">
        <v>7190</v>
      </c>
      <c r="C782" s="79" t="s">
        <v>4377</v>
      </c>
      <c r="D782" s="81">
        <v>38380.1</v>
      </c>
    </row>
    <row r="783" spans="1:4" ht="15" customHeight="1" x14ac:dyDescent="0.25">
      <c r="A783" s="85">
        <v>66445</v>
      </c>
      <c r="B783" s="86" t="s">
        <v>7190</v>
      </c>
      <c r="C783" s="79" t="s">
        <v>6293</v>
      </c>
      <c r="D783" s="81">
        <v>38863.03</v>
      </c>
    </row>
    <row r="784" spans="1:4" ht="15" customHeight="1" x14ac:dyDescent="0.25">
      <c r="A784" s="85">
        <v>66449</v>
      </c>
      <c r="B784" s="86" t="s">
        <v>7190</v>
      </c>
      <c r="C784" s="79" t="s">
        <v>4379</v>
      </c>
      <c r="D784" s="81">
        <v>404037.63</v>
      </c>
    </row>
    <row r="785" spans="1:4" ht="15" customHeight="1" x14ac:dyDescent="0.25">
      <c r="A785" s="85">
        <v>66450</v>
      </c>
      <c r="B785" s="86" t="s">
        <v>7190</v>
      </c>
      <c r="C785" s="79" t="s">
        <v>4381</v>
      </c>
      <c r="D785" s="81">
        <v>314992.2</v>
      </c>
    </row>
    <row r="786" spans="1:4" ht="15" customHeight="1" x14ac:dyDescent="0.25">
      <c r="A786" s="85">
        <v>66490</v>
      </c>
      <c r="B786" s="86" t="s">
        <v>7190</v>
      </c>
      <c r="C786" s="79" t="s">
        <v>4383</v>
      </c>
      <c r="D786" s="81">
        <v>42434.48</v>
      </c>
    </row>
    <row r="787" spans="1:4" ht="15" customHeight="1" x14ac:dyDescent="0.25">
      <c r="A787" s="85">
        <v>66491</v>
      </c>
      <c r="B787" s="86" t="s">
        <v>7190</v>
      </c>
      <c r="C787" s="79" t="s">
        <v>4385</v>
      </c>
      <c r="D787" s="81">
        <v>181248.48</v>
      </c>
    </row>
    <row r="788" spans="1:4" ht="15" customHeight="1" x14ac:dyDescent="0.25">
      <c r="A788" s="85">
        <v>66499</v>
      </c>
      <c r="B788" s="86" t="s">
        <v>7190</v>
      </c>
      <c r="C788" s="79" t="s">
        <v>4387</v>
      </c>
      <c r="D788" s="81">
        <f>438703.51+104.71</f>
        <v>438808.22000000003</v>
      </c>
    </row>
    <row r="789" spans="1:4" ht="15" customHeight="1" x14ac:dyDescent="0.25">
      <c r="A789" s="85">
        <v>66300</v>
      </c>
      <c r="B789" s="86" t="s">
        <v>7196</v>
      </c>
      <c r="C789" s="79" t="s">
        <v>4344</v>
      </c>
      <c r="D789" s="81">
        <v>64799.88</v>
      </c>
    </row>
    <row r="790" spans="1:4" ht="15" customHeight="1" x14ac:dyDescent="0.25">
      <c r="A790" s="85">
        <v>66522</v>
      </c>
      <c r="B790" s="86" t="s">
        <v>7197</v>
      </c>
      <c r="C790" s="79" t="s">
        <v>4389</v>
      </c>
      <c r="D790" s="81">
        <v>33303.33</v>
      </c>
    </row>
    <row r="791" spans="1:4" ht="15" customHeight="1" x14ac:dyDescent="0.25">
      <c r="A791" s="85">
        <v>66523</v>
      </c>
      <c r="B791" s="86" t="s">
        <v>7197</v>
      </c>
      <c r="C791" s="79" t="s">
        <v>4391</v>
      </c>
      <c r="D791" s="81">
        <v>36673.360000000001</v>
      </c>
    </row>
    <row r="792" spans="1:4" ht="15" customHeight="1" x14ac:dyDescent="0.25">
      <c r="A792" s="85">
        <v>66525</v>
      </c>
      <c r="B792" s="86" t="s">
        <v>7197</v>
      </c>
      <c r="C792" s="79" t="s">
        <v>4393</v>
      </c>
      <c r="D792" s="81">
        <v>51316.4</v>
      </c>
    </row>
    <row r="793" spans="1:4" ht="15" customHeight="1" x14ac:dyDescent="0.25">
      <c r="A793" s="85">
        <v>66526</v>
      </c>
      <c r="B793" s="86" t="s">
        <v>7197</v>
      </c>
      <c r="C793" s="79" t="s">
        <v>4395</v>
      </c>
      <c r="D793" s="81">
        <v>8088</v>
      </c>
    </row>
    <row r="794" spans="1:4" ht="15" customHeight="1" x14ac:dyDescent="0.25">
      <c r="A794" s="85">
        <v>66527</v>
      </c>
      <c r="B794" s="86" t="s">
        <v>7197</v>
      </c>
      <c r="C794" s="79" t="s">
        <v>4397</v>
      </c>
      <c r="D794" s="81">
        <v>62588.23</v>
      </c>
    </row>
    <row r="795" spans="1:4" ht="15" customHeight="1" x14ac:dyDescent="0.25">
      <c r="A795" s="85">
        <v>66534</v>
      </c>
      <c r="B795" s="86" t="s">
        <v>7197</v>
      </c>
      <c r="C795" s="79" t="s">
        <v>4403</v>
      </c>
      <c r="D795" s="81">
        <v>74699.820000000007</v>
      </c>
    </row>
    <row r="796" spans="1:4" ht="15" customHeight="1" x14ac:dyDescent="0.25">
      <c r="A796" s="85">
        <v>66535</v>
      </c>
      <c r="B796" s="86" t="s">
        <v>7197</v>
      </c>
      <c r="C796" s="79" t="s">
        <v>4405</v>
      </c>
      <c r="D796" s="81">
        <v>149721.07999999999</v>
      </c>
    </row>
    <row r="797" spans="1:4" ht="15" customHeight="1" x14ac:dyDescent="0.25">
      <c r="A797" s="85">
        <v>66539</v>
      </c>
      <c r="B797" s="86" t="s">
        <v>7197</v>
      </c>
      <c r="C797" s="79" t="s">
        <v>4407</v>
      </c>
      <c r="D797" s="81">
        <v>97223.41</v>
      </c>
    </row>
    <row r="798" spans="1:4" ht="15" customHeight="1" x14ac:dyDescent="0.25">
      <c r="A798" s="85">
        <v>66613</v>
      </c>
      <c r="B798" s="86" t="s">
        <v>7198</v>
      </c>
      <c r="C798" s="79" t="s">
        <v>6298</v>
      </c>
      <c r="D798" s="81">
        <v>344281.71</v>
      </c>
    </row>
    <row r="799" spans="1:4" ht="15" customHeight="1" x14ac:dyDescent="0.25">
      <c r="A799" s="85">
        <v>670600</v>
      </c>
      <c r="B799" s="86" t="s">
        <v>7199</v>
      </c>
      <c r="C799" s="79" t="s">
        <v>4412</v>
      </c>
      <c r="D799" s="81">
        <v>23666.28</v>
      </c>
    </row>
    <row r="800" spans="1:4" ht="15" customHeight="1" x14ac:dyDescent="0.25">
      <c r="A800" s="85">
        <v>670601</v>
      </c>
      <c r="B800" s="86" t="s">
        <v>7199</v>
      </c>
      <c r="C800" s="79" t="s">
        <v>4414</v>
      </c>
      <c r="D800" s="81">
        <v>22714.39</v>
      </c>
    </row>
    <row r="801" spans="1:4" ht="15" customHeight="1" x14ac:dyDescent="0.25">
      <c r="A801" s="85">
        <v>670602</v>
      </c>
      <c r="B801" s="86" t="s">
        <v>7199</v>
      </c>
      <c r="C801" s="79" t="s">
        <v>4416</v>
      </c>
      <c r="D801" s="81">
        <v>30885.439999999999</v>
      </c>
    </row>
    <row r="802" spans="1:4" ht="15" customHeight="1" x14ac:dyDescent="0.25">
      <c r="A802" s="85">
        <v>670603</v>
      </c>
      <c r="B802" s="86" t="s">
        <v>7199</v>
      </c>
      <c r="C802" s="79" t="s">
        <v>4418</v>
      </c>
      <c r="D802" s="81">
        <f>64152.97+200</f>
        <v>64352.97</v>
      </c>
    </row>
    <row r="803" spans="1:4" ht="15" customHeight="1" x14ac:dyDescent="0.25">
      <c r="A803" s="85">
        <v>670604</v>
      </c>
      <c r="B803" s="86" t="s">
        <v>7199</v>
      </c>
      <c r="C803" s="79" t="s">
        <v>4420</v>
      </c>
      <c r="D803" s="81">
        <v>1883.39</v>
      </c>
    </row>
    <row r="804" spans="1:4" ht="15" customHeight="1" x14ac:dyDescent="0.25">
      <c r="A804" s="85">
        <v>67050</v>
      </c>
      <c r="B804" s="86" t="s">
        <v>7199</v>
      </c>
      <c r="C804" s="79" t="s">
        <v>4410</v>
      </c>
      <c r="D804" s="81">
        <v>12917.08</v>
      </c>
    </row>
    <row r="805" spans="1:4" ht="15" customHeight="1" x14ac:dyDescent="0.25">
      <c r="A805" s="85">
        <v>67110</v>
      </c>
      <c r="B805" s="86" t="s">
        <v>7200</v>
      </c>
      <c r="C805" s="79" t="s">
        <v>4430</v>
      </c>
      <c r="D805" s="81">
        <v>30699.599999999999</v>
      </c>
    </row>
    <row r="806" spans="1:4" ht="15" customHeight="1" x14ac:dyDescent="0.25">
      <c r="A806" s="85">
        <v>6720</v>
      </c>
      <c r="B806" s="86" t="s">
        <v>7191</v>
      </c>
      <c r="C806" s="79" t="s">
        <v>4432</v>
      </c>
      <c r="D806" s="81">
        <v>2415362.4900000002</v>
      </c>
    </row>
    <row r="807" spans="1:4" ht="15" customHeight="1" x14ac:dyDescent="0.25">
      <c r="A807" s="85">
        <v>67810</v>
      </c>
      <c r="B807" s="86" t="s">
        <v>7201</v>
      </c>
      <c r="C807" s="79" t="s">
        <v>4444</v>
      </c>
      <c r="D807" s="81">
        <v>146515.07999999999</v>
      </c>
    </row>
    <row r="808" spans="1:4" ht="15" customHeight="1" x14ac:dyDescent="0.25">
      <c r="A808" s="85">
        <v>67851</v>
      </c>
      <c r="B808" s="86" t="s">
        <v>7201</v>
      </c>
      <c r="C808" s="79" t="s">
        <v>4448</v>
      </c>
      <c r="D808" s="81">
        <v>235988.94</v>
      </c>
    </row>
    <row r="809" spans="1:4" ht="15" customHeight="1" x14ac:dyDescent="0.25">
      <c r="A809" s="85">
        <v>678521</v>
      </c>
      <c r="B809" s="86" t="s">
        <v>7201</v>
      </c>
      <c r="C809" s="79" t="s">
        <v>4452</v>
      </c>
      <c r="D809" s="81">
        <f>3855.84+0.07</f>
        <v>3855.9100000000003</v>
      </c>
    </row>
    <row r="810" spans="1:4" ht="15" customHeight="1" x14ac:dyDescent="0.25">
      <c r="A810" s="85">
        <v>678582</v>
      </c>
      <c r="B810" s="86" t="s">
        <v>7201</v>
      </c>
      <c r="C810" s="79" t="s">
        <v>4456</v>
      </c>
      <c r="D810" s="81">
        <v>6900</v>
      </c>
    </row>
    <row r="811" spans="1:4" ht="15" customHeight="1" x14ac:dyDescent="0.25">
      <c r="A811" s="85">
        <v>678523</v>
      </c>
      <c r="B811" s="86" t="s">
        <v>7201</v>
      </c>
      <c r="C811" s="79" t="s">
        <v>4454</v>
      </c>
      <c r="D811" s="81">
        <v>553.79</v>
      </c>
    </row>
    <row r="812" spans="1:4" ht="15" customHeight="1" x14ac:dyDescent="0.25">
      <c r="A812" s="85">
        <v>66442</v>
      </c>
      <c r="B812" s="86" t="s">
        <v>7190</v>
      </c>
      <c r="C812" s="79" t="s">
        <v>4373</v>
      </c>
      <c r="D812" s="81">
        <v>53539.05</v>
      </c>
    </row>
    <row r="813" spans="1:4" ht="15" customHeight="1" x14ac:dyDescent="0.25">
      <c r="A813" s="85">
        <v>66658</v>
      </c>
      <c r="B813" s="86" t="s">
        <v>7198</v>
      </c>
      <c r="C813" s="79" t="s">
        <v>6300</v>
      </c>
      <c r="D813" s="81">
        <v>17199</v>
      </c>
    </row>
    <row r="814" spans="1:4" ht="15" customHeight="1" x14ac:dyDescent="0.25">
      <c r="A814" s="85">
        <v>6780</v>
      </c>
      <c r="B814" s="86" t="s">
        <v>7201</v>
      </c>
      <c r="C814" s="79" t="s">
        <v>4442</v>
      </c>
      <c r="D814" s="81">
        <v>1387970.23</v>
      </c>
    </row>
    <row r="815" spans="1:4" ht="15" customHeight="1" x14ac:dyDescent="0.25">
      <c r="A815" s="85">
        <v>670611</v>
      </c>
      <c r="B815" s="86">
        <v>670</v>
      </c>
      <c r="C815" s="79" t="s">
        <v>4426</v>
      </c>
      <c r="D815" s="81">
        <v>75401.509999999995</v>
      </c>
    </row>
    <row r="816" spans="1:4" ht="15" customHeight="1" x14ac:dyDescent="0.25">
      <c r="A816" s="85">
        <v>67610</v>
      </c>
      <c r="B816" s="86">
        <v>676</v>
      </c>
      <c r="C816" s="79" t="s">
        <v>4436</v>
      </c>
      <c r="D816" s="81">
        <f>465.46+92</f>
        <v>557.46</v>
      </c>
    </row>
    <row r="817" spans="1:4" ht="15" customHeight="1" x14ac:dyDescent="0.25">
      <c r="A817" s="85">
        <v>6782</v>
      </c>
      <c r="B817" s="86">
        <v>678</v>
      </c>
      <c r="C817" s="79" t="s">
        <v>4446</v>
      </c>
      <c r="D817" s="81">
        <v>2925</v>
      </c>
    </row>
    <row r="818" spans="1:4" ht="15" customHeight="1" x14ac:dyDescent="0.25">
      <c r="A818" s="85">
        <v>678583</v>
      </c>
      <c r="B818" s="86">
        <v>678</v>
      </c>
      <c r="C818" s="79" t="s">
        <v>4458</v>
      </c>
      <c r="D818" s="81">
        <v>22797.18</v>
      </c>
    </row>
    <row r="819" spans="1:4" ht="15" customHeight="1" x14ac:dyDescent="0.25">
      <c r="A819" s="85">
        <v>67852</v>
      </c>
      <c r="B819" s="86" t="s">
        <v>7201</v>
      </c>
      <c r="C819" s="79" t="s">
        <v>4450</v>
      </c>
      <c r="D819" s="81">
        <v>406.27</v>
      </c>
    </row>
    <row r="820" spans="1:4" ht="15" customHeight="1" x14ac:dyDescent="0.25">
      <c r="A820" s="85">
        <v>670605</v>
      </c>
      <c r="B820" s="86">
        <v>670</v>
      </c>
      <c r="C820" s="79" t="s">
        <v>4422</v>
      </c>
      <c r="D820" s="81">
        <v>348.94</v>
      </c>
    </row>
    <row r="821" spans="1:4" ht="15" customHeight="1" x14ac:dyDescent="0.25">
      <c r="A821" s="85">
        <v>67111</v>
      </c>
      <c r="B821" s="86">
        <v>671</v>
      </c>
      <c r="C821" s="79" t="s">
        <v>6306</v>
      </c>
      <c r="D821" s="81">
        <v>119796.99</v>
      </c>
    </row>
    <row r="822" spans="1:4" ht="15" customHeight="1" x14ac:dyDescent="0.25">
      <c r="A822" s="85">
        <v>66530</v>
      </c>
      <c r="B822" s="86">
        <v>665</v>
      </c>
      <c r="C822" s="79" t="s">
        <v>4401</v>
      </c>
      <c r="D822" s="81">
        <v>17432.77</v>
      </c>
    </row>
    <row r="823" spans="1:4" ht="15" customHeight="1" x14ac:dyDescent="0.25">
      <c r="A823" s="85">
        <v>66529</v>
      </c>
      <c r="B823" s="86">
        <v>665</v>
      </c>
      <c r="C823" s="79" t="s">
        <v>4399</v>
      </c>
      <c r="D823" s="81">
        <v>61193.58</v>
      </c>
    </row>
    <row r="824" spans="1:4" ht="15" customHeight="1" x14ac:dyDescent="0.25">
      <c r="A824" s="85">
        <v>67620</v>
      </c>
      <c r="B824" s="86">
        <v>676</v>
      </c>
      <c r="C824" s="79" t="s">
        <v>4438</v>
      </c>
      <c r="D824" s="81">
        <f>1050.18+120.63</f>
        <v>1170.81</v>
      </c>
    </row>
    <row r="825" spans="1:4" ht="15" customHeight="1" x14ac:dyDescent="0.25">
      <c r="A825" s="85">
        <v>67710</v>
      </c>
      <c r="B825" s="86">
        <v>677</v>
      </c>
      <c r="C825" s="79" t="s">
        <v>4440</v>
      </c>
      <c r="D825" s="81">
        <v>1971.93</v>
      </c>
    </row>
    <row r="826" spans="1:4" ht="15" customHeight="1" x14ac:dyDescent="0.25">
      <c r="A826" s="85">
        <v>670613</v>
      </c>
      <c r="B826" s="86">
        <v>670</v>
      </c>
      <c r="C826" s="79" t="s">
        <v>4428</v>
      </c>
      <c r="D826" s="81">
        <v>80.61</v>
      </c>
    </row>
    <row r="827" spans="1:4" ht="15" customHeight="1" x14ac:dyDescent="0.25">
      <c r="A827" s="85">
        <v>664110</v>
      </c>
      <c r="B827" s="86">
        <v>664</v>
      </c>
      <c r="C827" s="79" t="s">
        <v>6289</v>
      </c>
      <c r="D827" s="81">
        <v>44805.95</v>
      </c>
    </row>
    <row r="828" spans="1:4" ht="15" customHeight="1" x14ac:dyDescent="0.25">
      <c r="A828" s="85">
        <v>670606</v>
      </c>
      <c r="B828" s="86">
        <v>670</v>
      </c>
      <c r="C828" s="79" t="s">
        <v>6304</v>
      </c>
      <c r="D828" s="81">
        <v>1772.8</v>
      </c>
    </row>
    <row r="829" spans="1:4" ht="15" customHeight="1" x14ac:dyDescent="0.25">
      <c r="A829" s="85">
        <v>633241</v>
      </c>
      <c r="B829" s="86">
        <v>633</v>
      </c>
      <c r="C829" s="79" t="s">
        <v>6281</v>
      </c>
      <c r="D829" s="81">
        <v>28271.5</v>
      </c>
    </row>
    <row r="830" spans="1:4" ht="15" customHeight="1" x14ac:dyDescent="0.25">
      <c r="A830" s="85">
        <v>66410</v>
      </c>
      <c r="B830" s="86">
        <v>664</v>
      </c>
      <c r="C830" s="79" t="s">
        <v>6288</v>
      </c>
      <c r="D830" s="81">
        <v>1090.92</v>
      </c>
    </row>
    <row r="831" spans="1:4" ht="15" customHeight="1" x14ac:dyDescent="0.25">
      <c r="A831" s="85">
        <v>66540</v>
      </c>
      <c r="B831" s="86">
        <v>665</v>
      </c>
      <c r="C831" s="79" t="s">
        <v>6295</v>
      </c>
      <c r="D831" s="81">
        <v>20907</v>
      </c>
    </row>
    <row r="832" spans="1:4" ht="15" customHeight="1" x14ac:dyDescent="0.25">
      <c r="A832" s="85">
        <v>66542</v>
      </c>
      <c r="B832" s="86">
        <v>665</v>
      </c>
      <c r="C832" s="79" t="s">
        <v>6297</v>
      </c>
      <c r="D832" s="81">
        <v>132874.5</v>
      </c>
    </row>
    <row r="833" spans="1:4" ht="15" customHeight="1" x14ac:dyDescent="0.25">
      <c r="A833" s="85">
        <v>66659</v>
      </c>
      <c r="B833" s="86">
        <v>666</v>
      </c>
      <c r="C833" s="79" t="s">
        <v>6302</v>
      </c>
      <c r="D833" s="81">
        <v>7650</v>
      </c>
    </row>
    <row r="834" spans="1:4" ht="15" customHeight="1" x14ac:dyDescent="0.25">
      <c r="A834" s="85">
        <v>67859</v>
      </c>
      <c r="B834" s="86">
        <v>678</v>
      </c>
      <c r="C834" s="79" t="s">
        <v>6308</v>
      </c>
      <c r="D834" s="81">
        <v>0.01</v>
      </c>
    </row>
    <row r="835" spans="1:4" ht="15" customHeight="1" x14ac:dyDescent="0.25">
      <c r="A835" s="85">
        <v>670610</v>
      </c>
      <c r="B835" s="86">
        <v>670</v>
      </c>
      <c r="C835" s="79" t="s">
        <v>4424</v>
      </c>
      <c r="D835" s="81">
        <v>47310.75</v>
      </c>
    </row>
    <row r="836" spans="1:4" ht="15" customHeight="1" x14ac:dyDescent="0.25">
      <c r="A836" s="85">
        <v>67888</v>
      </c>
      <c r="B836" s="86">
        <v>678</v>
      </c>
      <c r="C836" s="79" t="s">
        <v>4460</v>
      </c>
      <c r="D836" s="81">
        <v>9358.5499999999993</v>
      </c>
    </row>
    <row r="837" spans="1:4" ht="15" customHeight="1" x14ac:dyDescent="0.25">
      <c r="A837" s="85">
        <v>67860</v>
      </c>
      <c r="B837" s="86" t="s">
        <v>7201</v>
      </c>
      <c r="C837" s="79" t="s">
        <v>6310</v>
      </c>
      <c r="D837" s="81">
        <v>155638.48000000001</v>
      </c>
    </row>
    <row r="838" spans="1:4" ht="15.75" customHeight="1" x14ac:dyDescent="0.25">
      <c r="A838" s="96" t="s">
        <v>7009</v>
      </c>
      <c r="B838" s="116"/>
      <c r="C838" s="96" t="s">
        <v>7211</v>
      </c>
      <c r="D838" s="98">
        <f>SUM(D716,D731,D757)</f>
        <v>57392154.650000006</v>
      </c>
    </row>
    <row r="839" spans="1:4" ht="15.75" customHeight="1" x14ac:dyDescent="0.25">
      <c r="A839" s="108" t="s">
        <v>7096</v>
      </c>
      <c r="B839" s="117"/>
      <c r="C839" s="96" t="s">
        <v>7212</v>
      </c>
      <c r="D839" s="110">
        <f>+D714+D838</f>
        <v>74428376.960000008</v>
      </c>
    </row>
    <row r="840" spans="1:4" ht="15.75" customHeight="1" x14ac:dyDescent="0.25">
      <c r="A840" s="79" t="s">
        <v>7214</v>
      </c>
      <c r="B840" s="80"/>
      <c r="C840" s="111" t="s">
        <v>7215</v>
      </c>
      <c r="D840" s="95">
        <f>+D468+D671-D839</f>
        <v>14745923.840000004</v>
      </c>
    </row>
    <row r="841" spans="1:4" ht="15.75" customHeight="1" x14ac:dyDescent="0.25">
      <c r="A841" s="79" t="s">
        <v>7217</v>
      </c>
      <c r="B841" s="80"/>
      <c r="C841" s="111" t="s">
        <v>7218</v>
      </c>
      <c r="D841" s="95"/>
    </row>
    <row r="842" spans="1:4" ht="15.75" customHeight="1" x14ac:dyDescent="0.25">
      <c r="A842" s="79" t="s">
        <v>7220</v>
      </c>
      <c r="B842" s="80"/>
      <c r="C842" s="111" t="s">
        <v>7221</v>
      </c>
      <c r="D842" s="95">
        <v>1664182.98</v>
      </c>
    </row>
    <row r="843" spans="1:4" ht="15.75" customHeight="1" x14ac:dyDescent="0.25">
      <c r="A843" s="79" t="s">
        <v>7223</v>
      </c>
      <c r="B843" s="80"/>
      <c r="C843" s="111" t="s">
        <v>7224</v>
      </c>
      <c r="D843" s="95">
        <v>47602.15</v>
      </c>
    </row>
    <row r="844" spans="1:4" ht="15.75" customHeight="1" x14ac:dyDescent="0.25">
      <c r="A844" s="79" t="s">
        <v>7226</v>
      </c>
      <c r="B844" s="80"/>
      <c r="C844" s="111" t="s">
        <v>7227</v>
      </c>
      <c r="D844" s="95">
        <v>57033.9</v>
      </c>
    </row>
    <row r="845" spans="1:4" ht="15.75" customHeight="1" x14ac:dyDescent="0.25">
      <c r="A845" s="108" t="s">
        <v>7229</v>
      </c>
      <c r="B845" s="117"/>
      <c r="C845" s="112" t="s">
        <v>7230</v>
      </c>
      <c r="D845" s="110">
        <f>+D840-D842+D843-D844</f>
        <v>13072309.110000003</v>
      </c>
    </row>
    <row r="846" spans="1:4" ht="15.75" customHeight="1" x14ac:dyDescent="0.25">
      <c r="A846" s="108" t="s">
        <v>7232</v>
      </c>
      <c r="B846" s="117"/>
      <c r="C846" s="112" t="s">
        <v>7233</v>
      </c>
      <c r="D846" s="110"/>
    </row>
    <row r="847" spans="1:4" ht="15.75" customHeight="1" x14ac:dyDescent="0.25"/>
    <row r="848" spans="1:4" ht="15.75" customHeight="1" x14ac:dyDescent="0.25"/>
    <row r="849" spans="2:4" ht="15.75" customHeight="1" x14ac:dyDescent="0.25"/>
    <row r="850" spans="2:4" ht="15.75" customHeight="1" x14ac:dyDescent="0.25"/>
    <row r="851" spans="2:4" ht="15.75" customHeight="1" x14ac:dyDescent="0.25"/>
    <row r="852" spans="2:4" ht="15.75" customHeight="1" x14ac:dyDescent="0.25">
      <c r="D852" s="118"/>
    </row>
    <row r="853" spans="2:4" ht="15.75" customHeight="1" x14ac:dyDescent="0.25">
      <c r="B853" s="68"/>
      <c r="D853" s="118"/>
    </row>
    <row r="854" spans="2:4" ht="15.75" customHeight="1" x14ac:dyDescent="0.25">
      <c r="B854" s="68"/>
      <c r="D854" s="118"/>
    </row>
    <row r="855" spans="2:4" ht="15.75" customHeight="1" x14ac:dyDescent="0.25">
      <c r="B855" s="68"/>
      <c r="D855" s="118"/>
    </row>
    <row r="856" spans="2:4" ht="15.75" customHeight="1" x14ac:dyDescent="0.25">
      <c r="B856" s="68"/>
      <c r="D856" s="68"/>
    </row>
    <row r="857" spans="2:4" ht="15.75" customHeight="1" x14ac:dyDescent="0.25">
      <c r="B857" s="68"/>
      <c r="D857" s="68"/>
    </row>
    <row r="858" spans="2:4" ht="15.75" customHeight="1" x14ac:dyDescent="0.25">
      <c r="B858" s="68"/>
      <c r="D858" s="68"/>
    </row>
    <row r="859" spans="2:4" ht="18" customHeight="1" x14ac:dyDescent="0.25">
      <c r="B859" s="68"/>
      <c r="D859" s="68"/>
    </row>
    <row r="860" spans="2:4" ht="18" customHeight="1" x14ac:dyDescent="0.25">
      <c r="B860" s="68"/>
      <c r="D860" s="68"/>
    </row>
    <row r="861" spans="2:4" ht="18" customHeight="1" x14ac:dyDescent="0.25">
      <c r="B861" s="68"/>
      <c r="D861" s="68"/>
    </row>
    <row r="862" spans="2:4" ht="18" customHeight="1" x14ac:dyDescent="0.25">
      <c r="B862" s="68"/>
      <c r="D862" s="68"/>
    </row>
    <row r="863" spans="2:4" ht="18" customHeight="1" x14ac:dyDescent="0.25">
      <c r="B863" s="68"/>
      <c r="D863" s="68"/>
    </row>
    <row r="864" spans="2:4" ht="18" customHeight="1" x14ac:dyDescent="0.25">
      <c r="B864" s="68"/>
      <c r="D864" s="68"/>
    </row>
    <row r="865" s="68" customFormat="1" ht="18" customHeight="1" x14ac:dyDescent="0.25"/>
    <row r="866" s="68" customFormat="1" ht="18" customHeight="1" x14ac:dyDescent="0.25"/>
    <row r="867" s="68" customFormat="1" ht="18" customHeight="1" x14ac:dyDescent="0.25"/>
    <row r="868" s="68" customFormat="1" ht="18" customHeight="1" x14ac:dyDescent="0.25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K50"/>
  <sheetViews>
    <sheetView tabSelected="1" zoomScale="80" zoomScaleNormal="80" workbookViewId="0">
      <selection activeCell="C52" sqref="C52"/>
    </sheetView>
  </sheetViews>
  <sheetFormatPr defaultColWidth="9.140625" defaultRowHeight="12.75" x14ac:dyDescent="0.2"/>
  <cols>
    <col min="1" max="1" width="52.42578125" style="7" customWidth="1"/>
    <col min="2" max="2" width="2" style="7" customWidth="1"/>
    <col min="3" max="3" width="13.85546875" style="7" customWidth="1"/>
    <col min="4" max="4" width="2" style="7" customWidth="1"/>
    <col min="5" max="5" width="13.85546875" style="7" customWidth="1"/>
    <col min="6" max="16384" width="9.140625" style="7"/>
  </cols>
  <sheetData>
    <row r="1" spans="1:11" s="9" customFormat="1" ht="15" x14ac:dyDescent="0.25">
      <c r="A1" s="167" t="s">
        <v>7279</v>
      </c>
    </row>
    <row r="2" spans="1:11" s="9" customFormat="1" ht="15" x14ac:dyDescent="0.25">
      <c r="A2" s="166"/>
    </row>
    <row r="3" spans="1:11" s="9" customFormat="1" ht="15" x14ac:dyDescent="0.25">
      <c r="A3" s="135"/>
      <c r="B3" s="134"/>
      <c r="C3" s="133" t="s">
        <v>7281</v>
      </c>
      <c r="D3" s="133"/>
      <c r="E3" s="133" t="s">
        <v>7282</v>
      </c>
    </row>
    <row r="4" spans="1:11" s="9" customFormat="1" ht="15" x14ac:dyDescent="0.25">
      <c r="A4" s="136"/>
      <c r="B4" s="137"/>
      <c r="C4" s="132" t="s">
        <v>6711</v>
      </c>
      <c r="D4" s="133"/>
      <c r="E4" s="132" t="s">
        <v>6711</v>
      </c>
      <c r="H4" s="7"/>
      <c r="I4" s="7"/>
      <c r="J4" s="7"/>
      <c r="K4" s="174"/>
    </row>
    <row r="5" spans="1:11" s="9" customFormat="1" ht="6" customHeight="1" x14ac:dyDescent="0.25">
      <c r="A5" s="15"/>
      <c r="B5" s="13"/>
      <c r="C5" s="14"/>
      <c r="D5" s="14"/>
      <c r="E5" s="14"/>
      <c r="H5" s="7"/>
      <c r="I5" s="7"/>
      <c r="J5" s="7"/>
    </row>
    <row r="6" spans="1:11" x14ac:dyDescent="0.2">
      <c r="A6" s="16" t="s">
        <v>6696</v>
      </c>
      <c r="B6" s="159"/>
      <c r="C6" s="172"/>
      <c r="D6" s="172"/>
      <c r="E6" s="172"/>
    </row>
    <row r="7" spans="1:11" x14ac:dyDescent="0.2">
      <c r="A7" s="159" t="s">
        <v>6716</v>
      </c>
      <c r="B7" s="159"/>
      <c r="C7" s="12">
        <v>348037</v>
      </c>
      <c r="D7" s="172"/>
      <c r="E7" s="12">
        <v>381154</v>
      </c>
    </row>
    <row r="8" spans="1:11" ht="13.5" customHeight="1" x14ac:dyDescent="0.2">
      <c r="A8" s="159" t="s">
        <v>6708</v>
      </c>
      <c r="B8" s="159"/>
      <c r="C8" s="12">
        <v>240567</v>
      </c>
      <c r="D8" s="172"/>
      <c r="E8" s="12">
        <v>249210</v>
      </c>
    </row>
    <row r="9" spans="1:11" x14ac:dyDescent="0.2">
      <c r="A9" s="159" t="s">
        <v>7264</v>
      </c>
      <c r="B9" s="159"/>
      <c r="C9" s="12">
        <v>305526</v>
      </c>
      <c r="D9" s="172"/>
      <c r="E9" s="12">
        <v>265463</v>
      </c>
    </row>
    <row r="10" spans="1:11" s="17" customFormat="1" x14ac:dyDescent="0.2">
      <c r="A10" s="159" t="s">
        <v>7265</v>
      </c>
      <c r="B10" s="172"/>
      <c r="C10" s="12">
        <v>16196</v>
      </c>
      <c r="D10" s="65"/>
      <c r="E10" s="12">
        <v>15217</v>
      </c>
    </row>
    <row r="11" spans="1:11" s="17" customFormat="1" ht="25.5" x14ac:dyDescent="0.2">
      <c r="A11" s="159" t="s">
        <v>7266</v>
      </c>
      <c r="B11" s="172"/>
      <c r="C11" s="12">
        <v>171247</v>
      </c>
      <c r="D11" s="65"/>
      <c r="E11" s="12">
        <v>218335</v>
      </c>
    </row>
    <row r="12" spans="1:11" s="17" customFormat="1" x14ac:dyDescent="0.2">
      <c r="A12" s="159" t="s">
        <v>7273</v>
      </c>
      <c r="B12" s="172"/>
      <c r="C12" s="12">
        <v>11007</v>
      </c>
      <c r="D12" s="65"/>
      <c r="E12" s="12">
        <v>11007</v>
      </c>
    </row>
    <row r="13" spans="1:11" ht="13.5" customHeight="1" x14ac:dyDescent="0.2">
      <c r="A13" s="159" t="s">
        <v>6717</v>
      </c>
      <c r="B13" s="172"/>
      <c r="C13" s="12">
        <v>423</v>
      </c>
      <c r="D13" s="172"/>
      <c r="E13" s="12">
        <v>608</v>
      </c>
    </row>
    <row r="14" spans="1:11" ht="13.5" customHeight="1" x14ac:dyDescent="0.2">
      <c r="A14" s="159" t="s">
        <v>7274</v>
      </c>
      <c r="B14" s="172"/>
      <c r="C14" s="12">
        <v>1688019</v>
      </c>
      <c r="D14" s="172"/>
      <c r="E14" s="12">
        <v>1653125</v>
      </c>
    </row>
    <row r="15" spans="1:11" ht="13.5" customHeight="1" x14ac:dyDescent="0.2">
      <c r="A15" s="159" t="s">
        <v>7267</v>
      </c>
      <c r="B15" s="172"/>
      <c r="C15" s="12">
        <f>+C16+C17+C18</f>
        <v>43091</v>
      </c>
      <c r="D15" s="12"/>
      <c r="E15" s="12">
        <f>+E16+E17+E18</f>
        <v>41342</v>
      </c>
    </row>
    <row r="16" spans="1:11" ht="13.5" customHeight="1" x14ac:dyDescent="0.2">
      <c r="A16" s="186" t="s">
        <v>7268</v>
      </c>
      <c r="B16" s="172"/>
      <c r="C16" s="12">
        <v>31987</v>
      </c>
      <c r="D16" s="172"/>
      <c r="E16" s="12">
        <v>32526</v>
      </c>
    </row>
    <row r="17" spans="1:7" ht="13.5" customHeight="1" x14ac:dyDescent="0.2">
      <c r="A17" s="186" t="s">
        <v>7269</v>
      </c>
      <c r="B17" s="172"/>
      <c r="C17" s="12">
        <v>6570</v>
      </c>
      <c r="D17" s="172"/>
      <c r="E17" s="12">
        <v>4282</v>
      </c>
    </row>
    <row r="18" spans="1:7" ht="13.5" customHeight="1" x14ac:dyDescent="0.2">
      <c r="A18" s="186" t="s">
        <v>7270</v>
      </c>
      <c r="B18" s="172"/>
      <c r="C18" s="12">
        <v>4534</v>
      </c>
      <c r="D18" s="172"/>
      <c r="E18" s="12">
        <v>4534</v>
      </c>
    </row>
    <row r="19" spans="1:7" ht="13.5" customHeight="1" x14ac:dyDescent="0.2">
      <c r="A19" s="159" t="s">
        <v>6709</v>
      </c>
      <c r="B19" s="172"/>
      <c r="C19" s="12">
        <v>2621</v>
      </c>
      <c r="D19" s="172"/>
      <c r="E19" s="12">
        <v>2584</v>
      </c>
    </row>
    <row r="20" spans="1:7" ht="13.5" customHeight="1" x14ac:dyDescent="0.2">
      <c r="A20" s="159" t="s">
        <v>7271</v>
      </c>
      <c r="B20" s="172"/>
      <c r="C20" s="12">
        <v>96</v>
      </c>
      <c r="D20" s="172"/>
      <c r="E20" s="12">
        <v>110</v>
      </c>
    </row>
    <row r="21" spans="1:7" ht="13.5" customHeight="1" x14ac:dyDescent="0.2">
      <c r="A21" s="159" t="s">
        <v>6712</v>
      </c>
      <c r="B21" s="172"/>
      <c r="C21" s="12">
        <v>53109</v>
      </c>
      <c r="D21" s="172"/>
      <c r="E21" s="12">
        <v>32925</v>
      </c>
      <c r="G21" s="30"/>
    </row>
    <row r="22" spans="1:7" ht="13.5" customHeight="1" x14ac:dyDescent="0.2">
      <c r="A22" s="159" t="s">
        <v>6494</v>
      </c>
      <c r="B22" s="172"/>
      <c r="C22" s="160">
        <v>0</v>
      </c>
      <c r="D22" s="172"/>
      <c r="E22" s="160">
        <v>4</v>
      </c>
    </row>
    <row r="23" spans="1:7" ht="6.75" customHeight="1" x14ac:dyDescent="0.2">
      <c r="A23" s="16"/>
      <c r="B23" s="189"/>
      <c r="C23" s="158"/>
      <c r="D23" s="188"/>
      <c r="E23" s="158"/>
    </row>
    <row r="24" spans="1:7" ht="13.5" customHeight="1" x14ac:dyDescent="0.2">
      <c r="A24" s="16" t="s">
        <v>6697</v>
      </c>
      <c r="B24" s="189"/>
      <c r="C24" s="161">
        <f>SUM(C7:C15,C19:C22)</f>
        <v>2879939</v>
      </c>
      <c r="D24" s="188"/>
      <c r="E24" s="161">
        <f>SUM(E7:E15,E19:E22)</f>
        <v>2871084</v>
      </c>
    </row>
    <row r="25" spans="1:7" ht="13.5" customHeight="1" x14ac:dyDescent="0.2">
      <c r="A25" s="16" t="s">
        <v>6698</v>
      </c>
      <c r="B25" s="159"/>
      <c r="C25" s="172"/>
      <c r="D25" s="172"/>
      <c r="E25" s="172"/>
    </row>
    <row r="26" spans="1:7" ht="13.5" customHeight="1" x14ac:dyDescent="0.2">
      <c r="A26" s="16" t="s">
        <v>6699</v>
      </c>
      <c r="B26" s="159"/>
      <c r="C26" s="172"/>
      <c r="D26" s="172"/>
      <c r="E26" s="172"/>
    </row>
    <row r="27" spans="1:7" ht="13.5" customHeight="1" x14ac:dyDescent="0.2">
      <c r="A27" s="159" t="s">
        <v>6718</v>
      </c>
      <c r="B27" s="172"/>
      <c r="C27" s="12">
        <v>2159492</v>
      </c>
      <c r="D27" s="172"/>
      <c r="E27" s="12">
        <v>2207878</v>
      </c>
      <c r="F27" s="30"/>
    </row>
    <row r="28" spans="1:7" ht="13.5" customHeight="1" x14ac:dyDescent="0.2">
      <c r="A28" s="159" t="s">
        <v>6719</v>
      </c>
      <c r="B28" s="172"/>
      <c r="C28" s="12">
        <v>273821</v>
      </c>
      <c r="D28" s="172"/>
      <c r="E28" s="12">
        <v>276087</v>
      </c>
    </row>
    <row r="29" spans="1:7" ht="13.5" customHeight="1" x14ac:dyDescent="0.2">
      <c r="A29" s="159" t="s">
        <v>6720</v>
      </c>
      <c r="B29" s="172"/>
      <c r="C29" s="12">
        <v>5319</v>
      </c>
      <c r="D29" s="172"/>
      <c r="E29" s="12">
        <v>4123</v>
      </c>
    </row>
    <row r="30" spans="1:7" ht="13.5" customHeight="1" x14ac:dyDescent="0.2">
      <c r="A30" s="159" t="s">
        <v>7272</v>
      </c>
      <c r="B30" s="172"/>
      <c r="C30" s="12">
        <v>2240</v>
      </c>
      <c r="D30" s="172"/>
      <c r="E30" s="12">
        <v>2160</v>
      </c>
    </row>
    <row r="31" spans="1:7" ht="13.5" customHeight="1" x14ac:dyDescent="0.2">
      <c r="A31" s="159" t="s">
        <v>6700</v>
      </c>
      <c r="B31" s="172"/>
      <c r="C31" s="12">
        <v>46410</v>
      </c>
      <c r="D31" s="172"/>
      <c r="E31" s="12">
        <v>33305</v>
      </c>
    </row>
    <row r="32" spans="1:7" ht="13.5" customHeight="1" x14ac:dyDescent="0.2">
      <c r="A32" s="159" t="s">
        <v>6568</v>
      </c>
      <c r="B32" s="172"/>
      <c r="C32" s="12">
        <v>302</v>
      </c>
      <c r="D32" s="172"/>
      <c r="E32" s="12">
        <v>409</v>
      </c>
    </row>
    <row r="33" spans="1:9" ht="13.5" customHeight="1" x14ac:dyDescent="0.2">
      <c r="A33" s="159" t="s">
        <v>6721</v>
      </c>
      <c r="B33" s="172"/>
      <c r="C33" s="160">
        <v>37600</v>
      </c>
      <c r="D33" s="172"/>
      <c r="E33" s="160">
        <v>37600</v>
      </c>
    </row>
    <row r="34" spans="1:9" ht="6.75" customHeight="1" x14ac:dyDescent="0.2">
      <c r="A34" s="16"/>
      <c r="B34" s="187"/>
      <c r="C34" s="158"/>
      <c r="D34" s="187"/>
      <c r="E34" s="158"/>
    </row>
    <row r="35" spans="1:9" ht="13.5" customHeight="1" x14ac:dyDescent="0.2">
      <c r="A35" s="16" t="s">
        <v>6701</v>
      </c>
      <c r="B35" s="187"/>
      <c r="C35" s="161">
        <f>SUM(C27:C34)</f>
        <v>2525184</v>
      </c>
      <c r="D35" s="187"/>
      <c r="E35" s="161">
        <f>SUM(E27:E34)</f>
        <v>2561562</v>
      </c>
    </row>
    <row r="36" spans="1:9" ht="6.75" customHeight="1" x14ac:dyDescent="0.2">
      <c r="A36" s="16"/>
      <c r="B36" s="189"/>
      <c r="C36" s="159"/>
      <c r="D36" s="188"/>
      <c r="E36" s="159"/>
    </row>
    <row r="37" spans="1:9" ht="13.5" customHeight="1" x14ac:dyDescent="0.2">
      <c r="A37" s="16" t="s">
        <v>6702</v>
      </c>
      <c r="B37" s="189"/>
      <c r="C37" s="159"/>
      <c r="D37" s="188"/>
      <c r="E37" s="159"/>
    </row>
    <row r="38" spans="1:9" ht="13.5" customHeight="1" x14ac:dyDescent="0.2">
      <c r="A38" s="159" t="s">
        <v>6703</v>
      </c>
      <c r="B38" s="159"/>
      <c r="C38" s="12">
        <v>184638</v>
      </c>
      <c r="D38" s="172"/>
      <c r="E38" s="12">
        <v>184638</v>
      </c>
      <c r="I38" s="175"/>
    </row>
    <row r="39" spans="1:9" ht="13.5" customHeight="1" x14ac:dyDescent="0.2">
      <c r="A39" s="159" t="s">
        <v>6577</v>
      </c>
      <c r="B39" s="159"/>
      <c r="C39" s="12">
        <v>13267</v>
      </c>
      <c r="D39" s="172"/>
      <c r="E39" s="12">
        <v>10491</v>
      </c>
      <c r="F39" s="30"/>
      <c r="I39" s="175"/>
    </row>
    <row r="40" spans="1:9" ht="13.5" customHeight="1" x14ac:dyDescent="0.2">
      <c r="A40" s="159" t="s">
        <v>6578</v>
      </c>
      <c r="B40" s="159"/>
      <c r="C40" s="66">
        <v>6</v>
      </c>
      <c r="D40" s="172"/>
      <c r="E40" s="66">
        <v>-32</v>
      </c>
      <c r="I40" s="175"/>
    </row>
    <row r="41" spans="1:9" ht="13.5" customHeight="1" x14ac:dyDescent="0.2">
      <c r="A41" s="159" t="s">
        <v>6722</v>
      </c>
      <c r="B41" s="159"/>
      <c r="C41" s="160">
        <v>156844</v>
      </c>
      <c r="D41" s="172"/>
      <c r="E41" s="160">
        <v>114425</v>
      </c>
      <c r="I41" s="175"/>
    </row>
    <row r="42" spans="1:9" ht="6.75" customHeight="1" x14ac:dyDescent="0.2">
      <c r="A42" s="16"/>
      <c r="B42" s="187"/>
      <c r="C42" s="162"/>
      <c r="D42" s="187"/>
      <c r="E42" s="162"/>
    </row>
    <row r="43" spans="1:9" ht="13.5" customHeight="1" x14ac:dyDescent="0.2">
      <c r="A43" s="16" t="s">
        <v>6704</v>
      </c>
      <c r="B43" s="187"/>
      <c r="C43" s="163">
        <f>SUM(C38:C42)</f>
        <v>354755</v>
      </c>
      <c r="D43" s="187"/>
      <c r="E43" s="163">
        <f>SUM(E38:E42)</f>
        <v>309522</v>
      </c>
    </row>
    <row r="44" spans="1:9" ht="6.75" customHeight="1" x14ac:dyDescent="0.2">
      <c r="A44" s="16"/>
      <c r="B44" s="187"/>
      <c r="C44" s="158"/>
      <c r="D44" s="188"/>
      <c r="E44" s="158"/>
    </row>
    <row r="45" spans="1:9" ht="13.5" customHeight="1" x14ac:dyDescent="0.2">
      <c r="A45" s="16" t="s">
        <v>6706</v>
      </c>
      <c r="B45" s="187"/>
      <c r="C45" s="161">
        <f>+C35+C43</f>
        <v>2879939</v>
      </c>
      <c r="D45" s="188"/>
      <c r="E45" s="161">
        <f>+E35+E43</f>
        <v>2871084</v>
      </c>
    </row>
    <row r="46" spans="1:9" ht="6.75" customHeight="1" x14ac:dyDescent="0.2">
      <c r="A46" s="159"/>
      <c r="B46" s="189"/>
      <c r="C46" s="159"/>
      <c r="D46" s="188"/>
      <c r="E46" s="159"/>
    </row>
    <row r="47" spans="1:9" ht="13.5" customHeight="1" x14ac:dyDescent="0.2">
      <c r="A47" s="159" t="s">
        <v>6705</v>
      </c>
      <c r="B47" s="189"/>
      <c r="C47" s="176">
        <v>642494</v>
      </c>
      <c r="D47" s="188"/>
      <c r="E47" s="176">
        <v>494844</v>
      </c>
    </row>
    <row r="48" spans="1:9" x14ac:dyDescent="0.2">
      <c r="A48" s="17"/>
      <c r="B48" s="17"/>
      <c r="C48" s="17"/>
      <c r="D48" s="17"/>
      <c r="E48" s="17"/>
    </row>
    <row r="49" spans="3:5" hidden="1" x14ac:dyDescent="0.2">
      <c r="C49" s="30">
        <f>+C24-C45</f>
        <v>0</v>
      </c>
      <c r="E49" s="30">
        <f>+E24-E45</f>
        <v>0</v>
      </c>
    </row>
    <row r="50" spans="3:5" ht="13.5" customHeight="1" x14ac:dyDescent="0.2"/>
  </sheetData>
  <mergeCells count="12">
    <mergeCell ref="B44:B45"/>
    <mergeCell ref="D44:D45"/>
    <mergeCell ref="B46:B47"/>
    <mergeCell ref="D46:D47"/>
    <mergeCell ref="B23:B24"/>
    <mergeCell ref="D23:D24"/>
    <mergeCell ref="D42:D43"/>
    <mergeCell ref="B34:B35"/>
    <mergeCell ref="D34:D35"/>
    <mergeCell ref="B36:B37"/>
    <mergeCell ref="D36:D37"/>
    <mergeCell ref="B42:B43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F37"/>
  <sheetViews>
    <sheetView zoomScale="80" zoomScaleNormal="80" workbookViewId="0">
      <selection activeCell="E1" sqref="E1:E1048576"/>
    </sheetView>
  </sheetViews>
  <sheetFormatPr defaultRowHeight="15" x14ac:dyDescent="0.25"/>
  <cols>
    <col min="1" max="1" width="49.42578125" customWidth="1"/>
    <col min="2" max="2" width="2" customWidth="1"/>
    <col min="3" max="3" width="13.85546875" customWidth="1"/>
    <col min="4" max="4" width="2" customWidth="1"/>
    <col min="5" max="5" width="13.85546875" customWidth="1"/>
    <col min="6" max="6" width="1.7109375" customWidth="1"/>
  </cols>
  <sheetData>
    <row r="1" spans="1:6" x14ac:dyDescent="0.25">
      <c r="A1" s="167" t="s">
        <v>7278</v>
      </c>
      <c r="B1" s="9"/>
      <c r="C1" s="9"/>
      <c r="D1" s="9"/>
      <c r="E1" s="9"/>
      <c r="F1" s="9"/>
    </row>
    <row r="2" spans="1:6" x14ac:dyDescent="0.25">
      <c r="A2" s="166"/>
      <c r="B2" s="9"/>
      <c r="C2" s="9"/>
      <c r="D2" s="9"/>
      <c r="E2" s="9"/>
      <c r="F2" s="9"/>
    </row>
    <row r="3" spans="1:6" ht="25.5" x14ac:dyDescent="0.25">
      <c r="A3" s="135"/>
      <c r="B3" s="134"/>
      <c r="C3" s="171" t="s">
        <v>7283</v>
      </c>
      <c r="D3" s="133"/>
      <c r="E3" s="171" t="s">
        <v>7275</v>
      </c>
      <c r="F3" s="9"/>
    </row>
    <row r="4" spans="1:6" x14ac:dyDescent="0.25">
      <c r="A4" s="136"/>
      <c r="B4" s="137"/>
      <c r="C4" s="132" t="s">
        <v>6711</v>
      </c>
      <c r="D4" s="133"/>
      <c r="E4" s="132" t="s">
        <v>6711</v>
      </c>
      <c r="F4" s="9"/>
    </row>
    <row r="5" spans="1:6" ht="6" customHeight="1" x14ac:dyDescent="0.25">
      <c r="A5" s="15"/>
      <c r="B5" s="13"/>
      <c r="C5" s="14"/>
      <c r="D5" s="14"/>
      <c r="E5" s="14"/>
      <c r="F5" s="9"/>
    </row>
    <row r="6" spans="1:6" x14ac:dyDescent="0.25">
      <c r="A6" s="149" t="s">
        <v>6726</v>
      </c>
      <c r="B6" s="146"/>
      <c r="C6" s="30">
        <v>61188</v>
      </c>
      <c r="D6" s="148"/>
      <c r="E6" s="30">
        <v>49446</v>
      </c>
      <c r="F6" s="9"/>
    </row>
    <row r="7" spans="1:6" x14ac:dyDescent="0.25">
      <c r="A7" s="149" t="s">
        <v>6727</v>
      </c>
      <c r="B7" s="146"/>
      <c r="C7" s="154">
        <v>-11024</v>
      </c>
      <c r="D7" s="148"/>
      <c r="E7" s="154">
        <v>-6982</v>
      </c>
      <c r="F7" s="9"/>
    </row>
    <row r="8" spans="1:6" ht="5.25" customHeight="1" x14ac:dyDescent="0.25">
      <c r="A8" s="19"/>
      <c r="B8" s="190"/>
      <c r="C8" s="153"/>
      <c r="D8" s="19"/>
      <c r="E8" s="153"/>
      <c r="F8" s="9"/>
    </row>
    <row r="9" spans="1:6" x14ac:dyDescent="0.25">
      <c r="A9" s="19" t="s">
        <v>6728</v>
      </c>
      <c r="B9" s="190"/>
      <c r="C9" s="155">
        <f>+C6+C7</f>
        <v>50164</v>
      </c>
      <c r="D9" s="19"/>
      <c r="E9" s="155">
        <f>+E6+E7</f>
        <v>42464</v>
      </c>
      <c r="F9" s="9"/>
    </row>
    <row r="10" spans="1:6" ht="5.25" customHeight="1" x14ac:dyDescent="0.25">
      <c r="A10" s="149"/>
      <c r="B10" s="190"/>
      <c r="C10" s="149"/>
      <c r="D10" s="192"/>
      <c r="E10" s="149"/>
      <c r="F10" s="9"/>
    </row>
    <row r="11" spans="1:6" x14ac:dyDescent="0.25">
      <c r="A11" s="149" t="s">
        <v>6729</v>
      </c>
      <c r="B11" s="190"/>
      <c r="C11" s="30">
        <v>28423</v>
      </c>
      <c r="D11" s="192"/>
      <c r="E11" s="30">
        <f>122+2502+22971+206</f>
        <v>25801</v>
      </c>
      <c r="F11" s="9"/>
    </row>
    <row r="12" spans="1:6" x14ac:dyDescent="0.25">
      <c r="A12" s="149" t="s">
        <v>6445</v>
      </c>
      <c r="B12" s="146"/>
      <c r="C12" s="154">
        <v>-9738</v>
      </c>
      <c r="D12" s="148"/>
      <c r="E12" s="154">
        <v>-8875</v>
      </c>
      <c r="F12" s="9"/>
    </row>
    <row r="13" spans="1:6" ht="5.25" customHeight="1" x14ac:dyDescent="0.25">
      <c r="A13" s="19"/>
      <c r="B13" s="194"/>
      <c r="C13" s="153"/>
      <c r="D13" s="19"/>
      <c r="E13" s="153"/>
      <c r="F13" s="9"/>
    </row>
    <row r="14" spans="1:6" x14ac:dyDescent="0.25">
      <c r="A14" s="19" t="s">
        <v>6730</v>
      </c>
      <c r="B14" s="194"/>
      <c r="C14" s="155">
        <f>+C11+C12</f>
        <v>18685</v>
      </c>
      <c r="D14" s="19"/>
      <c r="E14" s="155">
        <f>+E11+E12</f>
        <v>16926</v>
      </c>
      <c r="F14" s="9"/>
    </row>
    <row r="15" spans="1:6" ht="5.25" customHeight="1" x14ac:dyDescent="0.25">
      <c r="A15" s="149"/>
      <c r="B15" s="190"/>
      <c r="C15" s="149"/>
      <c r="D15" s="192"/>
      <c r="E15" s="149"/>
      <c r="F15" s="9"/>
    </row>
    <row r="16" spans="1:6" x14ac:dyDescent="0.25">
      <c r="A16" s="149" t="s">
        <v>6746</v>
      </c>
      <c r="B16" s="190"/>
      <c r="C16" s="30">
        <v>2966</v>
      </c>
      <c r="D16" s="192"/>
      <c r="E16" s="30">
        <v>2742</v>
      </c>
      <c r="F16" s="9"/>
    </row>
    <row r="17" spans="1:6" x14ac:dyDescent="0.25">
      <c r="A17" s="149" t="s">
        <v>6745</v>
      </c>
      <c r="B17" s="146"/>
      <c r="C17" s="30">
        <v>14738</v>
      </c>
      <c r="D17" s="148"/>
      <c r="E17" s="30">
        <v>4346</v>
      </c>
      <c r="F17" s="9"/>
    </row>
    <row r="18" spans="1:6" x14ac:dyDescent="0.25">
      <c r="A18" s="149" t="s">
        <v>7257</v>
      </c>
      <c r="B18" s="146"/>
      <c r="C18" s="154">
        <v>-29473</v>
      </c>
      <c r="D18" s="148"/>
      <c r="E18" s="154">
        <v>-30208</v>
      </c>
      <c r="F18" s="9"/>
    </row>
    <row r="19" spans="1:6" hidden="1" x14ac:dyDescent="0.25">
      <c r="A19" s="149" t="s">
        <v>7261</v>
      </c>
      <c r="B19" s="149"/>
      <c r="C19" s="154">
        <v>0</v>
      </c>
      <c r="D19" s="148"/>
      <c r="E19" s="154">
        <v>0</v>
      </c>
      <c r="F19" s="9"/>
    </row>
    <row r="20" spans="1:6" ht="5.25" customHeight="1" x14ac:dyDescent="0.25">
      <c r="A20" s="19"/>
      <c r="B20" s="193"/>
      <c r="C20" s="153"/>
      <c r="D20" s="149"/>
      <c r="E20" s="153"/>
      <c r="F20" s="9"/>
    </row>
    <row r="21" spans="1:6" x14ac:dyDescent="0.25">
      <c r="A21" s="147" t="s">
        <v>7262</v>
      </c>
      <c r="B21" s="193"/>
      <c r="C21" s="164">
        <f>+C9+C14+C16+C17+C18+C19</f>
        <v>57080</v>
      </c>
      <c r="D21" s="7"/>
      <c r="E21" s="164">
        <f>+E9+E14+E16+E17+E18+E19</f>
        <v>36270</v>
      </c>
      <c r="F21" s="9"/>
    </row>
    <row r="22" spans="1:6" ht="5.25" customHeight="1" x14ac:dyDescent="0.25">
      <c r="A22" s="19"/>
      <c r="B22" s="149"/>
      <c r="C22" s="149"/>
      <c r="D22" s="149"/>
      <c r="E22" s="149"/>
      <c r="F22" s="9"/>
    </row>
    <row r="23" spans="1:6" ht="25.5" x14ac:dyDescent="0.25">
      <c r="A23" s="18" t="s">
        <v>7263</v>
      </c>
      <c r="B23" s="149"/>
      <c r="C23" s="154">
        <v>-9133</v>
      </c>
      <c r="D23" s="149"/>
      <c r="E23" s="154">
        <v>-10049</v>
      </c>
      <c r="F23" s="9"/>
    </row>
    <row r="24" spans="1:6" ht="5.25" customHeight="1" x14ac:dyDescent="0.25">
      <c r="A24" s="19"/>
      <c r="B24" s="147"/>
      <c r="C24" s="145"/>
      <c r="D24" s="145"/>
      <c r="E24" s="145"/>
      <c r="F24" s="9"/>
    </row>
    <row r="25" spans="1:6" x14ac:dyDescent="0.25">
      <c r="A25" s="19" t="s">
        <v>6771</v>
      </c>
      <c r="B25" s="18"/>
      <c r="C25" s="156">
        <f>+C21+C23</f>
        <v>47947</v>
      </c>
      <c r="D25" s="150"/>
      <c r="E25" s="156">
        <f>+E21+E23</f>
        <v>26221</v>
      </c>
      <c r="F25" s="9"/>
    </row>
    <row r="26" spans="1:6" ht="5.25" customHeight="1" x14ac:dyDescent="0.25">
      <c r="A26" s="149"/>
      <c r="B26" s="18"/>
      <c r="C26" s="150"/>
      <c r="D26" s="150"/>
      <c r="E26" s="150"/>
      <c r="F26" s="9"/>
    </row>
    <row r="27" spans="1:6" x14ac:dyDescent="0.25">
      <c r="A27" s="149" t="s">
        <v>6731</v>
      </c>
      <c r="B27" s="18"/>
      <c r="C27" s="154">
        <v>-2752</v>
      </c>
      <c r="D27" s="148"/>
      <c r="E27" s="154">
        <v>-1669</v>
      </c>
      <c r="F27" s="9"/>
    </row>
    <row r="28" spans="1:6" ht="5.25" customHeight="1" x14ac:dyDescent="0.25">
      <c r="A28" s="19"/>
      <c r="B28" s="191"/>
      <c r="C28" s="147"/>
      <c r="D28" s="147"/>
      <c r="E28" s="147"/>
      <c r="F28" s="9"/>
    </row>
    <row r="29" spans="1:6" ht="15.75" thickBot="1" x14ac:dyDescent="0.3">
      <c r="A29" s="19" t="s">
        <v>6748</v>
      </c>
      <c r="B29" s="191"/>
      <c r="C29" s="8">
        <f>+C25+C27</f>
        <v>45195</v>
      </c>
      <c r="D29" s="147"/>
      <c r="E29" s="8">
        <f>+E25+E27</f>
        <v>24552</v>
      </c>
      <c r="F29" s="9"/>
    </row>
    <row r="30" spans="1:6" ht="21.75" customHeight="1" thickTop="1" x14ac:dyDescent="0.25">
      <c r="A30" s="166" t="s">
        <v>7259</v>
      </c>
      <c r="B30" s="147"/>
      <c r="C30" s="170"/>
      <c r="D30" s="147"/>
      <c r="E30" s="170"/>
      <c r="F30" s="9"/>
    </row>
    <row r="31" spans="1:6" ht="24.75" customHeight="1" x14ac:dyDescent="0.25">
      <c r="A31" s="157" t="s">
        <v>7258</v>
      </c>
      <c r="B31" s="147"/>
      <c r="C31" s="145"/>
      <c r="D31" s="145"/>
      <c r="E31" s="145"/>
      <c r="F31" s="9"/>
    </row>
    <row r="32" spans="1:6" ht="29.25" customHeight="1" x14ac:dyDescent="0.25">
      <c r="A32" s="18" t="s">
        <v>7260</v>
      </c>
      <c r="B32" s="18"/>
      <c r="C32" s="154">
        <v>38</v>
      </c>
      <c r="D32" s="146"/>
      <c r="E32" s="154">
        <v>68</v>
      </c>
      <c r="F32" s="9"/>
    </row>
    <row r="33" spans="1:6" ht="5.25" customHeight="1" x14ac:dyDescent="0.25">
      <c r="A33" s="19"/>
      <c r="B33" s="147"/>
      <c r="C33" s="145"/>
      <c r="D33" s="145"/>
      <c r="E33" s="145"/>
      <c r="F33" s="9"/>
    </row>
    <row r="34" spans="1:6" ht="15.75" thickBot="1" x14ac:dyDescent="0.3">
      <c r="A34" s="19" t="s">
        <v>6749</v>
      </c>
      <c r="B34" s="147"/>
      <c r="C34" s="151">
        <f>+C29+C32</f>
        <v>45233</v>
      </c>
      <c r="D34" s="145"/>
      <c r="E34" s="151">
        <f>+E29+E32</f>
        <v>24620</v>
      </c>
      <c r="F34" s="9"/>
    </row>
    <row r="35" spans="1:6" ht="5.25" customHeight="1" thickTop="1" x14ac:dyDescent="0.25">
      <c r="A35" s="19"/>
      <c r="B35" s="147"/>
      <c r="C35" s="145"/>
      <c r="D35" s="145"/>
      <c r="E35" s="145"/>
      <c r="F35" s="9"/>
    </row>
    <row r="36" spans="1:6" ht="20.25" customHeight="1" x14ac:dyDescent="0.25">
      <c r="A36" s="9"/>
      <c r="B36" s="9"/>
      <c r="C36" s="9"/>
      <c r="D36" s="9"/>
      <c r="E36" s="9"/>
      <c r="F36" s="9"/>
    </row>
    <row r="37" spans="1:6" ht="20.25" customHeight="1" x14ac:dyDescent="0.25"/>
  </sheetData>
  <mergeCells count="8">
    <mergeCell ref="B8:B9"/>
    <mergeCell ref="B28:B29"/>
    <mergeCell ref="B15:B16"/>
    <mergeCell ref="D15:D16"/>
    <mergeCell ref="B20:B21"/>
    <mergeCell ref="B10:B11"/>
    <mergeCell ref="D10:D11"/>
    <mergeCell ref="B13:B1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I37"/>
  <sheetViews>
    <sheetView zoomScale="80" zoomScaleNormal="80" workbookViewId="0">
      <selection activeCell="I28" sqref="I28"/>
    </sheetView>
  </sheetViews>
  <sheetFormatPr defaultColWidth="9.140625" defaultRowHeight="15" x14ac:dyDescent="0.25"/>
  <cols>
    <col min="1" max="1" width="59.28515625" style="9" customWidth="1"/>
    <col min="2" max="2" width="11.85546875" style="9" customWidth="1"/>
    <col min="3" max="3" width="2.42578125" style="9" customWidth="1"/>
    <col min="4" max="4" width="12" style="9" customWidth="1"/>
    <col min="5" max="5" width="9.140625" style="127"/>
    <col min="6" max="16384" width="9.140625" style="9"/>
  </cols>
  <sheetData>
    <row r="1" spans="1:9" x14ac:dyDescent="0.25">
      <c r="A1" s="167" t="s">
        <v>7280</v>
      </c>
    </row>
    <row r="2" spans="1:9" x14ac:dyDescent="0.25">
      <c r="A2" s="166"/>
    </row>
    <row r="3" spans="1:9" s="127" customFormat="1" ht="28.5" customHeight="1" x14ac:dyDescent="0.2">
      <c r="A3" s="138"/>
      <c r="B3" s="171" t="s">
        <v>7283</v>
      </c>
      <c r="C3" s="133"/>
      <c r="D3" s="171" t="s">
        <v>7275</v>
      </c>
    </row>
    <row r="4" spans="1:9" s="127" customFormat="1" ht="12.75" x14ac:dyDescent="0.2">
      <c r="A4" s="130"/>
      <c r="B4" s="140" t="s">
        <v>6711</v>
      </c>
      <c r="C4" s="139"/>
      <c r="D4" s="140" t="s">
        <v>6711</v>
      </c>
      <c r="G4" s="177"/>
      <c r="H4" s="177"/>
      <c r="I4" s="178"/>
    </row>
    <row r="5" spans="1:9" x14ac:dyDescent="0.25">
      <c r="A5" s="128" t="s">
        <v>7235</v>
      </c>
      <c r="B5" s="129"/>
      <c r="C5" s="129"/>
      <c r="D5" s="129"/>
    </row>
    <row r="6" spans="1:9" x14ac:dyDescent="0.25">
      <c r="A6" s="168" t="s">
        <v>7236</v>
      </c>
      <c r="B6" s="185">
        <v>73577</v>
      </c>
      <c r="C6" s="169"/>
      <c r="D6" s="185">
        <v>66644</v>
      </c>
    </row>
    <row r="7" spans="1:9" x14ac:dyDescent="0.25">
      <c r="A7" s="130" t="s">
        <v>7237</v>
      </c>
      <c r="B7" s="181">
        <v>-5873</v>
      </c>
      <c r="C7" s="30"/>
      <c r="D7" s="181">
        <v>-4702</v>
      </c>
    </row>
    <row r="8" spans="1:9" x14ac:dyDescent="0.25">
      <c r="A8" s="168" t="s">
        <v>7238</v>
      </c>
      <c r="B8" s="181">
        <v>149</v>
      </c>
      <c r="C8" s="169"/>
      <c r="D8" s="181">
        <v>265</v>
      </c>
    </row>
    <row r="9" spans="1:9" x14ac:dyDescent="0.25">
      <c r="A9" s="130" t="s">
        <v>7239</v>
      </c>
      <c r="B9" s="181">
        <v>-40998</v>
      </c>
      <c r="C9" s="169"/>
      <c r="D9" s="181">
        <v>-33039</v>
      </c>
    </row>
    <row r="10" spans="1:9" x14ac:dyDescent="0.25">
      <c r="A10" s="168" t="s">
        <v>7240</v>
      </c>
      <c r="B10" s="181">
        <v>-26300</v>
      </c>
      <c r="C10" s="169"/>
      <c r="D10" s="181">
        <v>-43180</v>
      </c>
    </row>
    <row r="11" spans="1:9" x14ac:dyDescent="0.25">
      <c r="A11" s="130" t="s">
        <v>7241</v>
      </c>
      <c r="B11" s="181">
        <v>-48386</v>
      </c>
      <c r="C11" s="169"/>
      <c r="D11" s="181">
        <v>-123206</v>
      </c>
    </row>
    <row r="12" spans="1:9" x14ac:dyDescent="0.25">
      <c r="A12" s="130" t="s">
        <v>7242</v>
      </c>
      <c r="B12" s="182">
        <v>-3587</v>
      </c>
      <c r="C12" s="169"/>
      <c r="D12" s="182">
        <v>-3623</v>
      </c>
    </row>
    <row r="13" spans="1:9" x14ac:dyDescent="0.25">
      <c r="A13" s="128"/>
      <c r="B13" s="131"/>
      <c r="C13" s="195"/>
      <c r="D13" s="131"/>
    </row>
    <row r="14" spans="1:9" x14ac:dyDescent="0.25">
      <c r="A14" s="128" t="s">
        <v>7243</v>
      </c>
      <c r="B14" s="183">
        <f>SUM(B6:B13)</f>
        <v>-51418</v>
      </c>
      <c r="C14" s="195"/>
      <c r="D14" s="183">
        <f>SUM(D6:D13)</f>
        <v>-140841</v>
      </c>
    </row>
    <row r="15" spans="1:9" x14ac:dyDescent="0.25">
      <c r="A15" s="130"/>
      <c r="B15" s="29"/>
      <c r="C15" s="29"/>
      <c r="D15" s="29"/>
    </row>
    <row r="16" spans="1:9" x14ac:dyDescent="0.25">
      <c r="A16" s="128" t="s">
        <v>7244</v>
      </c>
      <c r="B16" s="29"/>
      <c r="C16" s="29"/>
      <c r="D16" s="29"/>
    </row>
    <row r="17" spans="1:6" x14ac:dyDescent="0.25">
      <c r="A17" s="130" t="s">
        <v>7245</v>
      </c>
      <c r="B17" s="181">
        <v>-19815</v>
      </c>
      <c r="C17" s="29"/>
      <c r="D17" s="181">
        <v>68</v>
      </c>
    </row>
    <row r="18" spans="1:6" x14ac:dyDescent="0.25">
      <c r="A18" s="130" t="s">
        <v>7246</v>
      </c>
      <c r="B18" s="169">
        <v>12034</v>
      </c>
      <c r="C18" s="29"/>
      <c r="D18" s="169">
        <v>29</v>
      </c>
    </row>
    <row r="19" spans="1:6" x14ac:dyDescent="0.25">
      <c r="A19" s="130" t="s">
        <v>7276</v>
      </c>
      <c r="B19" s="181">
        <v>-809</v>
      </c>
      <c r="C19" s="29"/>
      <c r="D19" s="181">
        <v>-424</v>
      </c>
    </row>
    <row r="20" spans="1:6" x14ac:dyDescent="0.25">
      <c r="A20" s="130" t="s">
        <v>7277</v>
      </c>
      <c r="B20" s="181">
        <v>-629</v>
      </c>
      <c r="C20" s="29"/>
      <c r="D20" s="181">
        <v>-241</v>
      </c>
    </row>
    <row r="21" spans="1:6" x14ac:dyDescent="0.25">
      <c r="A21" s="130" t="s">
        <v>7255</v>
      </c>
      <c r="B21" s="182">
        <f>47166+13732-52855+12741</f>
        <v>20784</v>
      </c>
      <c r="C21" s="29"/>
      <c r="D21" s="182">
        <v>-65429</v>
      </c>
    </row>
    <row r="22" spans="1:6" x14ac:dyDescent="0.25">
      <c r="A22" s="128"/>
      <c r="B22" s="131"/>
      <c r="C22" s="131"/>
      <c r="D22" s="131"/>
    </row>
    <row r="23" spans="1:6" x14ac:dyDescent="0.25">
      <c r="A23" s="128" t="s">
        <v>7247</v>
      </c>
      <c r="B23" s="183">
        <f>SUM(B17:B22)</f>
        <v>11565</v>
      </c>
      <c r="C23" s="131"/>
      <c r="D23" s="183">
        <f>SUM(D17:D22)</f>
        <v>-65997</v>
      </c>
      <c r="E23" s="179"/>
      <c r="F23" s="180"/>
    </row>
    <row r="24" spans="1:6" x14ac:dyDescent="0.25">
      <c r="A24" s="130"/>
      <c r="B24" s="29"/>
      <c r="C24" s="29"/>
      <c r="D24" s="29"/>
    </row>
    <row r="25" spans="1:6" x14ac:dyDescent="0.25">
      <c r="A25" s="128" t="s">
        <v>7248</v>
      </c>
      <c r="B25" s="29"/>
      <c r="C25" s="29"/>
      <c r="D25" s="29"/>
    </row>
    <row r="26" spans="1:6" x14ac:dyDescent="0.25">
      <c r="A26" s="130" t="s">
        <v>7249</v>
      </c>
      <c r="B26" s="182">
        <f>-2400+22651-24917</f>
        <v>-4666</v>
      </c>
      <c r="C26" s="29"/>
      <c r="D26" s="182">
        <v>3794</v>
      </c>
    </row>
    <row r="27" spans="1:6" x14ac:dyDescent="0.25">
      <c r="A27" s="128"/>
      <c r="B27" s="29"/>
      <c r="C27" s="29"/>
      <c r="D27" s="29"/>
    </row>
    <row r="28" spans="1:6" x14ac:dyDescent="0.25">
      <c r="A28" s="128" t="s">
        <v>7250</v>
      </c>
      <c r="B28" s="183">
        <f>SUM(B26:B27)</f>
        <v>-4666</v>
      </c>
      <c r="C28" s="173"/>
      <c r="D28" s="183">
        <f>SUM(D26:D27)</f>
        <v>3794</v>
      </c>
    </row>
    <row r="29" spans="1:6" x14ac:dyDescent="0.25">
      <c r="A29" s="128"/>
      <c r="B29" s="29"/>
      <c r="C29" s="29"/>
      <c r="D29" s="29"/>
    </row>
    <row r="30" spans="1:6" x14ac:dyDescent="0.25">
      <c r="A30" s="128" t="s">
        <v>7251</v>
      </c>
      <c r="B30" s="184">
        <f>+B14+B23+B28</f>
        <v>-44519</v>
      </c>
      <c r="C30" s="165"/>
      <c r="D30" s="184">
        <f>+D14+D23+D28</f>
        <v>-203044</v>
      </c>
    </row>
    <row r="31" spans="1:6" x14ac:dyDescent="0.25">
      <c r="A31" s="128" t="s">
        <v>7252</v>
      </c>
      <c r="B31" s="184">
        <v>630872</v>
      </c>
      <c r="C31" s="165"/>
      <c r="D31" s="184">
        <v>776764</v>
      </c>
    </row>
    <row r="32" spans="1:6" ht="25.5" x14ac:dyDescent="0.25">
      <c r="A32" s="168" t="s">
        <v>7253</v>
      </c>
      <c r="B32" s="182">
        <v>2966</v>
      </c>
      <c r="C32" s="173"/>
      <c r="D32" s="182">
        <v>2742</v>
      </c>
    </row>
    <row r="33" spans="1:4" x14ac:dyDescent="0.25">
      <c r="A33" s="128"/>
      <c r="C33" s="195"/>
    </row>
    <row r="34" spans="1:4" ht="15.75" thickBot="1" x14ac:dyDescent="0.3">
      <c r="A34" s="128" t="s">
        <v>7254</v>
      </c>
      <c r="B34" s="152">
        <f>+B30+B31+B32</f>
        <v>589319</v>
      </c>
      <c r="C34" s="195"/>
      <c r="D34" s="152">
        <f>+D30+D31+D32</f>
        <v>576462</v>
      </c>
    </row>
    <row r="35" spans="1:4" ht="15.75" thickTop="1" x14ac:dyDescent="0.25"/>
    <row r="36" spans="1:4" x14ac:dyDescent="0.25">
      <c r="B36" s="180"/>
      <c r="D36" s="180"/>
    </row>
    <row r="37" spans="1:4" x14ac:dyDescent="0.25">
      <c r="B37" s="180"/>
    </row>
  </sheetData>
  <mergeCells count="2">
    <mergeCell ref="C33:C34"/>
    <mergeCell ref="C13:C1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M3257"/>
  <sheetViews>
    <sheetView zoomScale="80" zoomScaleNormal="80" workbookViewId="0">
      <pane xSplit="2" ySplit="5" topLeftCell="N2902" activePane="bottomRight" state="frozen"/>
      <selection activeCell="A23" sqref="A1:XFD1048576"/>
      <selection pane="topRight" activeCell="A23" sqref="A1:XFD1048576"/>
      <selection pane="bottomLeft" activeCell="A23" sqref="A1:XFD1048576"/>
      <selection pane="bottomRight" activeCell="P2911" sqref="P2911:P2914"/>
    </sheetView>
  </sheetViews>
  <sheetFormatPr defaultColWidth="9.140625" defaultRowHeight="12" x14ac:dyDescent="0.2"/>
  <cols>
    <col min="1" max="1" width="10.85546875" style="1" customWidth="1"/>
    <col min="2" max="2" width="124.7109375" style="1" customWidth="1"/>
    <col min="3" max="4" width="15.5703125" style="2" customWidth="1"/>
    <col min="5" max="6" width="15.5703125" style="24" customWidth="1"/>
    <col min="7" max="10" width="15.5703125" style="2" customWidth="1"/>
    <col min="11" max="11" width="15.5703125" style="2" hidden="1" customWidth="1"/>
    <col min="12" max="14" width="19.5703125" style="1" customWidth="1"/>
    <col min="15" max="15" width="33.7109375" style="1" customWidth="1"/>
    <col min="16" max="16" width="19.5703125" style="21" customWidth="1"/>
    <col min="17" max="17" width="9.140625" style="3" customWidth="1"/>
    <col min="18" max="18" width="2.85546875" style="1" customWidth="1"/>
    <col min="19" max="22" width="9.140625" style="1"/>
    <col min="23" max="23" width="14.85546875" style="1" customWidth="1"/>
    <col min="24" max="31" width="13.42578125" style="1" customWidth="1"/>
    <col min="32" max="33" width="13" style="1" customWidth="1"/>
    <col min="34" max="34" width="9.140625" style="1"/>
    <col min="35" max="35" width="11.7109375" style="2" bestFit="1" customWidth="1"/>
    <col min="36" max="16384" width="9.140625" style="1"/>
  </cols>
  <sheetData>
    <row r="1" spans="1:39" x14ac:dyDescent="0.2">
      <c r="A1" s="196" t="s">
        <v>5865</v>
      </c>
      <c r="B1" s="196"/>
      <c r="N1" s="1" t="s">
        <v>6449</v>
      </c>
      <c r="O1" s="1" t="s">
        <v>6939</v>
      </c>
    </row>
    <row r="2" spans="1:39" x14ac:dyDescent="0.2">
      <c r="N2" s="1" t="s">
        <v>6732</v>
      </c>
      <c r="O2" s="1" t="s">
        <v>6938</v>
      </c>
    </row>
    <row r="3" spans="1:39" x14ac:dyDescent="0.2">
      <c r="B3" s="4" t="s">
        <v>5866</v>
      </c>
    </row>
    <row r="4" spans="1:39" x14ac:dyDescent="0.2">
      <c r="M4" s="1" t="s">
        <v>6936</v>
      </c>
      <c r="X4" s="1" t="s">
        <v>6857</v>
      </c>
      <c r="Y4" s="1" t="s">
        <v>6858</v>
      </c>
      <c r="Z4" s="1" t="s">
        <v>6859</v>
      </c>
      <c r="AA4" s="1" t="s">
        <v>6860</v>
      </c>
      <c r="AB4" s="1" t="s">
        <v>6861</v>
      </c>
      <c r="AC4" s="1" t="s">
        <v>6862</v>
      </c>
      <c r="AD4" s="1" t="s">
        <v>6863</v>
      </c>
      <c r="AE4" s="1" t="s">
        <v>6864</v>
      </c>
    </row>
    <row r="5" spans="1:39" ht="48.75" thickBot="1" x14ac:dyDescent="0.25">
      <c r="A5" s="5" t="s">
        <v>0</v>
      </c>
      <c r="B5" s="5" t="s">
        <v>1</v>
      </c>
      <c r="C5" s="6" t="s">
        <v>2</v>
      </c>
      <c r="D5" s="6" t="s">
        <v>3</v>
      </c>
      <c r="E5" s="28" t="s">
        <v>4</v>
      </c>
      <c r="F5" s="28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56" t="s">
        <v>6911</v>
      </c>
      <c r="L5" s="20" t="s">
        <v>6772</v>
      </c>
      <c r="M5" s="20" t="s">
        <v>6918</v>
      </c>
      <c r="N5" s="20" t="s">
        <v>6788</v>
      </c>
      <c r="O5" s="22" t="s">
        <v>6811</v>
      </c>
      <c r="P5" s="22" t="s">
        <v>6812</v>
      </c>
      <c r="Q5" s="3" t="s">
        <v>6814</v>
      </c>
      <c r="S5" s="1" t="s">
        <v>6827</v>
      </c>
      <c r="T5" s="1" t="s">
        <v>6828</v>
      </c>
      <c r="U5" s="1" t="s">
        <v>6815</v>
      </c>
      <c r="V5" s="33" t="s">
        <v>6853</v>
      </c>
      <c r="W5" s="1" t="s">
        <v>6899</v>
      </c>
      <c r="X5" s="35">
        <v>0.5</v>
      </c>
      <c r="Y5" s="36">
        <v>2.5000000000000001E-2</v>
      </c>
      <c r="Z5" s="35">
        <v>0.05</v>
      </c>
      <c r="AA5" s="35">
        <v>0.05</v>
      </c>
      <c r="AB5" s="35">
        <v>0.15</v>
      </c>
      <c r="AC5" s="35">
        <v>0.15</v>
      </c>
      <c r="AD5" s="36">
        <v>3.7499999999999999E-2</v>
      </c>
      <c r="AE5" s="36">
        <v>3.7499999999999999E-2</v>
      </c>
      <c r="AF5" s="1" t="s">
        <v>6489</v>
      </c>
      <c r="AG5" s="1" t="s">
        <v>6865</v>
      </c>
      <c r="AM5" s="2" t="s">
        <v>6917</v>
      </c>
    </row>
    <row r="6" spans="1:39" ht="12.75" thickTop="1" x14ac:dyDescent="0.2">
      <c r="A6" s="1" t="s">
        <v>10</v>
      </c>
      <c r="B6" s="1" t="s">
        <v>11</v>
      </c>
      <c r="C6" s="57">
        <v>1100.57</v>
      </c>
      <c r="D6" s="57">
        <v>0</v>
      </c>
      <c r="E6" s="58">
        <v>11471034034.98</v>
      </c>
      <c r="F6" s="58">
        <v>11470981038.91</v>
      </c>
      <c r="G6" s="57">
        <v>11471035135.549999</v>
      </c>
      <c r="H6" s="57">
        <v>11470981038.91</v>
      </c>
      <c r="I6" s="57">
        <v>54096.639999999999</v>
      </c>
      <c r="J6" s="57">
        <v>0</v>
      </c>
      <c r="K6" s="57">
        <f>I6-J6</f>
        <v>54096.639999999999</v>
      </c>
      <c r="L6" s="1" t="s">
        <v>6707</v>
      </c>
      <c r="M6" s="1" t="s">
        <v>6919</v>
      </c>
      <c r="N6" s="1" t="s">
        <v>6790</v>
      </c>
      <c r="O6" s="1" t="s">
        <v>6501</v>
      </c>
      <c r="Q6" s="3" t="s">
        <v>6816</v>
      </c>
      <c r="U6" s="1" t="str">
        <f>LEFT(A6,4)</f>
        <v>'000</v>
      </c>
      <c r="V6" s="1" t="s">
        <v>6824</v>
      </c>
      <c r="AM6" s="1" t="s">
        <v>10</v>
      </c>
    </row>
    <row r="7" spans="1:39" x14ac:dyDescent="0.2">
      <c r="A7" s="1" t="s">
        <v>12</v>
      </c>
      <c r="B7" s="1" t="s">
        <v>13</v>
      </c>
      <c r="C7" s="57">
        <v>1004904.09</v>
      </c>
      <c r="D7" s="57">
        <v>0</v>
      </c>
      <c r="E7" s="58">
        <v>201434.26</v>
      </c>
      <c r="F7" s="58">
        <v>88034.99</v>
      </c>
      <c r="G7" s="57">
        <v>1206338.3500000001</v>
      </c>
      <c r="H7" s="57">
        <v>88034.99</v>
      </c>
      <c r="I7" s="57">
        <v>1118303.3600000001</v>
      </c>
      <c r="J7" s="57">
        <v>0</v>
      </c>
      <c r="K7" s="57">
        <f t="shared" ref="K7:K70" si="0">I7-J7</f>
        <v>1118303.3600000001</v>
      </c>
      <c r="L7" s="1" t="s">
        <v>6707</v>
      </c>
      <c r="M7" s="1" t="s">
        <v>6919</v>
      </c>
      <c r="N7" s="1" t="s">
        <v>6790</v>
      </c>
      <c r="O7" s="1" t="s">
        <v>6501</v>
      </c>
      <c r="Q7" s="3" t="s">
        <v>6816</v>
      </c>
      <c r="U7" s="1" t="str">
        <f t="shared" ref="U7:U70" si="1">LEFT(A7,4)</f>
        <v>'000</v>
      </c>
      <c r="V7" s="1" t="s">
        <v>6824</v>
      </c>
      <c r="AI7" s="1"/>
      <c r="AM7" s="1" t="s">
        <v>12</v>
      </c>
    </row>
    <row r="8" spans="1:39" x14ac:dyDescent="0.2">
      <c r="A8" s="1" t="s">
        <v>14</v>
      </c>
      <c r="B8" s="1" t="s">
        <v>15</v>
      </c>
      <c r="C8" s="57">
        <v>273000</v>
      </c>
      <c r="D8" s="57">
        <v>0</v>
      </c>
      <c r="E8" s="58">
        <v>0</v>
      </c>
      <c r="F8" s="58">
        <v>0</v>
      </c>
      <c r="G8" s="57">
        <v>273000</v>
      </c>
      <c r="H8" s="57">
        <v>0</v>
      </c>
      <c r="I8" s="57">
        <v>273000</v>
      </c>
      <c r="J8" s="57">
        <v>0</v>
      </c>
      <c r="K8" s="57">
        <f t="shared" si="0"/>
        <v>273000</v>
      </c>
      <c r="L8" s="1" t="s">
        <v>6707</v>
      </c>
      <c r="M8" s="1" t="s">
        <v>6919</v>
      </c>
      <c r="N8" s="1" t="s">
        <v>6790</v>
      </c>
      <c r="O8" s="1" t="s">
        <v>6501</v>
      </c>
      <c r="Q8" s="3" t="s">
        <v>6816</v>
      </c>
      <c r="U8" s="1" t="str">
        <f t="shared" si="1"/>
        <v>'000</v>
      </c>
      <c r="V8" s="1" t="s">
        <v>6824</v>
      </c>
      <c r="AI8" s="1"/>
      <c r="AM8" s="1" t="s">
        <v>14</v>
      </c>
    </row>
    <row r="9" spans="1:39" x14ac:dyDescent="0.2">
      <c r="A9" s="1" t="s">
        <v>16</v>
      </c>
      <c r="B9" s="1" t="s">
        <v>17</v>
      </c>
      <c r="C9" s="57">
        <v>97775.16</v>
      </c>
      <c r="D9" s="57">
        <v>0</v>
      </c>
      <c r="E9" s="58">
        <v>4422.3999999999996</v>
      </c>
      <c r="F9" s="58">
        <v>17622.73</v>
      </c>
      <c r="G9" s="57">
        <v>102197.56</v>
      </c>
      <c r="H9" s="57">
        <v>17622.73</v>
      </c>
      <c r="I9" s="57">
        <v>84574.83</v>
      </c>
      <c r="J9" s="57">
        <v>0</v>
      </c>
      <c r="K9" s="57">
        <f t="shared" si="0"/>
        <v>84574.83</v>
      </c>
      <c r="L9" s="1" t="s">
        <v>6707</v>
      </c>
      <c r="M9" s="1" t="s">
        <v>6919</v>
      </c>
      <c r="N9" s="1" t="s">
        <v>6790</v>
      </c>
      <c r="O9" s="1" t="s">
        <v>6501</v>
      </c>
      <c r="Q9" s="3" t="s">
        <v>6816</v>
      </c>
      <c r="U9" s="1" t="str">
        <f t="shared" si="1"/>
        <v>'000</v>
      </c>
      <c r="V9" s="1" t="s">
        <v>6824</v>
      </c>
      <c r="AI9" s="1"/>
      <c r="AM9" s="1" t="s">
        <v>16</v>
      </c>
    </row>
    <row r="10" spans="1:39" x14ac:dyDescent="0.2">
      <c r="A10" s="1" t="s">
        <v>18</v>
      </c>
      <c r="B10" s="1" t="s">
        <v>19</v>
      </c>
      <c r="C10" s="57">
        <v>4907312.55</v>
      </c>
      <c r="D10" s="57">
        <v>0</v>
      </c>
      <c r="E10" s="58">
        <v>1717347018.55</v>
      </c>
      <c r="F10" s="58">
        <v>1715222856.7</v>
      </c>
      <c r="G10" s="57">
        <v>1722254331.0999999</v>
      </c>
      <c r="H10" s="57">
        <v>1715222856.7</v>
      </c>
      <c r="I10" s="57">
        <v>7031474.4000000004</v>
      </c>
      <c r="J10" s="57">
        <v>0</v>
      </c>
      <c r="K10" s="57">
        <f t="shared" si="0"/>
        <v>7031474.4000000004</v>
      </c>
      <c r="L10" s="1" t="s">
        <v>6707</v>
      </c>
      <c r="M10" s="1" t="s">
        <v>6919</v>
      </c>
      <c r="N10" s="1" t="s">
        <v>6790</v>
      </c>
      <c r="O10" s="1" t="s">
        <v>6496</v>
      </c>
      <c r="Q10" s="3" t="s">
        <v>6816</v>
      </c>
      <c r="U10" s="1" t="str">
        <f t="shared" si="1"/>
        <v>'001</v>
      </c>
      <c r="V10" s="1" t="s">
        <v>6824</v>
      </c>
      <c r="AI10" s="1"/>
      <c r="AM10" s="1" t="s">
        <v>18</v>
      </c>
    </row>
    <row r="11" spans="1:39" x14ac:dyDescent="0.2">
      <c r="A11" s="1" t="s">
        <v>20</v>
      </c>
      <c r="B11" s="1" t="s">
        <v>21</v>
      </c>
      <c r="C11" s="57">
        <v>0</v>
      </c>
      <c r="D11" s="57">
        <v>0</v>
      </c>
      <c r="E11" s="58">
        <v>3041895736.6999998</v>
      </c>
      <c r="F11" s="58">
        <v>3041895736.6999998</v>
      </c>
      <c r="G11" s="57">
        <v>3041895736.6999998</v>
      </c>
      <c r="H11" s="57">
        <v>3041895736.6999998</v>
      </c>
      <c r="I11" s="57">
        <v>0</v>
      </c>
      <c r="J11" s="57">
        <v>0</v>
      </c>
      <c r="K11" s="57">
        <f t="shared" si="0"/>
        <v>0</v>
      </c>
      <c r="L11" s="1" t="s">
        <v>6707</v>
      </c>
      <c r="M11" s="1" t="s">
        <v>6919</v>
      </c>
      <c r="N11" s="1" t="s">
        <v>6790</v>
      </c>
      <c r="O11" s="1" t="s">
        <v>6496</v>
      </c>
      <c r="Q11" s="3" t="s">
        <v>6816</v>
      </c>
      <c r="U11" s="1" t="str">
        <f t="shared" si="1"/>
        <v>'001</v>
      </c>
      <c r="V11" s="1" t="s">
        <v>6824</v>
      </c>
      <c r="AI11" s="1"/>
      <c r="AM11" s="1" t="s">
        <v>20</v>
      </c>
    </row>
    <row r="12" spans="1:39" x14ac:dyDescent="0.2">
      <c r="A12" s="1" t="s">
        <v>22</v>
      </c>
      <c r="B12" s="1" t="s">
        <v>23</v>
      </c>
      <c r="C12" s="57">
        <v>4358798.5</v>
      </c>
      <c r="D12" s="57">
        <v>0</v>
      </c>
      <c r="E12" s="58">
        <v>365927601.44999999</v>
      </c>
      <c r="F12" s="58">
        <v>365811970.94999999</v>
      </c>
      <c r="G12" s="57">
        <v>370286399.94999999</v>
      </c>
      <c r="H12" s="57">
        <v>365811970.94999999</v>
      </c>
      <c r="I12" s="57">
        <v>4474429</v>
      </c>
      <c r="J12" s="57">
        <v>0</v>
      </c>
      <c r="K12" s="57">
        <f t="shared" si="0"/>
        <v>4474429</v>
      </c>
      <c r="L12" s="1" t="s">
        <v>6707</v>
      </c>
      <c r="M12" s="1" t="s">
        <v>6919</v>
      </c>
      <c r="N12" s="1" t="s">
        <v>6790</v>
      </c>
      <c r="O12" s="1" t="s">
        <v>6496</v>
      </c>
      <c r="Q12" s="3" t="s">
        <v>6816</v>
      </c>
      <c r="U12" s="1" t="str">
        <f t="shared" si="1"/>
        <v>'001</v>
      </c>
      <c r="V12" s="1" t="s">
        <v>6824</v>
      </c>
      <c r="AI12" s="1"/>
      <c r="AM12" s="1" t="s">
        <v>22</v>
      </c>
    </row>
    <row r="13" spans="1:39" x14ac:dyDescent="0.2">
      <c r="A13" s="1" t="s">
        <v>24</v>
      </c>
      <c r="B13" s="1" t="s">
        <v>25</v>
      </c>
      <c r="C13" s="57">
        <v>0</v>
      </c>
      <c r="D13" s="57">
        <v>0</v>
      </c>
      <c r="E13" s="58">
        <v>5081950354.8199997</v>
      </c>
      <c r="F13" s="58">
        <v>5081950354.8199997</v>
      </c>
      <c r="G13" s="57">
        <v>5081950354.8199997</v>
      </c>
      <c r="H13" s="57">
        <v>5081950354.8199997</v>
      </c>
      <c r="I13" s="57">
        <v>0</v>
      </c>
      <c r="J13" s="57">
        <v>0</v>
      </c>
      <c r="K13" s="57">
        <f t="shared" si="0"/>
        <v>0</v>
      </c>
      <c r="L13" s="1" t="s">
        <v>6707</v>
      </c>
      <c r="M13" s="1" t="s">
        <v>6919</v>
      </c>
      <c r="N13" s="1" t="s">
        <v>6790</v>
      </c>
      <c r="O13" s="1" t="s">
        <v>6496</v>
      </c>
      <c r="Q13" s="3" t="s">
        <v>6816</v>
      </c>
      <c r="U13" s="1" t="str">
        <f t="shared" si="1"/>
        <v>'001</v>
      </c>
      <c r="V13" s="1" t="s">
        <v>6824</v>
      </c>
      <c r="AI13" s="1"/>
      <c r="AM13" s="1" t="s">
        <v>24</v>
      </c>
    </row>
    <row r="14" spans="1:39" x14ac:dyDescent="0.2">
      <c r="A14" s="1" t="s">
        <v>26</v>
      </c>
      <c r="B14" s="1" t="s">
        <v>27</v>
      </c>
      <c r="C14" s="57">
        <v>0</v>
      </c>
      <c r="D14" s="57">
        <v>0</v>
      </c>
      <c r="E14" s="58">
        <v>11013829.539999999</v>
      </c>
      <c r="F14" s="58">
        <v>11013829.539999999</v>
      </c>
      <c r="G14" s="57">
        <v>11013829.539999999</v>
      </c>
      <c r="H14" s="57">
        <v>11013829.539999999</v>
      </c>
      <c r="I14" s="57">
        <v>0</v>
      </c>
      <c r="J14" s="57">
        <v>0</v>
      </c>
      <c r="K14" s="57">
        <f t="shared" si="0"/>
        <v>0</v>
      </c>
      <c r="L14" s="1" t="s">
        <v>6707</v>
      </c>
      <c r="M14" s="1" t="s">
        <v>6919</v>
      </c>
      <c r="N14" s="1" t="s">
        <v>6790</v>
      </c>
      <c r="O14" s="1" t="s">
        <v>6496</v>
      </c>
      <c r="Q14" s="3" t="s">
        <v>6816</v>
      </c>
      <c r="U14" s="1" t="str">
        <f t="shared" si="1"/>
        <v>'001</v>
      </c>
      <c r="V14" s="1" t="s">
        <v>6824</v>
      </c>
      <c r="AI14" s="1"/>
      <c r="AM14" s="1" t="s">
        <v>26</v>
      </c>
    </row>
    <row r="15" spans="1:39" x14ac:dyDescent="0.2">
      <c r="A15" s="1" t="s">
        <v>28</v>
      </c>
      <c r="B15" s="1" t="s">
        <v>29</v>
      </c>
      <c r="C15" s="57">
        <v>4482053</v>
      </c>
      <c r="D15" s="57">
        <v>0</v>
      </c>
      <c r="E15" s="58">
        <v>1781544056.98</v>
      </c>
      <c r="F15" s="58">
        <v>1781594865.0799999</v>
      </c>
      <c r="G15" s="57">
        <v>1786026109.98</v>
      </c>
      <c r="H15" s="57">
        <v>1781594865.0799999</v>
      </c>
      <c r="I15" s="57">
        <v>4431244.9000000004</v>
      </c>
      <c r="J15" s="57">
        <v>0</v>
      </c>
      <c r="K15" s="57">
        <f t="shared" si="0"/>
        <v>4431244.9000000004</v>
      </c>
      <c r="L15" s="1" t="s">
        <v>6707</v>
      </c>
      <c r="M15" s="1" t="s">
        <v>6919</v>
      </c>
      <c r="N15" s="1" t="s">
        <v>6790</v>
      </c>
      <c r="O15" s="1" t="s">
        <v>6496</v>
      </c>
      <c r="Q15" s="3" t="s">
        <v>6816</v>
      </c>
      <c r="U15" s="1" t="str">
        <f t="shared" si="1"/>
        <v>'001</v>
      </c>
      <c r="V15" s="1" t="s">
        <v>6824</v>
      </c>
      <c r="AI15" s="1"/>
      <c r="AM15" s="1" t="s">
        <v>28</v>
      </c>
    </row>
    <row r="16" spans="1:39" x14ac:dyDescent="0.2">
      <c r="A16" s="1" t="s">
        <v>30</v>
      </c>
      <c r="B16" s="1" t="s">
        <v>31</v>
      </c>
      <c r="C16" s="57">
        <v>104215766.91</v>
      </c>
      <c r="D16" s="57">
        <v>0</v>
      </c>
      <c r="E16" s="58">
        <v>7396140888.2700005</v>
      </c>
      <c r="F16" s="58">
        <v>7310638609.8100004</v>
      </c>
      <c r="G16" s="57">
        <v>7500356655.1800003</v>
      </c>
      <c r="H16" s="57">
        <v>7310638609.8100004</v>
      </c>
      <c r="I16" s="59">
        <f>189718045.37-41806397.17</f>
        <v>147911648.19999999</v>
      </c>
      <c r="J16" s="57">
        <v>0</v>
      </c>
      <c r="K16" s="57">
        <f t="shared" si="0"/>
        <v>147911648.19999999</v>
      </c>
      <c r="L16" s="1" t="s">
        <v>6710</v>
      </c>
      <c r="M16" s="1" t="s">
        <v>6920</v>
      </c>
      <c r="N16" s="1" t="s">
        <v>6791</v>
      </c>
      <c r="O16" s="10" t="s">
        <v>6774</v>
      </c>
      <c r="Q16" s="3" t="s">
        <v>6817</v>
      </c>
      <c r="U16" s="1" t="str">
        <f t="shared" si="1"/>
        <v>'010</v>
      </c>
      <c r="V16" s="1" t="s">
        <v>6824</v>
      </c>
      <c r="AI16" s="1"/>
      <c r="AM16" s="1" t="s">
        <v>30</v>
      </c>
    </row>
    <row r="17" spans="1:39" x14ac:dyDescent="0.2">
      <c r="A17" s="1" t="s">
        <v>32</v>
      </c>
      <c r="B17" s="1" t="s">
        <v>33</v>
      </c>
      <c r="C17" s="57">
        <v>13635254.27</v>
      </c>
      <c r="D17" s="57">
        <v>0</v>
      </c>
      <c r="E17" s="58">
        <v>105432799.09999999</v>
      </c>
      <c r="F17" s="58">
        <v>101279013.59</v>
      </c>
      <c r="G17" s="57">
        <v>119068053.37</v>
      </c>
      <c r="H17" s="57">
        <v>101279013.59</v>
      </c>
      <c r="I17" s="59">
        <f>17789039.78+41806397.17</f>
        <v>59595436.950000003</v>
      </c>
      <c r="J17" s="57">
        <v>0</v>
      </c>
      <c r="K17" s="57">
        <f t="shared" si="0"/>
        <v>59595436.950000003</v>
      </c>
      <c r="L17" s="1" t="s">
        <v>6707</v>
      </c>
      <c r="M17" s="1" t="s">
        <v>6919</v>
      </c>
      <c r="N17" s="1" t="s">
        <v>6790</v>
      </c>
      <c r="O17" s="10" t="s">
        <v>6773</v>
      </c>
      <c r="P17" s="21" t="s">
        <v>6775</v>
      </c>
      <c r="Q17" s="3" t="s">
        <v>6816</v>
      </c>
      <c r="U17" s="1" t="str">
        <f t="shared" si="1"/>
        <v>'010</v>
      </c>
      <c r="V17" s="1" t="s">
        <v>6854</v>
      </c>
      <c r="AI17" s="1"/>
      <c r="AM17" s="1" t="s">
        <v>32</v>
      </c>
    </row>
    <row r="18" spans="1:39" x14ac:dyDescent="0.2">
      <c r="A18" s="1" t="s">
        <v>34</v>
      </c>
      <c r="B18" s="1" t="s">
        <v>35</v>
      </c>
      <c r="C18" s="57">
        <v>2346.19</v>
      </c>
      <c r="D18" s="57">
        <v>0</v>
      </c>
      <c r="E18" s="58">
        <v>35125.69</v>
      </c>
      <c r="F18" s="58">
        <v>34051.410000000003</v>
      </c>
      <c r="G18" s="57">
        <v>37471.879999999997</v>
      </c>
      <c r="H18" s="57">
        <v>34051.410000000003</v>
      </c>
      <c r="I18" s="57">
        <v>3420.47</v>
      </c>
      <c r="J18" s="57">
        <v>0</v>
      </c>
      <c r="K18" s="57">
        <f t="shared" si="0"/>
        <v>3420.47</v>
      </c>
      <c r="L18" s="1" t="s">
        <v>6712</v>
      </c>
      <c r="M18" s="1" t="s">
        <v>6921</v>
      </c>
      <c r="N18" s="1" t="s">
        <v>6801</v>
      </c>
      <c r="O18" s="1" t="s">
        <v>6516</v>
      </c>
      <c r="Q18" s="3" t="s">
        <v>6820</v>
      </c>
      <c r="U18" s="1" t="str">
        <f t="shared" si="1"/>
        <v>'020</v>
      </c>
      <c r="V18" s="1" t="s">
        <v>6854</v>
      </c>
      <c r="AI18" s="1"/>
      <c r="AM18" s="1" t="s">
        <v>34</v>
      </c>
    </row>
    <row r="19" spans="1:39" x14ac:dyDescent="0.2">
      <c r="A19" s="1" t="s">
        <v>36</v>
      </c>
      <c r="B19" s="1" t="s">
        <v>37</v>
      </c>
      <c r="C19" s="57">
        <v>0</v>
      </c>
      <c r="D19" s="57">
        <v>0</v>
      </c>
      <c r="E19" s="58">
        <v>112</v>
      </c>
      <c r="F19" s="58">
        <v>112</v>
      </c>
      <c r="G19" s="57">
        <v>112</v>
      </c>
      <c r="H19" s="57">
        <v>112</v>
      </c>
      <c r="I19" s="57">
        <v>0</v>
      </c>
      <c r="J19" s="57">
        <v>0</v>
      </c>
      <c r="K19" s="57">
        <f t="shared" si="0"/>
        <v>0</v>
      </c>
      <c r="L19" s="1" t="s">
        <v>6712</v>
      </c>
      <c r="M19" s="1" t="s">
        <v>6921</v>
      </c>
      <c r="N19" s="1" t="s">
        <v>6801</v>
      </c>
      <c r="O19" s="1" t="s">
        <v>6516</v>
      </c>
      <c r="Q19" s="3" t="s">
        <v>6820</v>
      </c>
      <c r="U19" s="1" t="str">
        <f t="shared" si="1"/>
        <v>'020</v>
      </c>
      <c r="V19" s="1" t="s">
        <v>6854</v>
      </c>
      <c r="AI19" s="1"/>
      <c r="AM19" s="1" t="s">
        <v>36</v>
      </c>
    </row>
    <row r="20" spans="1:39" x14ac:dyDescent="0.2">
      <c r="A20" s="1" t="s">
        <v>38</v>
      </c>
      <c r="B20" s="1" t="s">
        <v>39</v>
      </c>
      <c r="C20" s="57">
        <v>5251.77</v>
      </c>
      <c r="D20" s="57">
        <v>0</v>
      </c>
      <c r="E20" s="58">
        <v>46950.62</v>
      </c>
      <c r="F20" s="58">
        <v>47020.37</v>
      </c>
      <c r="G20" s="57">
        <v>52202.39</v>
      </c>
      <c r="H20" s="57">
        <v>47020.37</v>
      </c>
      <c r="I20" s="57">
        <v>5182.0200000000004</v>
      </c>
      <c r="J20" s="57">
        <v>0</v>
      </c>
      <c r="K20" s="57">
        <f t="shared" si="0"/>
        <v>5182.0200000000004</v>
      </c>
      <c r="L20" s="1" t="s">
        <v>6712</v>
      </c>
      <c r="M20" s="1" t="s">
        <v>6921</v>
      </c>
      <c r="N20" s="1" t="s">
        <v>6801</v>
      </c>
      <c r="O20" s="1" t="s">
        <v>6516</v>
      </c>
      <c r="Q20" s="3" t="s">
        <v>6820</v>
      </c>
      <c r="U20" s="1" t="str">
        <f t="shared" si="1"/>
        <v>'020</v>
      </c>
      <c r="V20" s="1" t="s">
        <v>6854</v>
      </c>
      <c r="AI20" s="1"/>
      <c r="AM20" s="1" t="s">
        <v>38</v>
      </c>
    </row>
    <row r="21" spans="1:39" x14ac:dyDescent="0.2">
      <c r="A21" s="1" t="s">
        <v>40</v>
      </c>
      <c r="B21" s="1" t="s">
        <v>41</v>
      </c>
      <c r="C21" s="57">
        <v>0</v>
      </c>
      <c r="D21" s="57">
        <v>0</v>
      </c>
      <c r="E21" s="58">
        <v>5.43</v>
      </c>
      <c r="F21" s="58">
        <v>5.43</v>
      </c>
      <c r="G21" s="57">
        <v>5.43</v>
      </c>
      <c r="H21" s="57">
        <v>5.43</v>
      </c>
      <c r="I21" s="57">
        <v>0</v>
      </c>
      <c r="J21" s="57">
        <v>0</v>
      </c>
      <c r="K21" s="57">
        <f t="shared" si="0"/>
        <v>0</v>
      </c>
      <c r="L21" s="1" t="s">
        <v>6712</v>
      </c>
      <c r="M21" s="1" t="s">
        <v>6921</v>
      </c>
      <c r="N21" s="1" t="s">
        <v>6801</v>
      </c>
      <c r="O21" s="1" t="s">
        <v>6516</v>
      </c>
      <c r="Q21" s="3" t="s">
        <v>6820</v>
      </c>
      <c r="U21" s="1" t="str">
        <f t="shared" si="1"/>
        <v>'020</v>
      </c>
      <c r="V21" s="1" t="s">
        <v>6854</v>
      </c>
      <c r="AI21" s="1"/>
      <c r="AM21" s="1" t="s">
        <v>40</v>
      </c>
    </row>
    <row r="22" spans="1:39" x14ac:dyDescent="0.2">
      <c r="A22" s="1" t="s">
        <v>42</v>
      </c>
      <c r="B22" s="1" t="s">
        <v>43</v>
      </c>
      <c r="C22" s="57">
        <v>0</v>
      </c>
      <c r="D22" s="57">
        <v>0</v>
      </c>
      <c r="E22" s="58">
        <v>1258.95</v>
      </c>
      <c r="F22" s="58">
        <v>0</v>
      </c>
      <c r="G22" s="57">
        <v>1258.95</v>
      </c>
      <c r="H22" s="57">
        <v>0</v>
      </c>
      <c r="I22" s="57">
        <v>1258.95</v>
      </c>
      <c r="J22" s="57">
        <v>0</v>
      </c>
      <c r="K22" s="57">
        <f t="shared" si="0"/>
        <v>1258.95</v>
      </c>
      <c r="L22" s="1" t="s">
        <v>6712</v>
      </c>
      <c r="M22" s="1" t="s">
        <v>6921</v>
      </c>
      <c r="N22" s="1" t="s">
        <v>6801</v>
      </c>
      <c r="O22" s="1" t="s">
        <v>6516</v>
      </c>
      <c r="Q22" s="3" t="s">
        <v>6820</v>
      </c>
      <c r="U22" s="1" t="str">
        <f t="shared" si="1"/>
        <v>'020</v>
      </c>
      <c r="V22" s="1" t="s">
        <v>6854</v>
      </c>
      <c r="AI22" s="1"/>
      <c r="AM22" s="1" t="s">
        <v>42</v>
      </c>
    </row>
    <row r="23" spans="1:39" x14ac:dyDescent="0.2">
      <c r="A23" s="1" t="s">
        <v>44</v>
      </c>
      <c r="B23" s="1" t="s">
        <v>45</v>
      </c>
      <c r="C23" s="57">
        <v>328944.12</v>
      </c>
      <c r="D23" s="57">
        <v>0</v>
      </c>
      <c r="E23" s="58">
        <v>2472861.5499999998</v>
      </c>
      <c r="F23" s="58">
        <v>2526827.54</v>
      </c>
      <c r="G23" s="57">
        <v>2801805.67</v>
      </c>
      <c r="H23" s="57">
        <v>2526827.54</v>
      </c>
      <c r="I23" s="57">
        <v>274978.13</v>
      </c>
      <c r="J23" s="57">
        <v>0</v>
      </c>
      <c r="K23" s="57">
        <f t="shared" si="0"/>
        <v>274978.13</v>
      </c>
      <c r="L23" s="1" t="s">
        <v>6712</v>
      </c>
      <c r="M23" s="1" t="s">
        <v>6921</v>
      </c>
      <c r="N23" s="1" t="s">
        <v>6801</v>
      </c>
      <c r="O23" s="1" t="s">
        <v>6516</v>
      </c>
      <c r="Q23" s="3" t="s">
        <v>6820</v>
      </c>
      <c r="U23" s="1" t="str">
        <f t="shared" si="1"/>
        <v>'020</v>
      </c>
      <c r="V23" s="1" t="s">
        <v>6854</v>
      </c>
      <c r="AI23" s="1"/>
      <c r="AM23" s="1" t="s">
        <v>44</v>
      </c>
    </row>
    <row r="24" spans="1:39" x14ac:dyDescent="0.2">
      <c r="A24" s="1" t="s">
        <v>46</v>
      </c>
      <c r="B24" s="1" t="s">
        <v>47</v>
      </c>
      <c r="C24" s="57">
        <v>58895.12</v>
      </c>
      <c r="D24" s="57">
        <v>0</v>
      </c>
      <c r="E24" s="58">
        <v>19447.849999999999</v>
      </c>
      <c r="F24" s="58">
        <v>18888.73</v>
      </c>
      <c r="G24" s="57">
        <v>78342.97</v>
      </c>
      <c r="H24" s="57">
        <v>18888.73</v>
      </c>
      <c r="I24" s="57">
        <v>59454.239999999998</v>
      </c>
      <c r="J24" s="57">
        <v>0</v>
      </c>
      <c r="K24" s="57">
        <f t="shared" si="0"/>
        <v>59454.239999999998</v>
      </c>
      <c r="L24" s="1" t="s">
        <v>6712</v>
      </c>
      <c r="M24" s="1" t="s">
        <v>6921</v>
      </c>
      <c r="N24" s="1" t="s">
        <v>6801</v>
      </c>
      <c r="O24" s="1" t="s">
        <v>6516</v>
      </c>
      <c r="Q24" s="3" t="s">
        <v>6820</v>
      </c>
      <c r="U24" s="1" t="str">
        <f t="shared" si="1"/>
        <v>'020</v>
      </c>
      <c r="V24" s="1" t="s">
        <v>6854</v>
      </c>
      <c r="AI24" s="1"/>
      <c r="AM24" s="1" t="s">
        <v>46</v>
      </c>
    </row>
    <row r="25" spans="1:39" x14ac:dyDescent="0.2">
      <c r="A25" s="1" t="s">
        <v>48</v>
      </c>
      <c r="B25" s="1" t="s">
        <v>49</v>
      </c>
      <c r="C25" s="57">
        <v>59245.93</v>
      </c>
      <c r="D25" s="57">
        <v>0</v>
      </c>
      <c r="E25" s="58">
        <v>0</v>
      </c>
      <c r="F25" s="58">
        <v>0</v>
      </c>
      <c r="G25" s="57">
        <v>59245.93</v>
      </c>
      <c r="H25" s="57">
        <v>0</v>
      </c>
      <c r="I25" s="57">
        <v>59245.93</v>
      </c>
      <c r="J25" s="57">
        <v>0</v>
      </c>
      <c r="K25" s="57">
        <f t="shared" si="0"/>
        <v>59245.93</v>
      </c>
      <c r="L25" s="1" t="s">
        <v>6712</v>
      </c>
      <c r="M25" s="1" t="s">
        <v>6921</v>
      </c>
      <c r="N25" s="1" t="s">
        <v>6801</v>
      </c>
      <c r="O25" s="1" t="s">
        <v>6516</v>
      </c>
      <c r="Q25" s="3" t="s">
        <v>6820</v>
      </c>
      <c r="U25" s="1" t="str">
        <f t="shared" si="1"/>
        <v>'020</v>
      </c>
      <c r="V25" s="1" t="s">
        <v>6854</v>
      </c>
      <c r="AI25" s="1"/>
      <c r="AM25" s="1" t="s">
        <v>48</v>
      </c>
    </row>
    <row r="26" spans="1:39" x14ac:dyDescent="0.2">
      <c r="A26" s="1" t="s">
        <v>5867</v>
      </c>
      <c r="B26" s="1" t="s">
        <v>5868</v>
      </c>
      <c r="C26" s="57">
        <v>348.93</v>
      </c>
      <c r="D26" s="57">
        <v>0</v>
      </c>
      <c r="E26" s="58">
        <v>0</v>
      </c>
      <c r="F26" s="58">
        <v>348.93</v>
      </c>
      <c r="G26" s="57">
        <v>348.93</v>
      </c>
      <c r="H26" s="57">
        <v>348.93</v>
      </c>
      <c r="I26" s="57">
        <v>0</v>
      </c>
      <c r="J26" s="57">
        <v>0</v>
      </c>
      <c r="K26" s="57">
        <f t="shared" si="0"/>
        <v>0</v>
      </c>
      <c r="L26" s="1" t="s">
        <v>6712</v>
      </c>
      <c r="M26" s="1" t="s">
        <v>6921</v>
      </c>
      <c r="N26" s="1" t="s">
        <v>6801</v>
      </c>
      <c r="O26" s="1" t="s">
        <v>6516</v>
      </c>
      <c r="Q26" s="3" t="s">
        <v>6820</v>
      </c>
      <c r="U26" s="1" t="str">
        <f t="shared" si="1"/>
        <v>'020</v>
      </c>
      <c r="V26" s="1" t="s">
        <v>6854</v>
      </c>
      <c r="AI26" s="1"/>
      <c r="AM26" s="1" t="e">
        <v>#N/A</v>
      </c>
    </row>
    <row r="27" spans="1:39" x14ac:dyDescent="0.2">
      <c r="A27" s="1" t="s">
        <v>50</v>
      </c>
      <c r="B27" s="1" t="s">
        <v>51</v>
      </c>
      <c r="C27" s="57">
        <v>68674.080000000002</v>
      </c>
      <c r="D27" s="57">
        <v>0</v>
      </c>
      <c r="E27" s="58">
        <v>89442.42</v>
      </c>
      <c r="F27" s="58">
        <v>96472.93</v>
      </c>
      <c r="G27" s="57">
        <v>158116.5</v>
      </c>
      <c r="H27" s="57">
        <v>96472.93</v>
      </c>
      <c r="I27" s="57">
        <v>61643.57</v>
      </c>
      <c r="J27" s="57">
        <v>0</v>
      </c>
      <c r="K27" s="57">
        <f t="shared" si="0"/>
        <v>61643.57</v>
      </c>
      <c r="L27" s="1" t="s">
        <v>6712</v>
      </c>
      <c r="M27" s="1" t="s">
        <v>6921</v>
      </c>
      <c r="N27" s="1" t="s">
        <v>6801</v>
      </c>
      <c r="O27" s="1" t="s">
        <v>6516</v>
      </c>
      <c r="Q27" s="3" t="s">
        <v>6820</v>
      </c>
      <c r="U27" s="1" t="str">
        <f t="shared" si="1"/>
        <v>'020</v>
      </c>
      <c r="V27" s="1" t="s">
        <v>6854</v>
      </c>
      <c r="AI27" s="1"/>
      <c r="AM27" s="1" t="s">
        <v>50</v>
      </c>
    </row>
    <row r="28" spans="1:39" x14ac:dyDescent="0.2">
      <c r="A28" s="1" t="s">
        <v>52</v>
      </c>
      <c r="B28" s="1" t="s">
        <v>53</v>
      </c>
      <c r="C28" s="57">
        <v>1932.52</v>
      </c>
      <c r="D28" s="57">
        <v>0</v>
      </c>
      <c r="E28" s="58">
        <v>82831.679999999993</v>
      </c>
      <c r="F28" s="58">
        <v>84138.72</v>
      </c>
      <c r="G28" s="57">
        <v>84764.2</v>
      </c>
      <c r="H28" s="57">
        <v>84138.72</v>
      </c>
      <c r="I28" s="57">
        <v>625.48</v>
      </c>
      <c r="J28" s="57">
        <v>0</v>
      </c>
      <c r="K28" s="57">
        <f t="shared" si="0"/>
        <v>625.48</v>
      </c>
      <c r="L28" s="1" t="s">
        <v>6712</v>
      </c>
      <c r="M28" s="1" t="s">
        <v>6921</v>
      </c>
      <c r="N28" s="1" t="s">
        <v>6801</v>
      </c>
      <c r="O28" s="1" t="s">
        <v>6516</v>
      </c>
      <c r="Q28" s="3" t="s">
        <v>6820</v>
      </c>
      <c r="U28" s="1" t="str">
        <f t="shared" si="1"/>
        <v>'020</v>
      </c>
      <c r="V28" s="1" t="s">
        <v>6854</v>
      </c>
      <c r="AI28" s="1"/>
      <c r="AM28" s="1" t="s">
        <v>52</v>
      </c>
    </row>
    <row r="29" spans="1:39" x14ac:dyDescent="0.2">
      <c r="A29" s="1" t="s">
        <v>54</v>
      </c>
      <c r="B29" s="1" t="s">
        <v>55</v>
      </c>
      <c r="C29" s="57">
        <v>168.2</v>
      </c>
      <c r="D29" s="57">
        <v>0</v>
      </c>
      <c r="E29" s="58">
        <v>248.34</v>
      </c>
      <c r="F29" s="58">
        <v>249.45</v>
      </c>
      <c r="G29" s="57">
        <v>416.54</v>
      </c>
      <c r="H29" s="57">
        <v>249.45</v>
      </c>
      <c r="I29" s="57">
        <v>167.09</v>
      </c>
      <c r="J29" s="57">
        <v>0</v>
      </c>
      <c r="K29" s="57">
        <f t="shared" si="0"/>
        <v>167.09</v>
      </c>
      <c r="L29" s="1" t="s">
        <v>6712</v>
      </c>
      <c r="M29" s="1" t="s">
        <v>6921</v>
      </c>
      <c r="N29" s="1" t="s">
        <v>6801</v>
      </c>
      <c r="O29" s="1" t="s">
        <v>6516</v>
      </c>
      <c r="Q29" s="3" t="s">
        <v>6820</v>
      </c>
      <c r="U29" s="1" t="str">
        <f t="shared" si="1"/>
        <v>'020</v>
      </c>
      <c r="V29" s="1" t="s">
        <v>6854</v>
      </c>
      <c r="AI29" s="1"/>
      <c r="AM29" s="1" t="s">
        <v>54</v>
      </c>
    </row>
    <row r="30" spans="1:39" x14ac:dyDescent="0.2">
      <c r="A30" s="1" t="s">
        <v>56</v>
      </c>
      <c r="B30" s="1" t="s">
        <v>57</v>
      </c>
      <c r="C30" s="57">
        <v>4821.1899999999996</v>
      </c>
      <c r="D30" s="57">
        <v>0</v>
      </c>
      <c r="E30" s="58">
        <v>356.96</v>
      </c>
      <c r="F30" s="58">
        <v>350.68</v>
      </c>
      <c r="G30" s="57">
        <v>5178.1499999999996</v>
      </c>
      <c r="H30" s="57">
        <v>350.68</v>
      </c>
      <c r="I30" s="57">
        <v>4827.47</v>
      </c>
      <c r="J30" s="57">
        <v>0</v>
      </c>
      <c r="K30" s="57">
        <f t="shared" si="0"/>
        <v>4827.47</v>
      </c>
      <c r="L30" s="1" t="s">
        <v>6712</v>
      </c>
      <c r="M30" s="1" t="s">
        <v>6921</v>
      </c>
      <c r="N30" s="1" t="s">
        <v>6801</v>
      </c>
      <c r="O30" s="1" t="s">
        <v>6516</v>
      </c>
      <c r="Q30" s="3" t="s">
        <v>6820</v>
      </c>
      <c r="U30" s="1" t="str">
        <f t="shared" si="1"/>
        <v>'020</v>
      </c>
      <c r="V30" s="1" t="s">
        <v>6854</v>
      </c>
      <c r="AI30" s="1"/>
      <c r="AM30" s="1" t="s">
        <v>56</v>
      </c>
    </row>
    <row r="31" spans="1:39" x14ac:dyDescent="0.2">
      <c r="A31" s="1" t="s">
        <v>58</v>
      </c>
      <c r="B31" s="1" t="s">
        <v>59</v>
      </c>
      <c r="C31" s="57">
        <v>110.07</v>
      </c>
      <c r="D31" s="57">
        <v>0</v>
      </c>
      <c r="E31" s="58">
        <v>0</v>
      </c>
      <c r="F31" s="58">
        <v>0</v>
      </c>
      <c r="G31" s="57">
        <v>110.07</v>
      </c>
      <c r="H31" s="57">
        <v>0</v>
      </c>
      <c r="I31" s="57">
        <v>110.07</v>
      </c>
      <c r="J31" s="57">
        <v>0</v>
      </c>
      <c r="K31" s="57">
        <f t="shared" si="0"/>
        <v>110.07</v>
      </c>
      <c r="L31" s="1" t="s">
        <v>6712</v>
      </c>
      <c r="M31" s="1" t="s">
        <v>6921</v>
      </c>
      <c r="N31" s="1" t="s">
        <v>6801</v>
      </c>
      <c r="O31" s="1" t="s">
        <v>6516</v>
      </c>
      <c r="Q31" s="3" t="s">
        <v>6820</v>
      </c>
      <c r="U31" s="1" t="str">
        <f t="shared" si="1"/>
        <v>'020</v>
      </c>
      <c r="V31" s="1" t="s">
        <v>6854</v>
      </c>
      <c r="AI31" s="1"/>
      <c r="AM31" s="1" t="s">
        <v>58</v>
      </c>
    </row>
    <row r="32" spans="1:39" x14ac:dyDescent="0.2">
      <c r="A32" s="1" t="s">
        <v>60</v>
      </c>
      <c r="B32" s="1" t="s">
        <v>61</v>
      </c>
      <c r="C32" s="57">
        <v>0</v>
      </c>
      <c r="D32" s="57">
        <v>0</v>
      </c>
      <c r="E32" s="58">
        <v>424.86</v>
      </c>
      <c r="F32" s="58">
        <v>0</v>
      </c>
      <c r="G32" s="57">
        <v>424.86</v>
      </c>
      <c r="H32" s="57">
        <v>0</v>
      </c>
      <c r="I32" s="57">
        <v>424.86</v>
      </c>
      <c r="J32" s="57">
        <v>0</v>
      </c>
      <c r="K32" s="57">
        <f t="shared" si="0"/>
        <v>424.86</v>
      </c>
      <c r="L32" s="1" t="s">
        <v>6712</v>
      </c>
      <c r="M32" s="1" t="s">
        <v>6921</v>
      </c>
      <c r="N32" s="1" t="s">
        <v>6801</v>
      </c>
      <c r="O32" s="1" t="s">
        <v>6516</v>
      </c>
      <c r="Q32" s="3" t="s">
        <v>6820</v>
      </c>
      <c r="U32" s="1" t="str">
        <f t="shared" si="1"/>
        <v>'020</v>
      </c>
      <c r="V32" s="1" t="s">
        <v>6854</v>
      </c>
      <c r="AI32" s="1"/>
      <c r="AM32" s="1" t="s">
        <v>60</v>
      </c>
    </row>
    <row r="33" spans="1:39" x14ac:dyDescent="0.2">
      <c r="A33" s="1" t="s">
        <v>62</v>
      </c>
      <c r="B33" s="1" t="s">
        <v>63</v>
      </c>
      <c r="C33" s="57">
        <v>397.72</v>
      </c>
      <c r="D33" s="57">
        <v>0</v>
      </c>
      <c r="E33" s="58">
        <v>2398303.11</v>
      </c>
      <c r="F33" s="58">
        <v>2397973.33</v>
      </c>
      <c r="G33" s="57">
        <v>2398700.83</v>
      </c>
      <c r="H33" s="57">
        <v>2397973.33</v>
      </c>
      <c r="I33" s="57">
        <v>727.5</v>
      </c>
      <c r="J33" s="57">
        <v>0</v>
      </c>
      <c r="K33" s="57">
        <f t="shared" si="0"/>
        <v>727.5</v>
      </c>
      <c r="L33" s="1" t="s">
        <v>6712</v>
      </c>
      <c r="M33" s="1" t="s">
        <v>6921</v>
      </c>
      <c r="N33" s="1" t="s">
        <v>6801</v>
      </c>
      <c r="O33" s="1" t="s">
        <v>6516</v>
      </c>
      <c r="Q33" s="3" t="s">
        <v>6820</v>
      </c>
      <c r="U33" s="1" t="str">
        <f t="shared" si="1"/>
        <v>'020</v>
      </c>
      <c r="V33" s="1" t="s">
        <v>6854</v>
      </c>
      <c r="AI33" s="1"/>
      <c r="AM33" s="1" t="s">
        <v>62</v>
      </c>
    </row>
    <row r="34" spans="1:39" x14ac:dyDescent="0.2">
      <c r="A34" s="1" t="s">
        <v>64</v>
      </c>
      <c r="B34" s="1" t="s">
        <v>65</v>
      </c>
      <c r="C34" s="57">
        <v>139.5</v>
      </c>
      <c r="D34" s="57">
        <v>0</v>
      </c>
      <c r="E34" s="58">
        <v>50914.58</v>
      </c>
      <c r="F34" s="58">
        <v>50735.14</v>
      </c>
      <c r="G34" s="57">
        <v>51054.080000000002</v>
      </c>
      <c r="H34" s="57">
        <v>50735.14</v>
      </c>
      <c r="I34" s="57">
        <v>318.94</v>
      </c>
      <c r="J34" s="57">
        <v>0</v>
      </c>
      <c r="K34" s="57">
        <f t="shared" si="0"/>
        <v>318.94</v>
      </c>
      <c r="L34" s="1" t="s">
        <v>6712</v>
      </c>
      <c r="M34" s="1" t="s">
        <v>6921</v>
      </c>
      <c r="N34" s="1" t="s">
        <v>6801</v>
      </c>
      <c r="O34" s="1" t="s">
        <v>6516</v>
      </c>
      <c r="Q34" s="3" t="s">
        <v>6820</v>
      </c>
      <c r="U34" s="1" t="str">
        <f t="shared" si="1"/>
        <v>'020</v>
      </c>
      <c r="V34" s="1" t="s">
        <v>6854</v>
      </c>
      <c r="AI34" s="1"/>
      <c r="AM34" s="1" t="s">
        <v>64</v>
      </c>
    </row>
    <row r="35" spans="1:39" x14ac:dyDescent="0.2">
      <c r="A35" s="1" t="s">
        <v>66</v>
      </c>
      <c r="B35" s="1" t="s">
        <v>67</v>
      </c>
      <c r="C35" s="57">
        <v>11061.4</v>
      </c>
      <c r="D35" s="57">
        <v>0</v>
      </c>
      <c r="E35" s="58">
        <v>0</v>
      </c>
      <c r="F35" s="58">
        <v>159.36000000000001</v>
      </c>
      <c r="G35" s="57">
        <v>11061.4</v>
      </c>
      <c r="H35" s="57">
        <v>159.36000000000001</v>
      </c>
      <c r="I35" s="57">
        <v>10902.04</v>
      </c>
      <c r="J35" s="57">
        <v>0</v>
      </c>
      <c r="K35" s="57">
        <f t="shared" si="0"/>
        <v>10902.04</v>
      </c>
      <c r="L35" s="1" t="s">
        <v>6712</v>
      </c>
      <c r="M35" s="1" t="s">
        <v>6921</v>
      </c>
      <c r="N35" s="1" t="s">
        <v>6801</v>
      </c>
      <c r="O35" s="1" t="s">
        <v>6516</v>
      </c>
      <c r="Q35" s="3" t="s">
        <v>6820</v>
      </c>
      <c r="U35" s="1" t="str">
        <f t="shared" si="1"/>
        <v>'020</v>
      </c>
      <c r="V35" s="1" t="s">
        <v>6854</v>
      </c>
      <c r="AI35" s="1"/>
      <c r="AM35" s="1" t="s">
        <v>66</v>
      </c>
    </row>
    <row r="36" spans="1:39" x14ac:dyDescent="0.2">
      <c r="A36" s="1" t="s">
        <v>68</v>
      </c>
      <c r="B36" s="1" t="s">
        <v>69</v>
      </c>
      <c r="C36" s="57">
        <v>121.11</v>
      </c>
      <c r="D36" s="57">
        <v>0</v>
      </c>
      <c r="E36" s="58">
        <v>0</v>
      </c>
      <c r="F36" s="58">
        <v>0</v>
      </c>
      <c r="G36" s="57">
        <v>121.11</v>
      </c>
      <c r="H36" s="57">
        <v>0</v>
      </c>
      <c r="I36" s="57">
        <v>121.11</v>
      </c>
      <c r="J36" s="57">
        <v>0</v>
      </c>
      <c r="K36" s="57">
        <f t="shared" si="0"/>
        <v>121.11</v>
      </c>
      <c r="L36" s="1" t="s">
        <v>6712</v>
      </c>
      <c r="M36" s="1" t="s">
        <v>6921</v>
      </c>
      <c r="N36" s="1" t="s">
        <v>6801</v>
      </c>
      <c r="O36" s="1" t="s">
        <v>6516</v>
      </c>
      <c r="Q36" s="3" t="s">
        <v>6820</v>
      </c>
      <c r="U36" s="1" t="str">
        <f t="shared" si="1"/>
        <v>'020</v>
      </c>
      <c r="V36" s="1" t="s">
        <v>6854</v>
      </c>
      <c r="AI36" s="1"/>
      <c r="AM36" s="1" t="s">
        <v>68</v>
      </c>
    </row>
    <row r="37" spans="1:39" x14ac:dyDescent="0.2">
      <c r="A37" s="1" t="s">
        <v>70</v>
      </c>
      <c r="B37" s="1" t="s">
        <v>71</v>
      </c>
      <c r="C37" s="57">
        <v>749.52</v>
      </c>
      <c r="D37" s="57">
        <v>0</v>
      </c>
      <c r="E37" s="58">
        <v>10134.5</v>
      </c>
      <c r="F37" s="58">
        <v>9672.61</v>
      </c>
      <c r="G37" s="57">
        <v>10884.02</v>
      </c>
      <c r="H37" s="57">
        <v>9672.61</v>
      </c>
      <c r="I37" s="57">
        <v>1211.4100000000001</v>
      </c>
      <c r="J37" s="57">
        <v>0</v>
      </c>
      <c r="K37" s="57">
        <f t="shared" si="0"/>
        <v>1211.4100000000001</v>
      </c>
      <c r="L37" s="1" t="s">
        <v>6712</v>
      </c>
      <c r="M37" s="1" t="s">
        <v>6921</v>
      </c>
      <c r="N37" s="1" t="s">
        <v>6801</v>
      </c>
      <c r="O37" s="1" t="s">
        <v>6516</v>
      </c>
      <c r="Q37" s="3" t="s">
        <v>6820</v>
      </c>
      <c r="U37" s="1" t="str">
        <f t="shared" si="1"/>
        <v>'020</v>
      </c>
      <c r="V37" s="1" t="s">
        <v>6854</v>
      </c>
      <c r="AI37" s="1"/>
      <c r="AM37" s="1" t="s">
        <v>70</v>
      </c>
    </row>
    <row r="38" spans="1:39" x14ac:dyDescent="0.2">
      <c r="A38" s="1" t="s">
        <v>5869</v>
      </c>
      <c r="B38" s="1" t="s">
        <v>5870</v>
      </c>
      <c r="C38" s="57">
        <v>0</v>
      </c>
      <c r="D38" s="57">
        <v>0</v>
      </c>
      <c r="E38" s="58">
        <v>98.68</v>
      </c>
      <c r="F38" s="58">
        <v>98.68</v>
      </c>
      <c r="G38" s="57">
        <v>98.68</v>
      </c>
      <c r="H38" s="57">
        <v>98.68</v>
      </c>
      <c r="I38" s="57">
        <v>0</v>
      </c>
      <c r="J38" s="57">
        <v>0</v>
      </c>
      <c r="K38" s="57">
        <f t="shared" si="0"/>
        <v>0</v>
      </c>
      <c r="L38" s="1" t="s">
        <v>6712</v>
      </c>
      <c r="M38" s="1" t="s">
        <v>6921</v>
      </c>
      <c r="N38" s="1" t="s">
        <v>6801</v>
      </c>
      <c r="O38" s="1" t="s">
        <v>6516</v>
      </c>
      <c r="Q38" s="3" t="s">
        <v>6820</v>
      </c>
      <c r="U38" s="1" t="str">
        <f t="shared" si="1"/>
        <v>'020</v>
      </c>
      <c r="V38" s="1" t="s">
        <v>6854</v>
      </c>
      <c r="AI38" s="1"/>
      <c r="AM38" s="1" t="e">
        <v>#N/A</v>
      </c>
    </row>
    <row r="39" spans="1:39" x14ac:dyDescent="0.2">
      <c r="A39" s="1" t="s">
        <v>72</v>
      </c>
      <c r="B39" s="1" t="s">
        <v>73</v>
      </c>
      <c r="C39" s="57">
        <v>310.72000000000003</v>
      </c>
      <c r="D39" s="57">
        <v>0</v>
      </c>
      <c r="E39" s="58">
        <v>1419.72</v>
      </c>
      <c r="F39" s="58">
        <v>1631.76</v>
      </c>
      <c r="G39" s="57">
        <v>1730.44</v>
      </c>
      <c r="H39" s="57">
        <v>1631.76</v>
      </c>
      <c r="I39" s="57">
        <v>98.68</v>
      </c>
      <c r="J39" s="57">
        <v>0</v>
      </c>
      <c r="K39" s="57">
        <f t="shared" si="0"/>
        <v>98.68</v>
      </c>
      <c r="L39" s="1" t="s">
        <v>6712</v>
      </c>
      <c r="M39" s="1" t="s">
        <v>6921</v>
      </c>
      <c r="N39" s="1" t="s">
        <v>6801</v>
      </c>
      <c r="O39" s="1" t="s">
        <v>6516</v>
      </c>
      <c r="Q39" s="3" t="s">
        <v>6820</v>
      </c>
      <c r="U39" s="1" t="str">
        <f t="shared" si="1"/>
        <v>'020</v>
      </c>
      <c r="V39" s="1" t="s">
        <v>6854</v>
      </c>
      <c r="AI39" s="1"/>
      <c r="AM39" s="1" t="s">
        <v>72</v>
      </c>
    </row>
    <row r="40" spans="1:39" x14ac:dyDescent="0.2">
      <c r="A40" s="1" t="s">
        <v>5871</v>
      </c>
      <c r="B40" s="1" t="s">
        <v>5872</v>
      </c>
      <c r="C40" s="57">
        <v>0</v>
      </c>
      <c r="D40" s="57">
        <v>0</v>
      </c>
      <c r="E40" s="58">
        <v>59.8</v>
      </c>
      <c r="F40" s="58">
        <v>59.8</v>
      </c>
      <c r="G40" s="57">
        <v>59.8</v>
      </c>
      <c r="H40" s="57">
        <v>59.8</v>
      </c>
      <c r="I40" s="57">
        <v>0</v>
      </c>
      <c r="J40" s="57">
        <v>0</v>
      </c>
      <c r="K40" s="57">
        <f t="shared" si="0"/>
        <v>0</v>
      </c>
      <c r="L40" s="1" t="s">
        <v>6712</v>
      </c>
      <c r="M40" s="1" t="s">
        <v>6921</v>
      </c>
      <c r="N40" s="1" t="s">
        <v>6801</v>
      </c>
      <c r="O40" s="1" t="s">
        <v>6516</v>
      </c>
      <c r="Q40" s="3" t="s">
        <v>6820</v>
      </c>
      <c r="U40" s="1" t="str">
        <f t="shared" si="1"/>
        <v>'020</v>
      </c>
      <c r="V40" s="1" t="s">
        <v>6854</v>
      </c>
      <c r="AI40" s="1"/>
      <c r="AM40" s="1" t="e">
        <v>#N/A</v>
      </c>
    </row>
    <row r="41" spans="1:39" x14ac:dyDescent="0.2">
      <c r="A41" s="1" t="s">
        <v>74</v>
      </c>
      <c r="B41" s="1" t="s">
        <v>75</v>
      </c>
      <c r="C41" s="57">
        <v>0</v>
      </c>
      <c r="D41" s="57">
        <v>0</v>
      </c>
      <c r="E41" s="58">
        <v>1733104.26</v>
      </c>
      <c r="F41" s="58">
        <v>1733104.26</v>
      </c>
      <c r="G41" s="57">
        <v>1733104.26</v>
      </c>
      <c r="H41" s="57">
        <v>1733104.26</v>
      </c>
      <c r="I41" s="57">
        <v>0</v>
      </c>
      <c r="J41" s="57">
        <v>0</v>
      </c>
      <c r="K41" s="57">
        <f t="shared" si="0"/>
        <v>0</v>
      </c>
      <c r="L41" s="1" t="s">
        <v>6712</v>
      </c>
      <c r="M41" s="1" t="s">
        <v>6921</v>
      </c>
      <c r="N41" s="1" t="s">
        <v>6801</v>
      </c>
      <c r="O41" s="1" t="s">
        <v>6516</v>
      </c>
      <c r="Q41" s="3" t="s">
        <v>6820</v>
      </c>
      <c r="U41" s="1" t="str">
        <f t="shared" si="1"/>
        <v>'020</v>
      </c>
      <c r="V41" s="1" t="s">
        <v>6854</v>
      </c>
      <c r="AI41" s="1"/>
      <c r="AM41" s="1" t="s">
        <v>74</v>
      </c>
    </row>
    <row r="42" spans="1:39" x14ac:dyDescent="0.2">
      <c r="A42" s="1" t="s">
        <v>76</v>
      </c>
      <c r="B42" s="1" t="s">
        <v>77</v>
      </c>
      <c r="C42" s="57">
        <v>0</v>
      </c>
      <c r="D42" s="57">
        <v>0</v>
      </c>
      <c r="E42" s="58">
        <v>4681.05</v>
      </c>
      <c r="F42" s="58">
        <v>4681.05</v>
      </c>
      <c r="G42" s="57">
        <v>4681.05</v>
      </c>
      <c r="H42" s="57">
        <v>4681.05</v>
      </c>
      <c r="I42" s="57">
        <v>0</v>
      </c>
      <c r="J42" s="57">
        <v>0</v>
      </c>
      <c r="K42" s="57">
        <f t="shared" si="0"/>
        <v>0</v>
      </c>
      <c r="L42" s="1" t="s">
        <v>6712</v>
      </c>
      <c r="M42" s="1" t="s">
        <v>6921</v>
      </c>
      <c r="N42" s="1" t="s">
        <v>6801</v>
      </c>
      <c r="O42" s="1" t="s">
        <v>6516</v>
      </c>
      <c r="Q42" s="3" t="s">
        <v>6820</v>
      </c>
      <c r="U42" s="1" t="str">
        <f t="shared" si="1"/>
        <v>'020</v>
      </c>
      <c r="V42" s="1" t="s">
        <v>6854</v>
      </c>
      <c r="AI42" s="1"/>
      <c r="AM42" s="1" t="s">
        <v>76</v>
      </c>
    </row>
    <row r="43" spans="1:39" x14ac:dyDescent="0.2">
      <c r="A43" s="1" t="s">
        <v>78</v>
      </c>
      <c r="B43" s="1" t="s">
        <v>79</v>
      </c>
      <c r="C43" s="57">
        <v>490.26</v>
      </c>
      <c r="D43" s="57">
        <v>0</v>
      </c>
      <c r="E43" s="58">
        <v>17381.3</v>
      </c>
      <c r="F43" s="58">
        <v>16169.73</v>
      </c>
      <c r="G43" s="57">
        <v>17871.560000000001</v>
      </c>
      <c r="H43" s="57">
        <v>16169.73</v>
      </c>
      <c r="I43" s="57">
        <v>1701.83</v>
      </c>
      <c r="J43" s="57">
        <v>0</v>
      </c>
      <c r="K43" s="57">
        <f t="shared" si="0"/>
        <v>1701.83</v>
      </c>
      <c r="L43" s="1" t="s">
        <v>6712</v>
      </c>
      <c r="M43" s="1" t="s">
        <v>6921</v>
      </c>
      <c r="N43" s="1" t="s">
        <v>6801</v>
      </c>
      <c r="O43" s="1" t="s">
        <v>6516</v>
      </c>
      <c r="Q43" s="3" t="s">
        <v>6820</v>
      </c>
      <c r="U43" s="1" t="str">
        <f t="shared" si="1"/>
        <v>'020</v>
      </c>
      <c r="V43" s="1" t="s">
        <v>6854</v>
      </c>
      <c r="AI43" s="1"/>
      <c r="AM43" s="1" t="s">
        <v>78</v>
      </c>
    </row>
    <row r="44" spans="1:39" x14ac:dyDescent="0.2">
      <c r="A44" s="1" t="s">
        <v>80</v>
      </c>
      <c r="B44" s="1" t="s">
        <v>81</v>
      </c>
      <c r="C44" s="57">
        <v>83.2</v>
      </c>
      <c r="D44" s="57">
        <v>0</v>
      </c>
      <c r="E44" s="58">
        <v>1086.9100000000001</v>
      </c>
      <c r="F44" s="58">
        <v>210.63</v>
      </c>
      <c r="G44" s="57">
        <v>1170.1099999999999</v>
      </c>
      <c r="H44" s="57">
        <v>210.63</v>
      </c>
      <c r="I44" s="57">
        <v>959.48</v>
      </c>
      <c r="J44" s="57">
        <v>0</v>
      </c>
      <c r="K44" s="57">
        <f t="shared" si="0"/>
        <v>959.48</v>
      </c>
      <c r="L44" s="1" t="s">
        <v>6712</v>
      </c>
      <c r="M44" s="1" t="s">
        <v>6921</v>
      </c>
      <c r="N44" s="1" t="s">
        <v>6801</v>
      </c>
      <c r="O44" s="1" t="s">
        <v>6516</v>
      </c>
      <c r="Q44" s="3" t="s">
        <v>6820</v>
      </c>
      <c r="U44" s="1" t="str">
        <f t="shared" si="1"/>
        <v>'020</v>
      </c>
      <c r="V44" s="1" t="s">
        <v>6854</v>
      </c>
      <c r="AI44" s="1"/>
      <c r="AM44" s="1" t="s">
        <v>80</v>
      </c>
    </row>
    <row r="45" spans="1:39" x14ac:dyDescent="0.2">
      <c r="A45" s="1" t="s">
        <v>82</v>
      </c>
      <c r="B45" s="1" t="s">
        <v>83</v>
      </c>
      <c r="C45" s="57">
        <v>14194.86</v>
      </c>
      <c r="D45" s="57">
        <v>0</v>
      </c>
      <c r="E45" s="58">
        <v>14204.04</v>
      </c>
      <c r="F45" s="58">
        <v>14204.04</v>
      </c>
      <c r="G45" s="57">
        <v>28398.9</v>
      </c>
      <c r="H45" s="57">
        <v>14204.04</v>
      </c>
      <c r="I45" s="57">
        <v>14194.86</v>
      </c>
      <c r="J45" s="57">
        <v>0</v>
      </c>
      <c r="K45" s="57">
        <f t="shared" si="0"/>
        <v>14194.86</v>
      </c>
      <c r="L45" s="1" t="s">
        <v>6712</v>
      </c>
      <c r="M45" s="1" t="s">
        <v>6921</v>
      </c>
      <c r="N45" s="1" t="s">
        <v>6801</v>
      </c>
      <c r="O45" s="1" t="s">
        <v>6516</v>
      </c>
      <c r="Q45" s="3" t="s">
        <v>6820</v>
      </c>
      <c r="U45" s="1" t="str">
        <f t="shared" si="1"/>
        <v>'020</v>
      </c>
      <c r="V45" s="1" t="s">
        <v>6854</v>
      </c>
      <c r="AI45" s="1"/>
      <c r="AM45" s="1" t="s">
        <v>82</v>
      </c>
    </row>
    <row r="46" spans="1:39" x14ac:dyDescent="0.2">
      <c r="A46" s="1" t="s">
        <v>84</v>
      </c>
      <c r="B46" s="1" t="s">
        <v>85</v>
      </c>
      <c r="C46" s="57">
        <v>3408.53</v>
      </c>
      <c r="D46" s="57">
        <v>0</v>
      </c>
      <c r="E46" s="58">
        <v>17.489999999999998</v>
      </c>
      <c r="F46" s="58">
        <v>17.489999999999998</v>
      </c>
      <c r="G46" s="57">
        <v>3426.02</v>
      </c>
      <c r="H46" s="57">
        <v>17.489999999999998</v>
      </c>
      <c r="I46" s="57">
        <v>3408.53</v>
      </c>
      <c r="J46" s="57">
        <v>0</v>
      </c>
      <c r="K46" s="57">
        <f t="shared" si="0"/>
        <v>3408.53</v>
      </c>
      <c r="L46" s="1" t="s">
        <v>6712</v>
      </c>
      <c r="M46" s="1" t="s">
        <v>6921</v>
      </c>
      <c r="N46" s="1" t="s">
        <v>6801</v>
      </c>
      <c r="O46" s="1" t="s">
        <v>6516</v>
      </c>
      <c r="Q46" s="3" t="s">
        <v>6820</v>
      </c>
      <c r="U46" s="1" t="str">
        <f t="shared" si="1"/>
        <v>'020</v>
      </c>
      <c r="V46" s="1" t="s">
        <v>6854</v>
      </c>
      <c r="AI46" s="1"/>
      <c r="AM46" s="1" t="s">
        <v>84</v>
      </c>
    </row>
    <row r="47" spans="1:39" x14ac:dyDescent="0.2">
      <c r="A47" s="1" t="s">
        <v>86</v>
      </c>
      <c r="B47" s="1" t="s">
        <v>87</v>
      </c>
      <c r="C47" s="57">
        <v>5230.72</v>
      </c>
      <c r="D47" s="57">
        <v>0</v>
      </c>
      <c r="E47" s="58">
        <v>0</v>
      </c>
      <c r="F47" s="58">
        <v>0</v>
      </c>
      <c r="G47" s="57">
        <v>5230.72</v>
      </c>
      <c r="H47" s="57">
        <v>0</v>
      </c>
      <c r="I47" s="57">
        <v>5230.72</v>
      </c>
      <c r="J47" s="57">
        <v>0</v>
      </c>
      <c r="K47" s="57">
        <f t="shared" si="0"/>
        <v>5230.72</v>
      </c>
      <c r="L47" s="1" t="s">
        <v>6712</v>
      </c>
      <c r="M47" s="1" t="s">
        <v>6921</v>
      </c>
      <c r="N47" s="1" t="s">
        <v>6801</v>
      </c>
      <c r="O47" s="1" t="s">
        <v>6516</v>
      </c>
      <c r="Q47" s="3" t="s">
        <v>6820</v>
      </c>
      <c r="U47" s="1" t="str">
        <f t="shared" si="1"/>
        <v>'020</v>
      </c>
      <c r="V47" s="1" t="s">
        <v>6854</v>
      </c>
      <c r="AI47" s="1"/>
      <c r="AM47" s="1" t="s">
        <v>86</v>
      </c>
    </row>
    <row r="48" spans="1:39" x14ac:dyDescent="0.2">
      <c r="A48" s="1" t="s">
        <v>88</v>
      </c>
      <c r="B48" s="1" t="s">
        <v>89</v>
      </c>
      <c r="C48" s="57">
        <v>1901.82</v>
      </c>
      <c r="D48" s="57">
        <v>0</v>
      </c>
      <c r="E48" s="58">
        <v>0</v>
      </c>
      <c r="F48" s="58">
        <v>0</v>
      </c>
      <c r="G48" s="57">
        <v>1901.82</v>
      </c>
      <c r="H48" s="57">
        <v>0</v>
      </c>
      <c r="I48" s="57">
        <v>1901.82</v>
      </c>
      <c r="J48" s="57">
        <v>0</v>
      </c>
      <c r="K48" s="57">
        <f t="shared" si="0"/>
        <v>1901.82</v>
      </c>
      <c r="L48" s="1" t="s">
        <v>6712</v>
      </c>
      <c r="M48" s="1" t="s">
        <v>6921</v>
      </c>
      <c r="N48" s="1" t="s">
        <v>6801</v>
      </c>
      <c r="O48" s="1" t="s">
        <v>6516</v>
      </c>
      <c r="Q48" s="3" t="s">
        <v>6820</v>
      </c>
      <c r="U48" s="1" t="str">
        <f t="shared" si="1"/>
        <v>'020</v>
      </c>
      <c r="V48" s="1" t="s">
        <v>6854</v>
      </c>
      <c r="AI48" s="1"/>
      <c r="AM48" s="1" t="s">
        <v>88</v>
      </c>
    </row>
    <row r="49" spans="1:39" x14ac:dyDescent="0.2">
      <c r="A49" s="1" t="s">
        <v>90</v>
      </c>
      <c r="B49" s="1" t="s">
        <v>91</v>
      </c>
      <c r="C49" s="57">
        <v>7509.76</v>
      </c>
      <c r="D49" s="57">
        <v>0</v>
      </c>
      <c r="E49" s="58">
        <v>2422.61</v>
      </c>
      <c r="F49" s="58">
        <v>3918.52</v>
      </c>
      <c r="G49" s="57">
        <v>9932.3700000000008</v>
      </c>
      <c r="H49" s="57">
        <v>3918.52</v>
      </c>
      <c r="I49" s="57">
        <v>6013.85</v>
      </c>
      <c r="J49" s="57">
        <v>0</v>
      </c>
      <c r="K49" s="57">
        <f t="shared" si="0"/>
        <v>6013.85</v>
      </c>
      <c r="L49" s="1" t="s">
        <v>6712</v>
      </c>
      <c r="M49" s="1" t="s">
        <v>6921</v>
      </c>
      <c r="N49" s="1" t="s">
        <v>6801</v>
      </c>
      <c r="O49" s="1" t="s">
        <v>6516</v>
      </c>
      <c r="Q49" s="3" t="s">
        <v>6820</v>
      </c>
      <c r="U49" s="1" t="str">
        <f t="shared" si="1"/>
        <v>'020</v>
      </c>
      <c r="V49" s="1" t="s">
        <v>6854</v>
      </c>
      <c r="AI49" s="1"/>
      <c r="AM49" s="1" t="s">
        <v>90</v>
      </c>
    </row>
    <row r="50" spans="1:39" x14ac:dyDescent="0.2">
      <c r="A50" s="1" t="s">
        <v>92</v>
      </c>
      <c r="B50" s="1" t="s">
        <v>93</v>
      </c>
      <c r="C50" s="57">
        <v>3960.9</v>
      </c>
      <c r="D50" s="57">
        <v>0</v>
      </c>
      <c r="E50" s="58">
        <v>179.41</v>
      </c>
      <c r="F50" s="58">
        <v>920.45</v>
      </c>
      <c r="G50" s="57">
        <v>4140.3100000000004</v>
      </c>
      <c r="H50" s="57">
        <v>920.45</v>
      </c>
      <c r="I50" s="57">
        <v>3219.86</v>
      </c>
      <c r="J50" s="57">
        <v>0</v>
      </c>
      <c r="K50" s="57">
        <f t="shared" si="0"/>
        <v>3219.86</v>
      </c>
      <c r="L50" s="1" t="s">
        <v>6712</v>
      </c>
      <c r="M50" s="1" t="s">
        <v>6921</v>
      </c>
      <c r="N50" s="1" t="s">
        <v>6801</v>
      </c>
      <c r="O50" s="1" t="s">
        <v>6516</v>
      </c>
      <c r="Q50" s="3" t="s">
        <v>6820</v>
      </c>
      <c r="U50" s="1" t="str">
        <f t="shared" si="1"/>
        <v>'020</v>
      </c>
      <c r="V50" s="1" t="s">
        <v>6854</v>
      </c>
      <c r="AI50" s="1"/>
      <c r="AM50" s="1" t="s">
        <v>92</v>
      </c>
    </row>
    <row r="51" spans="1:39" x14ac:dyDescent="0.2">
      <c r="A51" s="1" t="s">
        <v>94</v>
      </c>
      <c r="B51" s="1" t="s">
        <v>95</v>
      </c>
      <c r="C51" s="57">
        <v>350.27</v>
      </c>
      <c r="D51" s="57">
        <v>0</v>
      </c>
      <c r="E51" s="58">
        <v>0</v>
      </c>
      <c r="F51" s="58">
        <v>329.91</v>
      </c>
      <c r="G51" s="57">
        <v>350.27</v>
      </c>
      <c r="H51" s="57">
        <v>329.91</v>
      </c>
      <c r="I51" s="57">
        <v>20.36</v>
      </c>
      <c r="J51" s="57">
        <v>0</v>
      </c>
      <c r="K51" s="57">
        <f t="shared" si="0"/>
        <v>20.36</v>
      </c>
      <c r="L51" s="1" t="s">
        <v>6712</v>
      </c>
      <c r="M51" s="1" t="s">
        <v>6921</v>
      </c>
      <c r="N51" s="1" t="s">
        <v>6801</v>
      </c>
      <c r="O51" s="1" t="s">
        <v>6516</v>
      </c>
      <c r="Q51" s="3" t="s">
        <v>6820</v>
      </c>
      <c r="U51" s="1" t="str">
        <f t="shared" si="1"/>
        <v>'020</v>
      </c>
      <c r="V51" s="1" t="s">
        <v>6854</v>
      </c>
      <c r="AI51" s="1"/>
      <c r="AM51" s="1" t="s">
        <v>94</v>
      </c>
    </row>
    <row r="52" spans="1:39" x14ac:dyDescent="0.2">
      <c r="A52" s="1" t="s">
        <v>96</v>
      </c>
      <c r="B52" s="1" t="s">
        <v>97</v>
      </c>
      <c r="C52" s="57">
        <v>435.4</v>
      </c>
      <c r="D52" s="57">
        <v>0</v>
      </c>
      <c r="E52" s="58">
        <v>0</v>
      </c>
      <c r="F52" s="58">
        <v>293.33999999999997</v>
      </c>
      <c r="G52" s="57">
        <v>435.4</v>
      </c>
      <c r="H52" s="57">
        <v>293.33999999999997</v>
      </c>
      <c r="I52" s="57">
        <v>142.06</v>
      </c>
      <c r="J52" s="57">
        <v>0</v>
      </c>
      <c r="K52" s="57">
        <f t="shared" si="0"/>
        <v>142.06</v>
      </c>
      <c r="L52" s="1" t="s">
        <v>6712</v>
      </c>
      <c r="M52" s="1" t="s">
        <v>6921</v>
      </c>
      <c r="N52" s="1" t="s">
        <v>6801</v>
      </c>
      <c r="O52" s="1" t="s">
        <v>6516</v>
      </c>
      <c r="Q52" s="3" t="s">
        <v>6820</v>
      </c>
      <c r="U52" s="1" t="str">
        <f t="shared" si="1"/>
        <v>'020</v>
      </c>
      <c r="V52" s="1" t="s">
        <v>6854</v>
      </c>
      <c r="AI52" s="1"/>
      <c r="AM52" s="1" t="s">
        <v>96</v>
      </c>
    </row>
    <row r="53" spans="1:39" x14ac:dyDescent="0.2">
      <c r="A53" s="1" t="s">
        <v>98</v>
      </c>
      <c r="B53" s="1" t="s">
        <v>99</v>
      </c>
      <c r="C53" s="57">
        <v>9140.4699999999993</v>
      </c>
      <c r="D53" s="57">
        <v>0</v>
      </c>
      <c r="E53" s="58">
        <v>722.3</v>
      </c>
      <c r="F53" s="58">
        <v>741.44</v>
      </c>
      <c r="G53" s="57">
        <v>9862.77</v>
      </c>
      <c r="H53" s="57">
        <v>741.44</v>
      </c>
      <c r="I53" s="57">
        <v>9121.33</v>
      </c>
      <c r="J53" s="57">
        <v>0</v>
      </c>
      <c r="K53" s="57">
        <f t="shared" si="0"/>
        <v>9121.33</v>
      </c>
      <c r="L53" s="1" t="s">
        <v>6712</v>
      </c>
      <c r="M53" s="1" t="s">
        <v>6921</v>
      </c>
      <c r="N53" s="1" t="s">
        <v>6801</v>
      </c>
      <c r="O53" s="1" t="s">
        <v>6516</v>
      </c>
      <c r="Q53" s="3" t="s">
        <v>6820</v>
      </c>
      <c r="U53" s="1" t="str">
        <f t="shared" si="1"/>
        <v>'020</v>
      </c>
      <c r="V53" s="1" t="s">
        <v>6854</v>
      </c>
      <c r="AI53" s="1"/>
      <c r="AM53" s="1" t="s">
        <v>98</v>
      </c>
    </row>
    <row r="54" spans="1:39" x14ac:dyDescent="0.2">
      <c r="A54" s="1" t="s">
        <v>100</v>
      </c>
      <c r="B54" s="1" t="s">
        <v>101</v>
      </c>
      <c r="C54" s="57">
        <v>6324.69</v>
      </c>
      <c r="D54" s="57">
        <v>0</v>
      </c>
      <c r="E54" s="58">
        <v>15.32</v>
      </c>
      <c r="F54" s="58">
        <v>18.34</v>
      </c>
      <c r="G54" s="57">
        <v>6340.01</v>
      </c>
      <c r="H54" s="57">
        <v>18.34</v>
      </c>
      <c r="I54" s="57">
        <v>6321.67</v>
      </c>
      <c r="J54" s="57">
        <v>0</v>
      </c>
      <c r="K54" s="57">
        <f t="shared" si="0"/>
        <v>6321.67</v>
      </c>
      <c r="L54" s="1" t="s">
        <v>6712</v>
      </c>
      <c r="M54" s="1" t="s">
        <v>6921</v>
      </c>
      <c r="N54" s="1" t="s">
        <v>6801</v>
      </c>
      <c r="O54" s="1" t="s">
        <v>6516</v>
      </c>
      <c r="Q54" s="3" t="s">
        <v>6820</v>
      </c>
      <c r="U54" s="1" t="str">
        <f t="shared" si="1"/>
        <v>'020</v>
      </c>
      <c r="V54" s="1" t="s">
        <v>6854</v>
      </c>
      <c r="AI54" s="1"/>
      <c r="AM54" s="1" t="s">
        <v>100</v>
      </c>
    </row>
    <row r="55" spans="1:39" x14ac:dyDescent="0.2">
      <c r="A55" s="1" t="s">
        <v>102</v>
      </c>
      <c r="B55" s="1" t="s">
        <v>103</v>
      </c>
      <c r="C55" s="57">
        <v>60102.239999999998</v>
      </c>
      <c r="D55" s="57">
        <v>0</v>
      </c>
      <c r="E55" s="58">
        <v>1389.67</v>
      </c>
      <c r="F55" s="58">
        <v>9716.89</v>
      </c>
      <c r="G55" s="57">
        <v>61491.91</v>
      </c>
      <c r="H55" s="57">
        <v>9716.89</v>
      </c>
      <c r="I55" s="57">
        <v>51775.02</v>
      </c>
      <c r="J55" s="57">
        <v>0</v>
      </c>
      <c r="K55" s="57">
        <f t="shared" si="0"/>
        <v>51775.02</v>
      </c>
      <c r="L55" s="1" t="s">
        <v>6712</v>
      </c>
      <c r="M55" s="1" t="s">
        <v>6921</v>
      </c>
      <c r="N55" s="1" t="s">
        <v>6801</v>
      </c>
      <c r="O55" s="1" t="s">
        <v>6516</v>
      </c>
      <c r="Q55" s="3" t="s">
        <v>6820</v>
      </c>
      <c r="U55" s="1" t="str">
        <f t="shared" si="1"/>
        <v>'020</v>
      </c>
      <c r="V55" s="1" t="s">
        <v>6854</v>
      </c>
      <c r="AI55" s="1"/>
      <c r="AM55" s="1" t="s">
        <v>102</v>
      </c>
    </row>
    <row r="56" spans="1:39" x14ac:dyDescent="0.2">
      <c r="A56" s="1" t="s">
        <v>104</v>
      </c>
      <c r="B56" s="1" t="s">
        <v>105</v>
      </c>
      <c r="C56" s="57">
        <v>14739.51</v>
      </c>
      <c r="D56" s="57">
        <v>0</v>
      </c>
      <c r="E56" s="58">
        <v>28.51</v>
      </c>
      <c r="F56" s="58">
        <v>2798.04</v>
      </c>
      <c r="G56" s="57">
        <v>14768.02</v>
      </c>
      <c r="H56" s="57">
        <v>2798.04</v>
      </c>
      <c r="I56" s="57">
        <v>11969.98</v>
      </c>
      <c r="J56" s="57">
        <v>0</v>
      </c>
      <c r="K56" s="57">
        <f t="shared" si="0"/>
        <v>11969.98</v>
      </c>
      <c r="L56" s="1" t="s">
        <v>6712</v>
      </c>
      <c r="M56" s="1" t="s">
        <v>6921</v>
      </c>
      <c r="N56" s="1" t="s">
        <v>6801</v>
      </c>
      <c r="O56" s="1" t="s">
        <v>6516</v>
      </c>
      <c r="Q56" s="3" t="s">
        <v>6820</v>
      </c>
      <c r="U56" s="1" t="str">
        <f t="shared" si="1"/>
        <v>'020</v>
      </c>
      <c r="V56" s="1" t="s">
        <v>6854</v>
      </c>
      <c r="AI56" s="1"/>
      <c r="AM56" s="1" t="s">
        <v>104</v>
      </c>
    </row>
    <row r="57" spans="1:39" x14ac:dyDescent="0.2">
      <c r="A57" s="1" t="s">
        <v>106</v>
      </c>
      <c r="B57" s="1" t="s">
        <v>107</v>
      </c>
      <c r="C57" s="57">
        <v>2191.2600000000002</v>
      </c>
      <c r="D57" s="57">
        <v>0</v>
      </c>
      <c r="E57" s="58">
        <v>47027.360000000001</v>
      </c>
      <c r="F57" s="58">
        <v>46429.06</v>
      </c>
      <c r="G57" s="57">
        <v>49218.62</v>
      </c>
      <c r="H57" s="57">
        <v>46429.06</v>
      </c>
      <c r="I57" s="57">
        <v>2789.56</v>
      </c>
      <c r="J57" s="57">
        <v>0</v>
      </c>
      <c r="K57" s="57">
        <f t="shared" si="0"/>
        <v>2789.56</v>
      </c>
      <c r="L57" s="1" t="s">
        <v>6712</v>
      </c>
      <c r="M57" s="1" t="s">
        <v>6921</v>
      </c>
      <c r="N57" s="1" t="s">
        <v>6801</v>
      </c>
      <c r="O57" s="1" t="s">
        <v>6516</v>
      </c>
      <c r="Q57" s="3" t="s">
        <v>6820</v>
      </c>
      <c r="U57" s="1" t="str">
        <f t="shared" si="1"/>
        <v>'020</v>
      </c>
      <c r="V57" s="1" t="s">
        <v>6854</v>
      </c>
      <c r="AI57" s="1"/>
      <c r="AM57" s="1" t="s">
        <v>106</v>
      </c>
    </row>
    <row r="58" spans="1:39" x14ac:dyDescent="0.2">
      <c r="A58" s="1" t="s">
        <v>108</v>
      </c>
      <c r="B58" s="1" t="s">
        <v>109</v>
      </c>
      <c r="C58" s="57">
        <v>1149.05</v>
      </c>
      <c r="D58" s="57">
        <v>0</v>
      </c>
      <c r="E58" s="58">
        <v>63390.12</v>
      </c>
      <c r="F58" s="58">
        <v>63528.44</v>
      </c>
      <c r="G58" s="57">
        <v>64539.17</v>
      </c>
      <c r="H58" s="57">
        <v>63528.44</v>
      </c>
      <c r="I58" s="57">
        <v>1010.73</v>
      </c>
      <c r="J58" s="57">
        <v>0</v>
      </c>
      <c r="K58" s="57">
        <f t="shared" si="0"/>
        <v>1010.73</v>
      </c>
      <c r="L58" s="1" t="s">
        <v>6712</v>
      </c>
      <c r="M58" s="1" t="s">
        <v>6921</v>
      </c>
      <c r="N58" s="1" t="s">
        <v>6801</v>
      </c>
      <c r="O58" s="1" t="s">
        <v>6516</v>
      </c>
      <c r="Q58" s="3" t="s">
        <v>6820</v>
      </c>
      <c r="U58" s="1" t="str">
        <f t="shared" si="1"/>
        <v>'020</v>
      </c>
      <c r="V58" s="1" t="s">
        <v>6854</v>
      </c>
      <c r="AI58" s="1"/>
      <c r="AM58" s="1" t="s">
        <v>108</v>
      </c>
    </row>
    <row r="59" spans="1:39" x14ac:dyDescent="0.2">
      <c r="A59" s="1" t="s">
        <v>110</v>
      </c>
      <c r="B59" s="1" t="s">
        <v>111</v>
      </c>
      <c r="C59" s="57">
        <v>731.39</v>
      </c>
      <c r="D59" s="57">
        <v>0</v>
      </c>
      <c r="E59" s="58">
        <v>142.22</v>
      </c>
      <c r="F59" s="58">
        <v>259.79000000000002</v>
      </c>
      <c r="G59" s="57">
        <v>873.61</v>
      </c>
      <c r="H59" s="57">
        <v>259.79000000000002</v>
      </c>
      <c r="I59" s="57">
        <v>613.82000000000005</v>
      </c>
      <c r="J59" s="57">
        <v>0</v>
      </c>
      <c r="K59" s="57">
        <f t="shared" si="0"/>
        <v>613.82000000000005</v>
      </c>
      <c r="L59" s="1" t="s">
        <v>6712</v>
      </c>
      <c r="M59" s="1" t="s">
        <v>6921</v>
      </c>
      <c r="N59" s="1" t="s">
        <v>6801</v>
      </c>
      <c r="O59" s="1" t="s">
        <v>6516</v>
      </c>
      <c r="Q59" s="3" t="s">
        <v>6820</v>
      </c>
      <c r="U59" s="1" t="str">
        <f t="shared" si="1"/>
        <v>'020</v>
      </c>
      <c r="V59" s="1" t="s">
        <v>6854</v>
      </c>
      <c r="AI59" s="1"/>
      <c r="AM59" s="1" t="s">
        <v>110</v>
      </c>
    </row>
    <row r="60" spans="1:39" x14ac:dyDescent="0.2">
      <c r="A60" s="1" t="s">
        <v>112</v>
      </c>
      <c r="B60" s="1" t="s">
        <v>113</v>
      </c>
      <c r="C60" s="57">
        <v>853.01</v>
      </c>
      <c r="D60" s="57">
        <v>0</v>
      </c>
      <c r="E60" s="58">
        <v>0</v>
      </c>
      <c r="F60" s="58">
        <v>0</v>
      </c>
      <c r="G60" s="57">
        <v>853.01</v>
      </c>
      <c r="H60" s="57">
        <v>0</v>
      </c>
      <c r="I60" s="57">
        <v>853.01</v>
      </c>
      <c r="J60" s="57">
        <v>0</v>
      </c>
      <c r="K60" s="57">
        <f t="shared" si="0"/>
        <v>853.01</v>
      </c>
      <c r="L60" s="1" t="s">
        <v>6712</v>
      </c>
      <c r="M60" s="1" t="s">
        <v>6921</v>
      </c>
      <c r="N60" s="1" t="s">
        <v>6801</v>
      </c>
      <c r="O60" s="1" t="s">
        <v>6516</v>
      </c>
      <c r="Q60" s="3" t="s">
        <v>6820</v>
      </c>
      <c r="U60" s="1" t="str">
        <f t="shared" si="1"/>
        <v>'020</v>
      </c>
      <c r="V60" s="1" t="s">
        <v>6854</v>
      </c>
      <c r="AI60" s="1"/>
      <c r="AM60" s="1" t="s">
        <v>112</v>
      </c>
    </row>
    <row r="61" spans="1:39" x14ac:dyDescent="0.2">
      <c r="A61" s="1" t="s">
        <v>114</v>
      </c>
      <c r="B61" s="1" t="s">
        <v>115</v>
      </c>
      <c r="C61" s="57">
        <v>1651.34</v>
      </c>
      <c r="D61" s="57">
        <v>0</v>
      </c>
      <c r="E61" s="58">
        <v>0</v>
      </c>
      <c r="F61" s="58">
        <v>0</v>
      </c>
      <c r="G61" s="57">
        <v>1651.34</v>
      </c>
      <c r="H61" s="57">
        <v>0</v>
      </c>
      <c r="I61" s="57">
        <v>1651.34</v>
      </c>
      <c r="J61" s="57">
        <v>0</v>
      </c>
      <c r="K61" s="57">
        <f t="shared" si="0"/>
        <v>1651.34</v>
      </c>
      <c r="L61" s="1" t="s">
        <v>6712</v>
      </c>
      <c r="M61" s="1" t="s">
        <v>6921</v>
      </c>
      <c r="N61" s="1" t="s">
        <v>6801</v>
      </c>
      <c r="O61" s="1" t="s">
        <v>6516</v>
      </c>
      <c r="Q61" s="3" t="s">
        <v>6820</v>
      </c>
      <c r="U61" s="1" t="str">
        <f t="shared" si="1"/>
        <v>'020</v>
      </c>
      <c r="V61" s="1" t="s">
        <v>6854</v>
      </c>
      <c r="AI61" s="1"/>
      <c r="AM61" s="1" t="s">
        <v>114</v>
      </c>
    </row>
    <row r="62" spans="1:39" x14ac:dyDescent="0.2">
      <c r="A62" s="1" t="s">
        <v>116</v>
      </c>
      <c r="B62" s="1" t="s">
        <v>117</v>
      </c>
      <c r="C62" s="57">
        <v>14927.59</v>
      </c>
      <c r="D62" s="57">
        <v>0</v>
      </c>
      <c r="E62" s="58">
        <v>255035.81</v>
      </c>
      <c r="F62" s="58">
        <v>235914.93</v>
      </c>
      <c r="G62" s="57">
        <v>269963.40000000002</v>
      </c>
      <c r="H62" s="57">
        <v>235914.93</v>
      </c>
      <c r="I62" s="57">
        <v>34048.47</v>
      </c>
      <c r="J62" s="57">
        <v>0</v>
      </c>
      <c r="K62" s="57">
        <f t="shared" si="0"/>
        <v>34048.47</v>
      </c>
      <c r="L62" s="1" t="s">
        <v>6712</v>
      </c>
      <c r="M62" s="1" t="s">
        <v>6921</v>
      </c>
      <c r="N62" s="1" t="s">
        <v>6801</v>
      </c>
      <c r="O62" s="1" t="s">
        <v>6516</v>
      </c>
      <c r="Q62" s="3" t="s">
        <v>6820</v>
      </c>
      <c r="U62" s="1" t="str">
        <f t="shared" si="1"/>
        <v>'020</v>
      </c>
      <c r="V62" s="1" t="s">
        <v>6854</v>
      </c>
      <c r="AI62" s="1"/>
      <c r="AM62" s="1" t="s">
        <v>116</v>
      </c>
    </row>
    <row r="63" spans="1:39" x14ac:dyDescent="0.2">
      <c r="A63" s="1" t="s">
        <v>118</v>
      </c>
      <c r="B63" s="1" t="s">
        <v>119</v>
      </c>
      <c r="C63" s="57">
        <v>1085.77</v>
      </c>
      <c r="D63" s="57">
        <v>0</v>
      </c>
      <c r="E63" s="58">
        <v>4475.24</v>
      </c>
      <c r="F63" s="58">
        <v>4344.5</v>
      </c>
      <c r="G63" s="57">
        <v>5561.01</v>
      </c>
      <c r="H63" s="57">
        <v>4344.5</v>
      </c>
      <c r="I63" s="57">
        <v>1216.51</v>
      </c>
      <c r="J63" s="57">
        <v>0</v>
      </c>
      <c r="K63" s="57">
        <f t="shared" si="0"/>
        <v>1216.51</v>
      </c>
      <c r="L63" s="1" t="s">
        <v>6712</v>
      </c>
      <c r="M63" s="1" t="s">
        <v>6921</v>
      </c>
      <c r="N63" s="1" t="s">
        <v>6801</v>
      </c>
      <c r="O63" s="1" t="s">
        <v>6516</v>
      </c>
      <c r="Q63" s="3" t="s">
        <v>6820</v>
      </c>
      <c r="U63" s="1" t="str">
        <f t="shared" si="1"/>
        <v>'020</v>
      </c>
      <c r="V63" s="1" t="s">
        <v>6854</v>
      </c>
      <c r="AI63" s="1"/>
      <c r="AM63" s="1" t="s">
        <v>118</v>
      </c>
    </row>
    <row r="64" spans="1:39" x14ac:dyDescent="0.2">
      <c r="A64" s="1" t="s">
        <v>120</v>
      </c>
      <c r="B64" s="1" t="s">
        <v>121</v>
      </c>
      <c r="C64" s="57">
        <v>589.38</v>
      </c>
      <c r="D64" s="57">
        <v>0</v>
      </c>
      <c r="E64" s="58">
        <v>0</v>
      </c>
      <c r="F64" s="58">
        <v>55.66</v>
      </c>
      <c r="G64" s="57">
        <v>589.38</v>
      </c>
      <c r="H64" s="57">
        <v>55.66</v>
      </c>
      <c r="I64" s="57">
        <v>533.72</v>
      </c>
      <c r="J64" s="57">
        <v>0</v>
      </c>
      <c r="K64" s="57">
        <f t="shared" si="0"/>
        <v>533.72</v>
      </c>
      <c r="L64" s="1" t="s">
        <v>6712</v>
      </c>
      <c r="M64" s="1" t="s">
        <v>6921</v>
      </c>
      <c r="N64" s="1" t="s">
        <v>6801</v>
      </c>
      <c r="O64" s="1" t="s">
        <v>6516</v>
      </c>
      <c r="Q64" s="3" t="s">
        <v>6820</v>
      </c>
      <c r="U64" s="1" t="str">
        <f t="shared" si="1"/>
        <v>'020</v>
      </c>
      <c r="V64" s="1" t="s">
        <v>6854</v>
      </c>
      <c r="AI64" s="1"/>
      <c r="AM64" s="1" t="s">
        <v>120</v>
      </c>
    </row>
    <row r="65" spans="1:39" x14ac:dyDescent="0.2">
      <c r="A65" s="1" t="s">
        <v>122</v>
      </c>
      <c r="B65" s="1" t="s">
        <v>123</v>
      </c>
      <c r="C65" s="57">
        <v>1009.9</v>
      </c>
      <c r="D65" s="57">
        <v>0</v>
      </c>
      <c r="E65" s="58">
        <v>0</v>
      </c>
      <c r="F65" s="58">
        <v>311.37</v>
      </c>
      <c r="G65" s="57">
        <v>1009.9</v>
      </c>
      <c r="H65" s="57">
        <v>311.37</v>
      </c>
      <c r="I65" s="57">
        <v>698.53</v>
      </c>
      <c r="J65" s="57">
        <v>0</v>
      </c>
      <c r="K65" s="57">
        <f t="shared" si="0"/>
        <v>698.53</v>
      </c>
      <c r="L65" s="1" t="s">
        <v>6712</v>
      </c>
      <c r="M65" s="1" t="s">
        <v>6921</v>
      </c>
      <c r="N65" s="1" t="s">
        <v>6801</v>
      </c>
      <c r="O65" s="1" t="s">
        <v>6516</v>
      </c>
      <c r="Q65" s="3" t="s">
        <v>6820</v>
      </c>
      <c r="U65" s="1" t="str">
        <f t="shared" si="1"/>
        <v>'020</v>
      </c>
      <c r="V65" s="1" t="s">
        <v>6854</v>
      </c>
      <c r="AI65" s="1"/>
      <c r="AM65" s="1" t="s">
        <v>122</v>
      </c>
    </row>
    <row r="66" spans="1:39" x14ac:dyDescent="0.2">
      <c r="A66" s="1" t="s">
        <v>124</v>
      </c>
      <c r="B66" s="1" t="s">
        <v>125</v>
      </c>
      <c r="C66" s="57">
        <v>0</v>
      </c>
      <c r="D66" s="57">
        <v>0</v>
      </c>
      <c r="E66" s="58">
        <v>239.39</v>
      </c>
      <c r="F66" s="58">
        <v>239.39</v>
      </c>
      <c r="G66" s="57">
        <v>239.39</v>
      </c>
      <c r="H66" s="57">
        <v>239.39</v>
      </c>
      <c r="I66" s="57">
        <v>0</v>
      </c>
      <c r="J66" s="57">
        <v>0</v>
      </c>
      <c r="K66" s="57">
        <f t="shared" si="0"/>
        <v>0</v>
      </c>
      <c r="L66" s="1" t="s">
        <v>6712</v>
      </c>
      <c r="M66" s="1" t="s">
        <v>6921</v>
      </c>
      <c r="N66" s="1" t="s">
        <v>6801</v>
      </c>
      <c r="O66" s="1" t="s">
        <v>6516</v>
      </c>
      <c r="Q66" s="3" t="s">
        <v>6820</v>
      </c>
      <c r="U66" s="1" t="str">
        <f t="shared" si="1"/>
        <v>'020</v>
      </c>
      <c r="V66" s="1" t="s">
        <v>6854</v>
      </c>
      <c r="AI66" s="1"/>
      <c r="AM66" s="1" t="s">
        <v>124</v>
      </c>
    </row>
    <row r="67" spans="1:39" x14ac:dyDescent="0.2">
      <c r="A67" s="1" t="s">
        <v>126</v>
      </c>
      <c r="B67" s="1" t="s">
        <v>127</v>
      </c>
      <c r="C67" s="57">
        <v>629.16</v>
      </c>
      <c r="D67" s="57">
        <v>0</v>
      </c>
      <c r="E67" s="58">
        <v>2949.66</v>
      </c>
      <c r="F67" s="58">
        <v>3082.62</v>
      </c>
      <c r="G67" s="57">
        <v>3578.82</v>
      </c>
      <c r="H67" s="57">
        <v>3082.62</v>
      </c>
      <c r="I67" s="57">
        <v>496.2</v>
      </c>
      <c r="J67" s="57">
        <v>0</v>
      </c>
      <c r="K67" s="57">
        <f t="shared" si="0"/>
        <v>496.2</v>
      </c>
      <c r="L67" s="1" t="s">
        <v>6712</v>
      </c>
      <c r="M67" s="1" t="s">
        <v>6921</v>
      </c>
      <c r="N67" s="1" t="s">
        <v>6801</v>
      </c>
      <c r="O67" s="1" t="s">
        <v>6516</v>
      </c>
      <c r="Q67" s="3" t="s">
        <v>6820</v>
      </c>
      <c r="U67" s="1" t="str">
        <f t="shared" si="1"/>
        <v>'020</v>
      </c>
      <c r="V67" s="1" t="s">
        <v>6854</v>
      </c>
      <c r="AI67" s="1"/>
      <c r="AM67" s="1" t="s">
        <v>126</v>
      </c>
    </row>
    <row r="68" spans="1:39" x14ac:dyDescent="0.2">
      <c r="A68" s="1" t="s">
        <v>128</v>
      </c>
      <c r="B68" s="1" t="s">
        <v>129</v>
      </c>
      <c r="C68" s="57">
        <v>89929.63</v>
      </c>
      <c r="D68" s="57">
        <v>0</v>
      </c>
      <c r="E68" s="58">
        <v>763233.17</v>
      </c>
      <c r="F68" s="58">
        <v>772569.75</v>
      </c>
      <c r="G68" s="57">
        <v>853162.8</v>
      </c>
      <c r="H68" s="57">
        <v>772569.75</v>
      </c>
      <c r="I68" s="57">
        <v>80593.05</v>
      </c>
      <c r="J68" s="57">
        <v>0</v>
      </c>
      <c r="K68" s="57">
        <f t="shared" si="0"/>
        <v>80593.05</v>
      </c>
      <c r="L68" s="1" t="s">
        <v>6712</v>
      </c>
      <c r="M68" s="1" t="s">
        <v>6921</v>
      </c>
      <c r="N68" s="1" t="s">
        <v>6801</v>
      </c>
      <c r="O68" s="1" t="s">
        <v>6516</v>
      </c>
      <c r="Q68" s="3" t="s">
        <v>6820</v>
      </c>
      <c r="U68" s="1" t="str">
        <f t="shared" si="1"/>
        <v>'020</v>
      </c>
      <c r="V68" s="1" t="s">
        <v>6854</v>
      </c>
      <c r="AI68" s="1"/>
      <c r="AM68" s="1" t="s">
        <v>128</v>
      </c>
    </row>
    <row r="69" spans="1:39" x14ac:dyDescent="0.2">
      <c r="A69" s="1" t="s">
        <v>130</v>
      </c>
      <c r="B69" s="1" t="s">
        <v>131</v>
      </c>
      <c r="C69" s="57">
        <v>1136.4000000000001</v>
      </c>
      <c r="D69" s="57">
        <v>0</v>
      </c>
      <c r="E69" s="58">
        <v>3949.04</v>
      </c>
      <c r="F69" s="58">
        <v>4183.82</v>
      </c>
      <c r="G69" s="57">
        <v>5085.4399999999996</v>
      </c>
      <c r="H69" s="57">
        <v>4183.82</v>
      </c>
      <c r="I69" s="57">
        <v>901.62</v>
      </c>
      <c r="J69" s="57">
        <v>0</v>
      </c>
      <c r="K69" s="57">
        <f t="shared" si="0"/>
        <v>901.62</v>
      </c>
      <c r="L69" s="1" t="s">
        <v>6712</v>
      </c>
      <c r="M69" s="1" t="s">
        <v>6921</v>
      </c>
      <c r="N69" s="1" t="s">
        <v>6801</v>
      </c>
      <c r="O69" s="1" t="s">
        <v>6516</v>
      </c>
      <c r="Q69" s="3" t="s">
        <v>6820</v>
      </c>
      <c r="U69" s="1" t="str">
        <f t="shared" si="1"/>
        <v>'020</v>
      </c>
      <c r="V69" s="1" t="s">
        <v>6854</v>
      </c>
      <c r="AI69" s="1"/>
      <c r="AM69" s="1" t="s">
        <v>130</v>
      </c>
    </row>
    <row r="70" spans="1:39" x14ac:dyDescent="0.2">
      <c r="A70" s="1" t="s">
        <v>132</v>
      </c>
      <c r="B70" s="1" t="s">
        <v>133</v>
      </c>
      <c r="C70" s="57">
        <v>312448.21999999997</v>
      </c>
      <c r="D70" s="57">
        <v>0</v>
      </c>
      <c r="E70" s="58">
        <v>278549.56</v>
      </c>
      <c r="F70" s="58">
        <v>304596.38</v>
      </c>
      <c r="G70" s="57">
        <v>590997.78</v>
      </c>
      <c r="H70" s="57">
        <v>304596.38</v>
      </c>
      <c r="I70" s="57">
        <v>286401.40000000002</v>
      </c>
      <c r="J70" s="57">
        <v>0</v>
      </c>
      <c r="K70" s="57">
        <f t="shared" si="0"/>
        <v>286401.40000000002</v>
      </c>
      <c r="L70" s="1" t="s">
        <v>6712</v>
      </c>
      <c r="M70" s="1" t="s">
        <v>6921</v>
      </c>
      <c r="N70" s="1" t="s">
        <v>6801</v>
      </c>
      <c r="O70" s="1" t="s">
        <v>6516</v>
      </c>
      <c r="Q70" s="3" t="s">
        <v>6820</v>
      </c>
      <c r="U70" s="1" t="str">
        <f t="shared" si="1"/>
        <v>'020</v>
      </c>
      <c r="V70" s="1" t="s">
        <v>6854</v>
      </c>
      <c r="AI70" s="1"/>
      <c r="AM70" s="1" t="s">
        <v>132</v>
      </c>
    </row>
    <row r="71" spans="1:39" x14ac:dyDescent="0.2">
      <c r="A71" s="1" t="s">
        <v>134</v>
      </c>
      <c r="B71" s="1" t="s">
        <v>135</v>
      </c>
      <c r="C71" s="57">
        <v>3910.47</v>
      </c>
      <c r="D71" s="57">
        <v>0</v>
      </c>
      <c r="E71" s="58">
        <v>7219.22</v>
      </c>
      <c r="F71" s="58">
        <v>7826.8</v>
      </c>
      <c r="G71" s="57">
        <v>11129.69</v>
      </c>
      <c r="H71" s="57">
        <v>7826.8</v>
      </c>
      <c r="I71" s="57">
        <v>3302.89</v>
      </c>
      <c r="J71" s="57">
        <v>0</v>
      </c>
      <c r="K71" s="57">
        <f t="shared" ref="K71:K134" si="2">I71-J71</f>
        <v>3302.89</v>
      </c>
      <c r="L71" s="1" t="s">
        <v>6712</v>
      </c>
      <c r="M71" s="1" t="s">
        <v>6921</v>
      </c>
      <c r="N71" s="1" t="s">
        <v>6801</v>
      </c>
      <c r="O71" s="1" t="s">
        <v>6516</v>
      </c>
      <c r="Q71" s="3" t="s">
        <v>6820</v>
      </c>
      <c r="U71" s="1" t="str">
        <f t="shared" ref="U71:U134" si="3">LEFT(A71,4)</f>
        <v>'020</v>
      </c>
      <c r="V71" s="1" t="s">
        <v>6854</v>
      </c>
      <c r="AI71" s="1"/>
      <c r="AM71" s="1" t="s">
        <v>134</v>
      </c>
    </row>
    <row r="72" spans="1:39" x14ac:dyDescent="0.2">
      <c r="A72" s="1" t="s">
        <v>136</v>
      </c>
      <c r="B72" s="1" t="s">
        <v>137</v>
      </c>
      <c r="C72" s="57">
        <v>0</v>
      </c>
      <c r="D72" s="57">
        <v>0</v>
      </c>
      <c r="E72" s="58">
        <v>174.39</v>
      </c>
      <c r="F72" s="58">
        <v>173.39</v>
      </c>
      <c r="G72" s="57">
        <v>174.39</v>
      </c>
      <c r="H72" s="57">
        <v>173.39</v>
      </c>
      <c r="I72" s="57">
        <v>1</v>
      </c>
      <c r="J72" s="57">
        <v>0</v>
      </c>
      <c r="K72" s="57">
        <f t="shared" si="2"/>
        <v>1</v>
      </c>
      <c r="L72" s="1" t="s">
        <v>6712</v>
      </c>
      <c r="M72" s="1" t="s">
        <v>6921</v>
      </c>
      <c r="N72" s="1" t="s">
        <v>6801</v>
      </c>
      <c r="O72" s="1" t="s">
        <v>6516</v>
      </c>
      <c r="Q72" s="3" t="s">
        <v>6820</v>
      </c>
      <c r="U72" s="1" t="str">
        <f t="shared" si="3"/>
        <v>'020</v>
      </c>
      <c r="V72" s="1" t="s">
        <v>6854</v>
      </c>
      <c r="AI72" s="1"/>
      <c r="AM72" s="1" t="s">
        <v>136</v>
      </c>
    </row>
    <row r="73" spans="1:39" x14ac:dyDescent="0.2">
      <c r="A73" s="1" t="s">
        <v>138</v>
      </c>
      <c r="B73" s="1" t="s">
        <v>139</v>
      </c>
      <c r="C73" s="57">
        <v>2.16</v>
      </c>
      <c r="D73" s="57">
        <v>0</v>
      </c>
      <c r="E73" s="58">
        <v>25.77</v>
      </c>
      <c r="F73" s="58">
        <v>19.45</v>
      </c>
      <c r="G73" s="57">
        <v>27.93</v>
      </c>
      <c r="H73" s="57">
        <v>19.45</v>
      </c>
      <c r="I73" s="57">
        <v>8.48</v>
      </c>
      <c r="J73" s="57">
        <v>0</v>
      </c>
      <c r="K73" s="57">
        <f t="shared" si="2"/>
        <v>8.48</v>
      </c>
      <c r="L73" s="1" t="s">
        <v>6712</v>
      </c>
      <c r="M73" s="1" t="s">
        <v>6921</v>
      </c>
      <c r="N73" s="1" t="s">
        <v>6801</v>
      </c>
      <c r="O73" s="1" t="s">
        <v>6516</v>
      </c>
      <c r="Q73" s="3" t="s">
        <v>6820</v>
      </c>
      <c r="U73" s="1" t="str">
        <f t="shared" si="3"/>
        <v>'020</v>
      </c>
      <c r="V73" s="1" t="s">
        <v>6854</v>
      </c>
      <c r="AI73" s="1"/>
      <c r="AM73" s="1" t="s">
        <v>138</v>
      </c>
    </row>
    <row r="74" spans="1:39" x14ac:dyDescent="0.2">
      <c r="A74" s="1" t="s">
        <v>140</v>
      </c>
      <c r="B74" s="1" t="s">
        <v>141</v>
      </c>
      <c r="C74" s="57">
        <v>1032.8900000000001</v>
      </c>
      <c r="D74" s="57">
        <v>0</v>
      </c>
      <c r="E74" s="58">
        <v>6446.01</v>
      </c>
      <c r="F74" s="58">
        <v>6190.26</v>
      </c>
      <c r="G74" s="57">
        <v>7478.9</v>
      </c>
      <c r="H74" s="57">
        <v>6190.26</v>
      </c>
      <c r="I74" s="57">
        <v>1288.6400000000001</v>
      </c>
      <c r="J74" s="57">
        <v>0</v>
      </c>
      <c r="K74" s="57">
        <f t="shared" si="2"/>
        <v>1288.6400000000001</v>
      </c>
      <c r="L74" s="1" t="s">
        <v>6712</v>
      </c>
      <c r="M74" s="1" t="s">
        <v>6921</v>
      </c>
      <c r="N74" s="1" t="s">
        <v>6801</v>
      </c>
      <c r="O74" s="1" t="s">
        <v>6516</v>
      </c>
      <c r="Q74" s="3" t="s">
        <v>6820</v>
      </c>
      <c r="U74" s="1" t="str">
        <f t="shared" si="3"/>
        <v>'021</v>
      </c>
      <c r="V74" s="1" t="s">
        <v>6854</v>
      </c>
      <c r="AI74" s="1"/>
      <c r="AM74" s="1" t="s">
        <v>140</v>
      </c>
    </row>
    <row r="75" spans="1:39" x14ac:dyDescent="0.2">
      <c r="A75" s="1" t="s">
        <v>142</v>
      </c>
      <c r="B75" s="1" t="s">
        <v>143</v>
      </c>
      <c r="C75" s="57">
        <v>0</v>
      </c>
      <c r="D75" s="57">
        <v>0</v>
      </c>
      <c r="E75" s="58">
        <v>2175.89</v>
      </c>
      <c r="F75" s="58">
        <v>2175.89</v>
      </c>
      <c r="G75" s="57">
        <v>2175.89</v>
      </c>
      <c r="H75" s="57">
        <v>2175.89</v>
      </c>
      <c r="I75" s="57">
        <v>0</v>
      </c>
      <c r="J75" s="57">
        <v>0</v>
      </c>
      <c r="K75" s="57">
        <f t="shared" si="2"/>
        <v>0</v>
      </c>
      <c r="L75" s="1" t="s">
        <v>6712</v>
      </c>
      <c r="M75" s="1" t="s">
        <v>6921</v>
      </c>
      <c r="N75" s="1" t="s">
        <v>6801</v>
      </c>
      <c r="O75" s="1" t="s">
        <v>6516</v>
      </c>
      <c r="Q75" s="3" t="s">
        <v>6820</v>
      </c>
      <c r="U75" s="1" t="str">
        <f t="shared" si="3"/>
        <v>'021</v>
      </c>
      <c r="V75" s="1" t="s">
        <v>6854</v>
      </c>
      <c r="AI75" s="1"/>
      <c r="AM75" s="1" t="s">
        <v>142</v>
      </c>
    </row>
    <row r="76" spans="1:39" x14ac:dyDescent="0.2">
      <c r="A76" s="1" t="s">
        <v>144</v>
      </c>
      <c r="B76" s="1" t="s">
        <v>145</v>
      </c>
      <c r="C76" s="57">
        <v>0.51</v>
      </c>
      <c r="D76" s="57">
        <v>0</v>
      </c>
      <c r="E76" s="58">
        <v>1.93</v>
      </c>
      <c r="F76" s="58">
        <v>1.77</v>
      </c>
      <c r="G76" s="57">
        <v>2.44</v>
      </c>
      <c r="H76" s="57">
        <v>1.77</v>
      </c>
      <c r="I76" s="57">
        <v>0.67</v>
      </c>
      <c r="J76" s="57">
        <v>0</v>
      </c>
      <c r="K76" s="57">
        <f t="shared" si="2"/>
        <v>0.67</v>
      </c>
      <c r="L76" s="1" t="s">
        <v>6712</v>
      </c>
      <c r="M76" s="1" t="s">
        <v>6921</v>
      </c>
      <c r="N76" s="1" t="s">
        <v>6801</v>
      </c>
      <c r="O76" s="1" t="s">
        <v>6516</v>
      </c>
      <c r="Q76" s="3" t="s">
        <v>6820</v>
      </c>
      <c r="U76" s="1" t="str">
        <f t="shared" si="3"/>
        <v>'021</v>
      </c>
      <c r="V76" s="1" t="s">
        <v>6854</v>
      </c>
      <c r="AI76" s="1"/>
      <c r="AM76" s="1" t="s">
        <v>144</v>
      </c>
    </row>
    <row r="77" spans="1:39" x14ac:dyDescent="0.2">
      <c r="A77" s="1" t="s">
        <v>146</v>
      </c>
      <c r="B77" s="1" t="s">
        <v>147</v>
      </c>
      <c r="C77" s="57">
        <v>48202.05</v>
      </c>
      <c r="D77" s="57">
        <v>0</v>
      </c>
      <c r="E77" s="58">
        <v>8275.64</v>
      </c>
      <c r="F77" s="58">
        <v>56477.69</v>
      </c>
      <c r="G77" s="57">
        <v>56477.69</v>
      </c>
      <c r="H77" s="57">
        <v>56477.69</v>
      </c>
      <c r="I77" s="57">
        <v>0</v>
      </c>
      <c r="J77" s="57">
        <v>0</v>
      </c>
      <c r="K77" s="57">
        <f t="shared" si="2"/>
        <v>0</v>
      </c>
      <c r="L77" s="1" t="s">
        <v>6712</v>
      </c>
      <c r="M77" s="1" t="s">
        <v>6921</v>
      </c>
      <c r="N77" s="1" t="s">
        <v>6801</v>
      </c>
      <c r="O77" s="1" t="s">
        <v>6516</v>
      </c>
      <c r="Q77" s="3" t="s">
        <v>6820</v>
      </c>
      <c r="U77" s="1" t="str">
        <f t="shared" si="3"/>
        <v>'021</v>
      </c>
      <c r="V77" s="1" t="s">
        <v>6854</v>
      </c>
      <c r="AI77" s="1"/>
      <c r="AM77" s="1" t="s">
        <v>146</v>
      </c>
    </row>
    <row r="78" spans="1:39" x14ac:dyDescent="0.2">
      <c r="A78" s="1" t="s">
        <v>148</v>
      </c>
      <c r="B78" s="1" t="s">
        <v>149</v>
      </c>
      <c r="C78" s="57">
        <v>93.35</v>
      </c>
      <c r="D78" s="57">
        <v>0</v>
      </c>
      <c r="E78" s="58">
        <v>305.63</v>
      </c>
      <c r="F78" s="58">
        <v>398.98</v>
      </c>
      <c r="G78" s="57">
        <v>398.98</v>
      </c>
      <c r="H78" s="57">
        <v>398.98</v>
      </c>
      <c r="I78" s="57">
        <v>0</v>
      </c>
      <c r="J78" s="57">
        <v>0</v>
      </c>
      <c r="K78" s="57">
        <f t="shared" si="2"/>
        <v>0</v>
      </c>
      <c r="L78" s="1" t="s">
        <v>6712</v>
      </c>
      <c r="M78" s="1" t="s">
        <v>6921</v>
      </c>
      <c r="N78" s="1" t="s">
        <v>6801</v>
      </c>
      <c r="O78" s="1" t="s">
        <v>6516</v>
      </c>
      <c r="Q78" s="3" t="s">
        <v>6820</v>
      </c>
      <c r="U78" s="1" t="str">
        <f t="shared" si="3"/>
        <v>'021</v>
      </c>
      <c r="V78" s="1" t="s">
        <v>6854</v>
      </c>
      <c r="AI78" s="1"/>
      <c r="AM78" s="1" t="s">
        <v>148</v>
      </c>
    </row>
    <row r="79" spans="1:39" x14ac:dyDescent="0.2">
      <c r="A79" s="1" t="s">
        <v>150</v>
      </c>
      <c r="B79" s="1" t="s">
        <v>151</v>
      </c>
      <c r="C79" s="57">
        <v>0</v>
      </c>
      <c r="D79" s="57">
        <v>0</v>
      </c>
      <c r="E79" s="58">
        <v>1594.8</v>
      </c>
      <c r="F79" s="58">
        <v>1594.8</v>
      </c>
      <c r="G79" s="57">
        <v>1594.8</v>
      </c>
      <c r="H79" s="57">
        <v>1594.8</v>
      </c>
      <c r="I79" s="57">
        <v>0</v>
      </c>
      <c r="J79" s="57">
        <v>0</v>
      </c>
      <c r="K79" s="57">
        <f t="shared" si="2"/>
        <v>0</v>
      </c>
      <c r="L79" s="1" t="s">
        <v>6712</v>
      </c>
      <c r="M79" s="1" t="s">
        <v>6921</v>
      </c>
      <c r="N79" s="1" t="s">
        <v>6801</v>
      </c>
      <c r="O79" s="1" t="s">
        <v>6516</v>
      </c>
      <c r="Q79" s="3" t="s">
        <v>6820</v>
      </c>
      <c r="U79" s="1" t="str">
        <f t="shared" si="3"/>
        <v>'021</v>
      </c>
      <c r="V79" s="1" t="s">
        <v>6854</v>
      </c>
      <c r="AI79" s="1"/>
      <c r="AM79" s="1" t="s">
        <v>150</v>
      </c>
    </row>
    <row r="80" spans="1:39" x14ac:dyDescent="0.2">
      <c r="A80" s="1" t="s">
        <v>152</v>
      </c>
      <c r="B80" s="1" t="s">
        <v>153</v>
      </c>
      <c r="C80" s="57">
        <v>0</v>
      </c>
      <c r="D80" s="57">
        <v>0</v>
      </c>
      <c r="E80" s="58">
        <v>1384.73</v>
      </c>
      <c r="F80" s="58">
        <v>746.19</v>
      </c>
      <c r="G80" s="57">
        <v>1384.73</v>
      </c>
      <c r="H80" s="57">
        <v>746.19</v>
      </c>
      <c r="I80" s="57">
        <v>638.54</v>
      </c>
      <c r="J80" s="57">
        <v>0</v>
      </c>
      <c r="K80" s="57">
        <f t="shared" si="2"/>
        <v>638.54</v>
      </c>
      <c r="L80" s="1" t="s">
        <v>6712</v>
      </c>
      <c r="M80" s="1" t="s">
        <v>6921</v>
      </c>
      <c r="N80" s="1" t="s">
        <v>6801</v>
      </c>
      <c r="O80" s="1" t="s">
        <v>6516</v>
      </c>
      <c r="Q80" s="3" t="s">
        <v>6820</v>
      </c>
      <c r="U80" s="1" t="str">
        <f t="shared" si="3"/>
        <v>'021</v>
      </c>
      <c r="V80" s="1" t="s">
        <v>6854</v>
      </c>
      <c r="AI80" s="1"/>
      <c r="AM80" s="1" t="s">
        <v>152</v>
      </c>
    </row>
    <row r="81" spans="1:39" x14ac:dyDescent="0.2">
      <c r="A81" s="1" t="s">
        <v>154</v>
      </c>
      <c r="B81" s="1" t="s">
        <v>155</v>
      </c>
      <c r="C81" s="57">
        <v>0</v>
      </c>
      <c r="D81" s="57">
        <v>0</v>
      </c>
      <c r="E81" s="58">
        <v>23620.98</v>
      </c>
      <c r="F81" s="58">
        <v>23620.98</v>
      </c>
      <c r="G81" s="57">
        <v>23620.98</v>
      </c>
      <c r="H81" s="57">
        <v>23620.98</v>
      </c>
      <c r="I81" s="57">
        <v>0</v>
      </c>
      <c r="J81" s="57">
        <v>0</v>
      </c>
      <c r="K81" s="57">
        <f t="shared" si="2"/>
        <v>0</v>
      </c>
      <c r="L81" s="1" t="s">
        <v>6712</v>
      </c>
      <c r="M81" s="1" t="s">
        <v>6921</v>
      </c>
      <c r="N81" s="1" t="s">
        <v>6801</v>
      </c>
      <c r="O81" s="1" t="s">
        <v>6516</v>
      </c>
      <c r="Q81" s="3" t="s">
        <v>6820</v>
      </c>
      <c r="U81" s="1" t="str">
        <f t="shared" si="3"/>
        <v>'021</v>
      </c>
      <c r="V81" s="1" t="s">
        <v>6854</v>
      </c>
      <c r="AI81" s="1"/>
      <c r="AM81" s="1" t="s">
        <v>154</v>
      </c>
    </row>
    <row r="82" spans="1:39" x14ac:dyDescent="0.2">
      <c r="A82" s="1" t="s">
        <v>156</v>
      </c>
      <c r="B82" s="1" t="s">
        <v>157</v>
      </c>
      <c r="C82" s="57">
        <v>0</v>
      </c>
      <c r="D82" s="57">
        <v>0</v>
      </c>
      <c r="E82" s="58">
        <v>26587.89</v>
      </c>
      <c r="F82" s="58">
        <v>16595.5</v>
      </c>
      <c r="G82" s="57">
        <v>26587.89</v>
      </c>
      <c r="H82" s="57">
        <v>16595.5</v>
      </c>
      <c r="I82" s="57">
        <v>9992.39</v>
      </c>
      <c r="J82" s="57">
        <v>0</v>
      </c>
      <c r="K82" s="57">
        <f t="shared" si="2"/>
        <v>9992.39</v>
      </c>
      <c r="L82" s="1" t="s">
        <v>6712</v>
      </c>
      <c r="M82" s="1" t="s">
        <v>6921</v>
      </c>
      <c r="N82" s="1" t="s">
        <v>6801</v>
      </c>
      <c r="O82" s="1" t="s">
        <v>6516</v>
      </c>
      <c r="Q82" s="3" t="s">
        <v>6820</v>
      </c>
      <c r="U82" s="1" t="str">
        <f t="shared" si="3"/>
        <v>'021</v>
      </c>
      <c r="V82" s="1" t="s">
        <v>6854</v>
      </c>
      <c r="AI82" s="1"/>
      <c r="AM82" s="1" t="s">
        <v>156</v>
      </c>
    </row>
    <row r="83" spans="1:39" x14ac:dyDescent="0.2">
      <c r="A83" s="1" t="s">
        <v>158</v>
      </c>
      <c r="B83" s="1" t="s">
        <v>159</v>
      </c>
      <c r="C83" s="57">
        <v>0</v>
      </c>
      <c r="D83" s="57">
        <v>0</v>
      </c>
      <c r="E83" s="58">
        <v>572.88</v>
      </c>
      <c r="F83" s="58">
        <v>572.88</v>
      </c>
      <c r="G83" s="57">
        <v>572.88</v>
      </c>
      <c r="H83" s="57">
        <v>572.88</v>
      </c>
      <c r="I83" s="57">
        <v>0</v>
      </c>
      <c r="J83" s="57">
        <v>0</v>
      </c>
      <c r="K83" s="57">
        <f t="shared" si="2"/>
        <v>0</v>
      </c>
      <c r="L83" s="1" t="s">
        <v>6712</v>
      </c>
      <c r="M83" s="1" t="s">
        <v>6921</v>
      </c>
      <c r="N83" s="1" t="s">
        <v>6801</v>
      </c>
      <c r="O83" s="1" t="s">
        <v>6516</v>
      </c>
      <c r="Q83" s="3" t="s">
        <v>6820</v>
      </c>
      <c r="U83" s="1" t="str">
        <f t="shared" si="3"/>
        <v>'021</v>
      </c>
      <c r="V83" s="1" t="s">
        <v>6854</v>
      </c>
      <c r="AI83" s="1"/>
      <c r="AM83" s="1" t="s">
        <v>158</v>
      </c>
    </row>
    <row r="84" spans="1:39" x14ac:dyDescent="0.2">
      <c r="A84" s="1" t="s">
        <v>5873</v>
      </c>
      <c r="B84" s="1" t="s">
        <v>5874</v>
      </c>
      <c r="C84" s="57">
        <v>0</v>
      </c>
      <c r="D84" s="57">
        <v>0</v>
      </c>
      <c r="E84" s="58">
        <v>543.9</v>
      </c>
      <c r="F84" s="58">
        <v>543.9</v>
      </c>
      <c r="G84" s="57">
        <v>543.9</v>
      </c>
      <c r="H84" s="57">
        <v>543.9</v>
      </c>
      <c r="I84" s="57">
        <v>0</v>
      </c>
      <c r="J84" s="57">
        <v>0</v>
      </c>
      <c r="K84" s="57">
        <f t="shared" si="2"/>
        <v>0</v>
      </c>
      <c r="L84" s="1" t="s">
        <v>6712</v>
      </c>
      <c r="M84" s="1" t="s">
        <v>6921</v>
      </c>
      <c r="N84" s="1" t="s">
        <v>6801</v>
      </c>
      <c r="O84" s="1" t="s">
        <v>6516</v>
      </c>
      <c r="Q84" s="3" t="s">
        <v>6820</v>
      </c>
      <c r="U84" s="1" t="str">
        <f t="shared" si="3"/>
        <v>'021</v>
      </c>
      <c r="V84" s="1" t="s">
        <v>6854</v>
      </c>
      <c r="AI84" s="1"/>
      <c r="AM84" s="1" t="e">
        <v>#N/A</v>
      </c>
    </row>
    <row r="85" spans="1:39" x14ac:dyDescent="0.2">
      <c r="A85" s="1" t="s">
        <v>160</v>
      </c>
      <c r="B85" s="1" t="s">
        <v>161</v>
      </c>
      <c r="C85" s="57">
        <v>20306.05</v>
      </c>
      <c r="D85" s="57">
        <v>0</v>
      </c>
      <c r="E85" s="58">
        <v>74163.16</v>
      </c>
      <c r="F85" s="58">
        <v>91044.62</v>
      </c>
      <c r="G85" s="57">
        <v>94469.21</v>
      </c>
      <c r="H85" s="57">
        <v>91044.62</v>
      </c>
      <c r="I85" s="57">
        <v>3424.59</v>
      </c>
      <c r="J85" s="57">
        <v>0</v>
      </c>
      <c r="K85" s="57">
        <f t="shared" si="2"/>
        <v>3424.59</v>
      </c>
      <c r="L85" s="1" t="s">
        <v>6712</v>
      </c>
      <c r="M85" s="1" t="s">
        <v>6921</v>
      </c>
      <c r="N85" s="1" t="s">
        <v>6801</v>
      </c>
      <c r="O85" s="1" t="s">
        <v>6516</v>
      </c>
      <c r="Q85" s="3" t="s">
        <v>6820</v>
      </c>
      <c r="U85" s="1" t="str">
        <f t="shared" si="3"/>
        <v>'021</v>
      </c>
      <c r="V85" s="1" t="s">
        <v>6854</v>
      </c>
      <c r="AI85" s="1"/>
      <c r="AM85" s="1" t="s">
        <v>160</v>
      </c>
    </row>
    <row r="86" spans="1:39" x14ac:dyDescent="0.2">
      <c r="A86" s="1" t="s">
        <v>162</v>
      </c>
      <c r="B86" s="1" t="s">
        <v>163</v>
      </c>
      <c r="C86" s="57">
        <v>177.62</v>
      </c>
      <c r="D86" s="57">
        <v>0</v>
      </c>
      <c r="E86" s="58">
        <v>3386.79</v>
      </c>
      <c r="F86" s="58">
        <v>3213.27</v>
      </c>
      <c r="G86" s="57">
        <v>3564.41</v>
      </c>
      <c r="H86" s="57">
        <v>3213.27</v>
      </c>
      <c r="I86" s="57">
        <v>351.14</v>
      </c>
      <c r="J86" s="57">
        <v>0</v>
      </c>
      <c r="K86" s="57">
        <f t="shared" si="2"/>
        <v>351.14</v>
      </c>
      <c r="L86" s="1" t="s">
        <v>6712</v>
      </c>
      <c r="M86" s="1" t="s">
        <v>6921</v>
      </c>
      <c r="N86" s="1" t="s">
        <v>6801</v>
      </c>
      <c r="O86" s="1" t="s">
        <v>6516</v>
      </c>
      <c r="Q86" s="3" t="s">
        <v>6820</v>
      </c>
      <c r="U86" s="1" t="str">
        <f t="shared" si="3"/>
        <v>'021</v>
      </c>
      <c r="V86" s="1" t="s">
        <v>6854</v>
      </c>
      <c r="AI86" s="1"/>
      <c r="AM86" s="1" t="s">
        <v>162</v>
      </c>
    </row>
    <row r="87" spans="1:39" x14ac:dyDescent="0.2">
      <c r="A87" s="1" t="s">
        <v>164</v>
      </c>
      <c r="B87" s="1" t="s">
        <v>165</v>
      </c>
      <c r="C87" s="57">
        <v>389365.19</v>
      </c>
      <c r="D87" s="57">
        <v>0</v>
      </c>
      <c r="E87" s="58">
        <v>1239335.3600000001</v>
      </c>
      <c r="F87" s="58">
        <v>1233225.5</v>
      </c>
      <c r="G87" s="57">
        <v>1628700.55</v>
      </c>
      <c r="H87" s="57">
        <v>1233225.5</v>
      </c>
      <c r="I87" s="57">
        <v>395475.05</v>
      </c>
      <c r="J87" s="57">
        <v>0</v>
      </c>
      <c r="K87" s="57">
        <f t="shared" si="2"/>
        <v>395475.05</v>
      </c>
      <c r="L87" s="1" t="s">
        <v>6712</v>
      </c>
      <c r="M87" s="1" t="s">
        <v>6921</v>
      </c>
      <c r="N87" s="1" t="s">
        <v>6801</v>
      </c>
      <c r="O87" s="1" t="s">
        <v>6516</v>
      </c>
      <c r="Q87" s="3" t="s">
        <v>6820</v>
      </c>
      <c r="U87" s="1" t="str">
        <f t="shared" si="3"/>
        <v>'021</v>
      </c>
      <c r="V87" s="1" t="s">
        <v>6854</v>
      </c>
      <c r="AI87" s="1"/>
      <c r="AM87" s="1" t="s">
        <v>164</v>
      </c>
    </row>
    <row r="88" spans="1:39" x14ac:dyDescent="0.2">
      <c r="A88" s="1" t="s">
        <v>166</v>
      </c>
      <c r="B88" s="1" t="s">
        <v>167</v>
      </c>
      <c r="C88" s="57">
        <v>472953.97</v>
      </c>
      <c r="D88" s="57">
        <v>0</v>
      </c>
      <c r="E88" s="58">
        <v>42634.79</v>
      </c>
      <c r="F88" s="58">
        <v>29332.16</v>
      </c>
      <c r="G88" s="57">
        <v>515588.76</v>
      </c>
      <c r="H88" s="57">
        <v>29332.16</v>
      </c>
      <c r="I88" s="57">
        <v>486256.6</v>
      </c>
      <c r="J88" s="57">
        <v>0</v>
      </c>
      <c r="K88" s="57">
        <f t="shared" si="2"/>
        <v>486256.6</v>
      </c>
      <c r="L88" s="1" t="s">
        <v>6712</v>
      </c>
      <c r="M88" s="1" t="s">
        <v>6921</v>
      </c>
      <c r="N88" s="1" t="s">
        <v>6801</v>
      </c>
      <c r="O88" s="1" t="s">
        <v>6516</v>
      </c>
      <c r="Q88" s="3" t="s">
        <v>6820</v>
      </c>
      <c r="U88" s="1" t="str">
        <f t="shared" si="3"/>
        <v>'021</v>
      </c>
      <c r="V88" s="1" t="s">
        <v>6854</v>
      </c>
      <c r="AI88" s="1"/>
      <c r="AM88" s="1" t="s">
        <v>166</v>
      </c>
    </row>
    <row r="89" spans="1:39" x14ac:dyDescent="0.2">
      <c r="A89" s="1" t="s">
        <v>5875</v>
      </c>
      <c r="B89" s="1" t="s">
        <v>5876</v>
      </c>
      <c r="C89" s="57">
        <v>533.25</v>
      </c>
      <c r="D89" s="57">
        <v>0</v>
      </c>
      <c r="E89" s="58">
        <v>0</v>
      </c>
      <c r="F89" s="58">
        <v>533.25</v>
      </c>
      <c r="G89" s="57">
        <v>533.25</v>
      </c>
      <c r="H89" s="57">
        <v>533.25</v>
      </c>
      <c r="I89" s="57">
        <v>0</v>
      </c>
      <c r="J89" s="57">
        <v>0</v>
      </c>
      <c r="K89" s="57">
        <f t="shared" si="2"/>
        <v>0</v>
      </c>
      <c r="L89" s="1" t="s">
        <v>6712</v>
      </c>
      <c r="M89" s="1" t="s">
        <v>6921</v>
      </c>
      <c r="N89" s="1" t="s">
        <v>6801</v>
      </c>
      <c r="O89" s="1" t="s">
        <v>6516</v>
      </c>
      <c r="Q89" s="3" t="s">
        <v>6820</v>
      </c>
      <c r="U89" s="1" t="str">
        <f t="shared" si="3"/>
        <v>'021</v>
      </c>
      <c r="V89" s="1" t="s">
        <v>6854</v>
      </c>
      <c r="AI89" s="1"/>
      <c r="AM89" s="1" t="e">
        <v>#N/A</v>
      </c>
    </row>
    <row r="90" spans="1:39" x14ac:dyDescent="0.2">
      <c r="A90" s="1" t="s">
        <v>5877</v>
      </c>
      <c r="B90" s="1" t="s">
        <v>5878</v>
      </c>
      <c r="C90" s="57">
        <v>5299.08</v>
      </c>
      <c r="D90" s="57">
        <v>0</v>
      </c>
      <c r="E90" s="58">
        <v>0</v>
      </c>
      <c r="F90" s="58">
        <v>5299.08</v>
      </c>
      <c r="G90" s="57">
        <v>5299.08</v>
      </c>
      <c r="H90" s="57">
        <v>5299.08</v>
      </c>
      <c r="I90" s="57">
        <v>0</v>
      </c>
      <c r="J90" s="57">
        <v>0</v>
      </c>
      <c r="K90" s="57">
        <f t="shared" si="2"/>
        <v>0</v>
      </c>
      <c r="L90" s="1" t="s">
        <v>6712</v>
      </c>
      <c r="M90" s="1" t="s">
        <v>6921</v>
      </c>
      <c r="N90" s="1" t="s">
        <v>6801</v>
      </c>
      <c r="O90" s="1" t="s">
        <v>6516</v>
      </c>
      <c r="Q90" s="3" t="s">
        <v>6820</v>
      </c>
      <c r="U90" s="1" t="str">
        <f t="shared" si="3"/>
        <v>'021</v>
      </c>
      <c r="V90" s="1" t="s">
        <v>6854</v>
      </c>
      <c r="AI90" s="1"/>
      <c r="AM90" s="1" t="e">
        <v>#N/A</v>
      </c>
    </row>
    <row r="91" spans="1:39" x14ac:dyDescent="0.2">
      <c r="A91" s="1" t="s">
        <v>168</v>
      </c>
      <c r="B91" s="1" t="s">
        <v>169</v>
      </c>
      <c r="C91" s="57">
        <v>76883.149999999994</v>
      </c>
      <c r="D91" s="57">
        <v>0</v>
      </c>
      <c r="E91" s="58">
        <v>32284.19</v>
      </c>
      <c r="F91" s="58">
        <v>31599.66</v>
      </c>
      <c r="G91" s="57">
        <v>109167.34</v>
      </c>
      <c r="H91" s="57">
        <v>31599.66</v>
      </c>
      <c r="I91" s="57">
        <v>77567.679999999993</v>
      </c>
      <c r="J91" s="57">
        <v>0</v>
      </c>
      <c r="K91" s="57">
        <f t="shared" si="2"/>
        <v>77567.679999999993</v>
      </c>
      <c r="L91" s="1" t="s">
        <v>6712</v>
      </c>
      <c r="M91" s="1" t="s">
        <v>6921</v>
      </c>
      <c r="N91" s="1" t="s">
        <v>6801</v>
      </c>
      <c r="O91" s="1" t="s">
        <v>6516</v>
      </c>
      <c r="Q91" s="3" t="s">
        <v>6820</v>
      </c>
      <c r="U91" s="1" t="str">
        <f t="shared" si="3"/>
        <v>'021</v>
      </c>
      <c r="V91" s="1" t="s">
        <v>6854</v>
      </c>
      <c r="AI91" s="1"/>
      <c r="AM91" s="1" t="s">
        <v>168</v>
      </c>
    </row>
    <row r="92" spans="1:39" x14ac:dyDescent="0.2">
      <c r="A92" s="1" t="s">
        <v>170</v>
      </c>
      <c r="B92" s="1" t="s">
        <v>171</v>
      </c>
      <c r="C92" s="57">
        <v>709678.3</v>
      </c>
      <c r="D92" s="57">
        <v>0</v>
      </c>
      <c r="E92" s="58">
        <v>3238511.57</v>
      </c>
      <c r="F92" s="58">
        <v>3441529.95</v>
      </c>
      <c r="G92" s="57">
        <v>3948189.87</v>
      </c>
      <c r="H92" s="57">
        <v>3441529.95</v>
      </c>
      <c r="I92" s="57">
        <v>506659.92</v>
      </c>
      <c r="J92" s="57">
        <v>0</v>
      </c>
      <c r="K92" s="57">
        <f t="shared" si="2"/>
        <v>506659.92</v>
      </c>
      <c r="L92" s="1" t="s">
        <v>6712</v>
      </c>
      <c r="M92" s="1" t="s">
        <v>6921</v>
      </c>
      <c r="N92" s="1" t="s">
        <v>6801</v>
      </c>
      <c r="O92" s="1" t="s">
        <v>6516</v>
      </c>
      <c r="Q92" s="3" t="s">
        <v>6820</v>
      </c>
      <c r="U92" s="1" t="str">
        <f t="shared" si="3"/>
        <v>'021</v>
      </c>
      <c r="V92" s="1" t="s">
        <v>6854</v>
      </c>
      <c r="AI92" s="1"/>
      <c r="AM92" s="1" t="s">
        <v>170</v>
      </c>
    </row>
    <row r="93" spans="1:39" x14ac:dyDescent="0.2">
      <c r="A93" s="1" t="s">
        <v>172</v>
      </c>
      <c r="B93" s="1" t="s">
        <v>173</v>
      </c>
      <c r="C93" s="57">
        <v>565710.6</v>
      </c>
      <c r="D93" s="57">
        <v>0</v>
      </c>
      <c r="E93" s="58">
        <v>162204.41</v>
      </c>
      <c r="F93" s="58">
        <v>55777.25</v>
      </c>
      <c r="G93" s="57">
        <v>727915.01</v>
      </c>
      <c r="H93" s="57">
        <v>55777.25</v>
      </c>
      <c r="I93" s="57">
        <v>672137.76</v>
      </c>
      <c r="J93" s="57">
        <v>0</v>
      </c>
      <c r="K93" s="57">
        <f t="shared" si="2"/>
        <v>672137.76</v>
      </c>
      <c r="L93" s="1" t="s">
        <v>6712</v>
      </c>
      <c r="M93" s="1" t="s">
        <v>6921</v>
      </c>
      <c r="N93" s="1" t="s">
        <v>6801</v>
      </c>
      <c r="O93" s="1" t="s">
        <v>6516</v>
      </c>
      <c r="Q93" s="3" t="s">
        <v>6820</v>
      </c>
      <c r="U93" s="1" t="str">
        <f t="shared" si="3"/>
        <v>'021</v>
      </c>
      <c r="V93" s="1" t="s">
        <v>6854</v>
      </c>
      <c r="AI93" s="1"/>
      <c r="AM93" s="1" t="s">
        <v>172</v>
      </c>
    </row>
    <row r="94" spans="1:39" x14ac:dyDescent="0.2">
      <c r="A94" s="1" t="s">
        <v>174</v>
      </c>
      <c r="B94" s="1" t="s">
        <v>175</v>
      </c>
      <c r="C94" s="57">
        <v>99.45</v>
      </c>
      <c r="D94" s="57">
        <v>0</v>
      </c>
      <c r="E94" s="58">
        <v>5070.09</v>
      </c>
      <c r="F94" s="58">
        <v>5127.67</v>
      </c>
      <c r="G94" s="57">
        <v>5169.54</v>
      </c>
      <c r="H94" s="57">
        <v>5127.67</v>
      </c>
      <c r="I94" s="57">
        <v>41.87</v>
      </c>
      <c r="J94" s="57">
        <v>0</v>
      </c>
      <c r="K94" s="57">
        <f t="shared" si="2"/>
        <v>41.87</v>
      </c>
      <c r="L94" s="1" t="s">
        <v>6712</v>
      </c>
      <c r="M94" s="1" t="s">
        <v>6921</v>
      </c>
      <c r="N94" s="1" t="s">
        <v>6801</v>
      </c>
      <c r="O94" s="1" t="s">
        <v>6516</v>
      </c>
      <c r="Q94" s="3" t="s">
        <v>6820</v>
      </c>
      <c r="U94" s="1" t="str">
        <f t="shared" si="3"/>
        <v>'021</v>
      </c>
      <c r="V94" s="1" t="s">
        <v>6854</v>
      </c>
      <c r="AI94" s="1"/>
      <c r="AM94" s="1" t="s">
        <v>174</v>
      </c>
    </row>
    <row r="95" spans="1:39" x14ac:dyDescent="0.2">
      <c r="A95" s="1" t="s">
        <v>176</v>
      </c>
      <c r="B95" s="1" t="s">
        <v>177</v>
      </c>
      <c r="C95" s="57">
        <v>1504.08</v>
      </c>
      <c r="D95" s="57">
        <v>0</v>
      </c>
      <c r="E95" s="58">
        <v>59.22</v>
      </c>
      <c r="F95" s="58">
        <v>54.23</v>
      </c>
      <c r="G95" s="57">
        <v>1563.3</v>
      </c>
      <c r="H95" s="57">
        <v>54.23</v>
      </c>
      <c r="I95" s="57">
        <v>1509.07</v>
      </c>
      <c r="J95" s="57">
        <v>0</v>
      </c>
      <c r="K95" s="57">
        <f t="shared" si="2"/>
        <v>1509.07</v>
      </c>
      <c r="L95" s="1" t="s">
        <v>6712</v>
      </c>
      <c r="M95" s="1" t="s">
        <v>6921</v>
      </c>
      <c r="N95" s="1" t="s">
        <v>6801</v>
      </c>
      <c r="O95" s="1" t="s">
        <v>6516</v>
      </c>
      <c r="Q95" s="3" t="s">
        <v>6820</v>
      </c>
      <c r="U95" s="1" t="str">
        <f t="shared" si="3"/>
        <v>'021</v>
      </c>
      <c r="V95" s="1" t="s">
        <v>6854</v>
      </c>
      <c r="AI95" s="1"/>
      <c r="AM95" s="1" t="s">
        <v>176</v>
      </c>
    </row>
    <row r="96" spans="1:39" x14ac:dyDescent="0.2">
      <c r="A96" s="1" t="s">
        <v>178</v>
      </c>
      <c r="B96" s="1" t="s">
        <v>179</v>
      </c>
      <c r="C96" s="57">
        <v>18648.009999999998</v>
      </c>
      <c r="D96" s="57">
        <v>0</v>
      </c>
      <c r="E96" s="58">
        <v>35003.949999999997</v>
      </c>
      <c r="F96" s="58">
        <v>35118.720000000001</v>
      </c>
      <c r="G96" s="57">
        <v>53651.96</v>
      </c>
      <c r="H96" s="57">
        <v>35118.720000000001</v>
      </c>
      <c r="I96" s="57">
        <v>18533.240000000002</v>
      </c>
      <c r="J96" s="57">
        <v>0</v>
      </c>
      <c r="K96" s="57">
        <f t="shared" si="2"/>
        <v>18533.240000000002</v>
      </c>
      <c r="L96" s="1" t="s">
        <v>6712</v>
      </c>
      <c r="M96" s="1" t="s">
        <v>6921</v>
      </c>
      <c r="N96" s="1" t="s">
        <v>6801</v>
      </c>
      <c r="O96" s="1" t="s">
        <v>6516</v>
      </c>
      <c r="Q96" s="3" t="s">
        <v>6820</v>
      </c>
      <c r="U96" s="1" t="str">
        <f t="shared" si="3"/>
        <v>'021</v>
      </c>
      <c r="V96" s="1" t="s">
        <v>6854</v>
      </c>
      <c r="AI96" s="1"/>
      <c r="AM96" s="1" t="s">
        <v>178</v>
      </c>
    </row>
    <row r="97" spans="1:39" x14ac:dyDescent="0.2">
      <c r="A97" s="1" t="s">
        <v>180</v>
      </c>
      <c r="B97" s="1" t="s">
        <v>181</v>
      </c>
      <c r="C97" s="57">
        <v>30504.47</v>
      </c>
      <c r="D97" s="57">
        <v>0</v>
      </c>
      <c r="E97" s="58">
        <v>128.12</v>
      </c>
      <c r="F97" s="58">
        <v>607.19000000000005</v>
      </c>
      <c r="G97" s="57">
        <v>30632.59</v>
      </c>
      <c r="H97" s="57">
        <v>607.19000000000005</v>
      </c>
      <c r="I97" s="57">
        <v>30025.4</v>
      </c>
      <c r="J97" s="57">
        <v>0</v>
      </c>
      <c r="K97" s="57">
        <f t="shared" si="2"/>
        <v>30025.4</v>
      </c>
      <c r="L97" s="1" t="s">
        <v>6712</v>
      </c>
      <c r="M97" s="1" t="s">
        <v>6921</v>
      </c>
      <c r="N97" s="1" t="s">
        <v>6801</v>
      </c>
      <c r="O97" s="1" t="s">
        <v>6516</v>
      </c>
      <c r="Q97" s="3" t="s">
        <v>6820</v>
      </c>
      <c r="U97" s="1" t="str">
        <f t="shared" si="3"/>
        <v>'021</v>
      </c>
      <c r="V97" s="1" t="s">
        <v>6854</v>
      </c>
      <c r="AI97" s="1"/>
      <c r="AM97" s="1" t="s">
        <v>180</v>
      </c>
    </row>
    <row r="98" spans="1:39" x14ac:dyDescent="0.2">
      <c r="A98" s="1" t="s">
        <v>182</v>
      </c>
      <c r="B98" s="1" t="s">
        <v>183</v>
      </c>
      <c r="C98" s="57">
        <v>250.41</v>
      </c>
      <c r="D98" s="57">
        <v>0</v>
      </c>
      <c r="E98" s="58">
        <v>0</v>
      </c>
      <c r="F98" s="58">
        <v>0</v>
      </c>
      <c r="G98" s="57">
        <v>250.41</v>
      </c>
      <c r="H98" s="57">
        <v>0</v>
      </c>
      <c r="I98" s="57">
        <v>250.41</v>
      </c>
      <c r="J98" s="57">
        <v>0</v>
      </c>
      <c r="K98" s="57">
        <f t="shared" si="2"/>
        <v>250.41</v>
      </c>
      <c r="L98" s="1" t="s">
        <v>6712</v>
      </c>
      <c r="M98" s="1" t="s">
        <v>6921</v>
      </c>
      <c r="N98" s="1" t="s">
        <v>6801</v>
      </c>
      <c r="O98" s="1" t="s">
        <v>6516</v>
      </c>
      <c r="Q98" s="3" t="s">
        <v>6820</v>
      </c>
      <c r="U98" s="1" t="str">
        <f t="shared" si="3"/>
        <v>'021</v>
      </c>
      <c r="V98" s="1" t="s">
        <v>6854</v>
      </c>
      <c r="AI98" s="1"/>
      <c r="AM98" s="1" t="s">
        <v>182</v>
      </c>
    </row>
    <row r="99" spans="1:39" x14ac:dyDescent="0.2">
      <c r="A99" s="1" t="s">
        <v>184</v>
      </c>
      <c r="B99" s="1" t="s">
        <v>185</v>
      </c>
      <c r="C99" s="57">
        <v>26520.35</v>
      </c>
      <c r="D99" s="57">
        <v>0</v>
      </c>
      <c r="E99" s="58">
        <v>100679.69</v>
      </c>
      <c r="F99" s="58">
        <v>107341.3</v>
      </c>
      <c r="G99" s="57">
        <v>127200.04</v>
      </c>
      <c r="H99" s="57">
        <v>107341.3</v>
      </c>
      <c r="I99" s="57">
        <v>19858.740000000002</v>
      </c>
      <c r="J99" s="57">
        <v>0</v>
      </c>
      <c r="K99" s="57">
        <f t="shared" si="2"/>
        <v>19858.740000000002</v>
      </c>
      <c r="L99" s="1" t="s">
        <v>6712</v>
      </c>
      <c r="M99" s="1" t="s">
        <v>6921</v>
      </c>
      <c r="N99" s="1" t="s">
        <v>6801</v>
      </c>
      <c r="O99" s="1" t="s">
        <v>6516</v>
      </c>
      <c r="Q99" s="3" t="s">
        <v>6820</v>
      </c>
      <c r="U99" s="1" t="str">
        <f t="shared" si="3"/>
        <v>'021</v>
      </c>
      <c r="V99" s="1" t="s">
        <v>6854</v>
      </c>
      <c r="AI99" s="1"/>
      <c r="AM99" s="1" t="s">
        <v>184</v>
      </c>
    </row>
    <row r="100" spans="1:39" x14ac:dyDescent="0.2">
      <c r="A100" s="1" t="s">
        <v>186</v>
      </c>
      <c r="B100" s="1" t="s">
        <v>187</v>
      </c>
      <c r="C100" s="57">
        <v>15435.92</v>
      </c>
      <c r="D100" s="57">
        <v>0</v>
      </c>
      <c r="E100" s="58">
        <v>2987.37</v>
      </c>
      <c r="F100" s="58">
        <v>3098.87</v>
      </c>
      <c r="G100" s="57">
        <v>18423.29</v>
      </c>
      <c r="H100" s="57">
        <v>3098.87</v>
      </c>
      <c r="I100" s="57">
        <v>15324.42</v>
      </c>
      <c r="J100" s="57">
        <v>0</v>
      </c>
      <c r="K100" s="57">
        <f t="shared" si="2"/>
        <v>15324.42</v>
      </c>
      <c r="L100" s="1" t="s">
        <v>6712</v>
      </c>
      <c r="M100" s="1" t="s">
        <v>6921</v>
      </c>
      <c r="N100" s="1" t="s">
        <v>6801</v>
      </c>
      <c r="O100" s="1" t="s">
        <v>6516</v>
      </c>
      <c r="Q100" s="3" t="s">
        <v>6820</v>
      </c>
      <c r="U100" s="1" t="str">
        <f t="shared" si="3"/>
        <v>'021</v>
      </c>
      <c r="V100" s="1" t="s">
        <v>6854</v>
      </c>
      <c r="AI100" s="1"/>
      <c r="AM100" s="1" t="s">
        <v>186</v>
      </c>
    </row>
    <row r="101" spans="1:39" x14ac:dyDescent="0.2">
      <c r="A101" s="1" t="s">
        <v>188</v>
      </c>
      <c r="B101" s="1" t="s">
        <v>189</v>
      </c>
      <c r="C101" s="57">
        <v>0</v>
      </c>
      <c r="D101" s="57">
        <v>0</v>
      </c>
      <c r="E101" s="58">
        <v>1977.06</v>
      </c>
      <c r="F101" s="58">
        <v>1977.06</v>
      </c>
      <c r="G101" s="57">
        <v>1977.06</v>
      </c>
      <c r="H101" s="57">
        <v>1977.06</v>
      </c>
      <c r="I101" s="57">
        <v>0</v>
      </c>
      <c r="J101" s="57">
        <v>0</v>
      </c>
      <c r="K101" s="57">
        <f t="shared" si="2"/>
        <v>0</v>
      </c>
      <c r="L101" s="1" t="s">
        <v>6712</v>
      </c>
      <c r="M101" s="1" t="s">
        <v>6921</v>
      </c>
      <c r="N101" s="1" t="s">
        <v>6801</v>
      </c>
      <c r="O101" s="1" t="s">
        <v>6516</v>
      </c>
      <c r="Q101" s="3" t="s">
        <v>6820</v>
      </c>
      <c r="U101" s="1" t="str">
        <f t="shared" si="3"/>
        <v>'021</v>
      </c>
      <c r="V101" s="1" t="s">
        <v>6854</v>
      </c>
      <c r="AI101" s="1"/>
      <c r="AM101" s="1" t="s">
        <v>188</v>
      </c>
    </row>
    <row r="102" spans="1:39" x14ac:dyDescent="0.2">
      <c r="A102" s="1" t="s">
        <v>190</v>
      </c>
      <c r="B102" s="1" t="s">
        <v>191</v>
      </c>
      <c r="C102" s="57">
        <v>3824.23</v>
      </c>
      <c r="D102" s="57">
        <v>0</v>
      </c>
      <c r="E102" s="58">
        <v>27494.71</v>
      </c>
      <c r="F102" s="58">
        <v>28198.12</v>
      </c>
      <c r="G102" s="57">
        <v>31318.94</v>
      </c>
      <c r="H102" s="57">
        <v>28198.12</v>
      </c>
      <c r="I102" s="57">
        <v>3120.82</v>
      </c>
      <c r="J102" s="57">
        <v>0</v>
      </c>
      <c r="K102" s="57">
        <f t="shared" si="2"/>
        <v>3120.82</v>
      </c>
      <c r="L102" s="1" t="s">
        <v>6712</v>
      </c>
      <c r="M102" s="1" t="s">
        <v>6921</v>
      </c>
      <c r="N102" s="1" t="s">
        <v>6801</v>
      </c>
      <c r="O102" s="1" t="s">
        <v>6516</v>
      </c>
      <c r="Q102" s="3" t="s">
        <v>6820</v>
      </c>
      <c r="U102" s="1" t="str">
        <f t="shared" si="3"/>
        <v>'021</v>
      </c>
      <c r="V102" s="1" t="s">
        <v>6854</v>
      </c>
      <c r="AI102" s="1"/>
      <c r="AM102" s="1" t="s">
        <v>190</v>
      </c>
    </row>
    <row r="103" spans="1:39" x14ac:dyDescent="0.2">
      <c r="A103" s="1" t="s">
        <v>192</v>
      </c>
      <c r="B103" s="1" t="s">
        <v>193</v>
      </c>
      <c r="C103" s="57">
        <v>9268.36</v>
      </c>
      <c r="D103" s="57">
        <v>0</v>
      </c>
      <c r="E103" s="58">
        <v>2292.96</v>
      </c>
      <c r="F103" s="58">
        <v>1477.41</v>
      </c>
      <c r="G103" s="57">
        <v>11561.32</v>
      </c>
      <c r="H103" s="57">
        <v>1477.41</v>
      </c>
      <c r="I103" s="57">
        <v>10083.91</v>
      </c>
      <c r="J103" s="57">
        <v>0</v>
      </c>
      <c r="K103" s="57">
        <f t="shared" si="2"/>
        <v>10083.91</v>
      </c>
      <c r="L103" s="1" t="s">
        <v>6712</v>
      </c>
      <c r="M103" s="1" t="s">
        <v>6921</v>
      </c>
      <c r="N103" s="1" t="s">
        <v>6801</v>
      </c>
      <c r="O103" s="1" t="s">
        <v>6516</v>
      </c>
      <c r="Q103" s="3" t="s">
        <v>6820</v>
      </c>
      <c r="U103" s="1" t="str">
        <f t="shared" si="3"/>
        <v>'021</v>
      </c>
      <c r="V103" s="1" t="s">
        <v>6854</v>
      </c>
      <c r="AI103" s="1"/>
      <c r="AM103" s="1" t="s">
        <v>192</v>
      </c>
    </row>
    <row r="104" spans="1:39" x14ac:dyDescent="0.2">
      <c r="A104" s="1" t="s">
        <v>5879</v>
      </c>
      <c r="B104" s="1" t="s">
        <v>5880</v>
      </c>
      <c r="C104" s="57">
        <v>0</v>
      </c>
      <c r="D104" s="57">
        <v>0</v>
      </c>
      <c r="E104" s="58">
        <v>3162.65</v>
      </c>
      <c r="F104" s="58">
        <v>3162.65</v>
      </c>
      <c r="G104" s="57">
        <v>3162.65</v>
      </c>
      <c r="H104" s="57">
        <v>3162.65</v>
      </c>
      <c r="I104" s="57">
        <v>0</v>
      </c>
      <c r="J104" s="57">
        <v>0</v>
      </c>
      <c r="K104" s="57">
        <f t="shared" si="2"/>
        <v>0</v>
      </c>
      <c r="L104" s="1" t="s">
        <v>6712</v>
      </c>
      <c r="M104" s="1" t="s">
        <v>6921</v>
      </c>
      <c r="N104" s="1" t="s">
        <v>6801</v>
      </c>
      <c r="O104" s="1" t="s">
        <v>6516</v>
      </c>
      <c r="Q104" s="3" t="s">
        <v>6820</v>
      </c>
      <c r="U104" s="1" t="str">
        <f t="shared" si="3"/>
        <v>'021</v>
      </c>
      <c r="V104" s="1" t="s">
        <v>6854</v>
      </c>
      <c r="AI104" s="1"/>
      <c r="AM104" s="1" t="e">
        <v>#N/A</v>
      </c>
    </row>
    <row r="105" spans="1:39" x14ac:dyDescent="0.2">
      <c r="A105" s="1" t="s">
        <v>5881</v>
      </c>
      <c r="B105" s="1" t="s">
        <v>5882</v>
      </c>
      <c r="C105" s="57">
        <v>0</v>
      </c>
      <c r="D105" s="57">
        <v>0</v>
      </c>
      <c r="E105" s="58">
        <v>22.05</v>
      </c>
      <c r="F105" s="58">
        <v>22.05</v>
      </c>
      <c r="G105" s="57">
        <v>22.05</v>
      </c>
      <c r="H105" s="57">
        <v>22.05</v>
      </c>
      <c r="I105" s="57">
        <v>0</v>
      </c>
      <c r="J105" s="57">
        <v>0</v>
      </c>
      <c r="K105" s="57">
        <f t="shared" si="2"/>
        <v>0</v>
      </c>
      <c r="L105" s="1" t="s">
        <v>6712</v>
      </c>
      <c r="M105" s="1" t="s">
        <v>6921</v>
      </c>
      <c r="N105" s="1" t="s">
        <v>6801</v>
      </c>
      <c r="O105" s="1" t="s">
        <v>6516</v>
      </c>
      <c r="Q105" s="3" t="s">
        <v>6820</v>
      </c>
      <c r="U105" s="1" t="str">
        <f t="shared" si="3"/>
        <v>'021</v>
      </c>
      <c r="V105" s="1" t="s">
        <v>6854</v>
      </c>
      <c r="AI105" s="1"/>
      <c r="AM105" s="1" t="e">
        <v>#N/A</v>
      </c>
    </row>
    <row r="106" spans="1:39" x14ac:dyDescent="0.2">
      <c r="A106" s="1" t="s">
        <v>194</v>
      </c>
      <c r="B106" s="1" t="s">
        <v>195</v>
      </c>
      <c r="C106" s="57">
        <v>0</v>
      </c>
      <c r="D106" s="57">
        <v>0</v>
      </c>
      <c r="E106" s="58">
        <v>181.38</v>
      </c>
      <c r="F106" s="58">
        <v>113.68</v>
      </c>
      <c r="G106" s="57">
        <v>181.38</v>
      </c>
      <c r="H106" s="57">
        <v>113.68</v>
      </c>
      <c r="I106" s="57">
        <v>67.7</v>
      </c>
      <c r="J106" s="57">
        <v>0</v>
      </c>
      <c r="K106" s="57">
        <f t="shared" si="2"/>
        <v>67.7</v>
      </c>
      <c r="L106" s="1" t="s">
        <v>6712</v>
      </c>
      <c r="M106" s="1" t="s">
        <v>6921</v>
      </c>
      <c r="N106" s="1" t="s">
        <v>6801</v>
      </c>
      <c r="O106" s="1" t="s">
        <v>6516</v>
      </c>
      <c r="Q106" s="3" t="s">
        <v>6820</v>
      </c>
      <c r="U106" s="1" t="str">
        <f t="shared" si="3"/>
        <v>'021</v>
      </c>
      <c r="V106" s="1" t="s">
        <v>6854</v>
      </c>
      <c r="AI106" s="1"/>
      <c r="AM106" s="1" t="s">
        <v>194</v>
      </c>
    </row>
    <row r="107" spans="1:39" x14ac:dyDescent="0.2">
      <c r="A107" s="1" t="s">
        <v>196</v>
      </c>
      <c r="B107" s="1" t="s">
        <v>197</v>
      </c>
      <c r="C107" s="57">
        <v>0</v>
      </c>
      <c r="D107" s="57">
        <v>0</v>
      </c>
      <c r="E107" s="58">
        <v>3713.98</v>
      </c>
      <c r="F107" s="58">
        <v>913.45</v>
      </c>
      <c r="G107" s="57">
        <v>3713.98</v>
      </c>
      <c r="H107" s="57">
        <v>913.45</v>
      </c>
      <c r="I107" s="57">
        <v>2800.53</v>
      </c>
      <c r="J107" s="57">
        <v>0</v>
      </c>
      <c r="K107" s="57">
        <f t="shared" si="2"/>
        <v>2800.53</v>
      </c>
      <c r="L107" s="1" t="s">
        <v>6712</v>
      </c>
      <c r="M107" s="1" t="s">
        <v>6921</v>
      </c>
      <c r="N107" s="1" t="s">
        <v>6801</v>
      </c>
      <c r="O107" s="1" t="s">
        <v>6516</v>
      </c>
      <c r="Q107" s="3" t="s">
        <v>6820</v>
      </c>
      <c r="U107" s="1" t="str">
        <f t="shared" si="3"/>
        <v>'021</v>
      </c>
      <c r="V107" s="1" t="s">
        <v>6854</v>
      </c>
      <c r="AI107" s="1"/>
      <c r="AM107" s="1" t="s">
        <v>196</v>
      </c>
    </row>
    <row r="108" spans="1:39" x14ac:dyDescent="0.2">
      <c r="A108" s="1" t="s">
        <v>198</v>
      </c>
      <c r="B108" s="1" t="s">
        <v>199</v>
      </c>
      <c r="C108" s="57">
        <v>0</v>
      </c>
      <c r="D108" s="57">
        <v>0</v>
      </c>
      <c r="E108" s="58">
        <v>160.04</v>
      </c>
      <c r="F108" s="58">
        <v>8.5</v>
      </c>
      <c r="G108" s="57">
        <v>160.04</v>
      </c>
      <c r="H108" s="57">
        <v>8.5</v>
      </c>
      <c r="I108" s="57">
        <v>151.54</v>
      </c>
      <c r="J108" s="57">
        <v>0</v>
      </c>
      <c r="K108" s="57">
        <f t="shared" si="2"/>
        <v>151.54</v>
      </c>
      <c r="L108" s="1" t="s">
        <v>6712</v>
      </c>
      <c r="M108" s="1" t="s">
        <v>6921</v>
      </c>
      <c r="N108" s="1" t="s">
        <v>6801</v>
      </c>
      <c r="O108" s="1" t="s">
        <v>6516</v>
      </c>
      <c r="Q108" s="3" t="s">
        <v>6820</v>
      </c>
      <c r="U108" s="1" t="str">
        <f t="shared" si="3"/>
        <v>'021</v>
      </c>
      <c r="V108" s="1" t="s">
        <v>6854</v>
      </c>
      <c r="AI108" s="1"/>
      <c r="AM108" s="1" t="s">
        <v>198</v>
      </c>
    </row>
    <row r="109" spans="1:39" x14ac:dyDescent="0.2">
      <c r="A109" s="1" t="s">
        <v>200</v>
      </c>
      <c r="B109" s="1" t="s">
        <v>201</v>
      </c>
      <c r="C109" s="57">
        <v>6944.94</v>
      </c>
      <c r="D109" s="57">
        <v>0</v>
      </c>
      <c r="E109" s="58">
        <v>19043.490000000002</v>
      </c>
      <c r="F109" s="58">
        <v>22806.61</v>
      </c>
      <c r="G109" s="57">
        <v>25988.43</v>
      </c>
      <c r="H109" s="57">
        <v>22806.61</v>
      </c>
      <c r="I109" s="57">
        <v>3181.82</v>
      </c>
      <c r="J109" s="57">
        <v>0</v>
      </c>
      <c r="K109" s="57">
        <f t="shared" si="2"/>
        <v>3181.82</v>
      </c>
      <c r="L109" s="1" t="s">
        <v>6712</v>
      </c>
      <c r="M109" s="1" t="s">
        <v>6921</v>
      </c>
      <c r="N109" s="1" t="s">
        <v>6801</v>
      </c>
      <c r="O109" s="1" t="s">
        <v>6516</v>
      </c>
      <c r="Q109" s="3" t="s">
        <v>6820</v>
      </c>
      <c r="U109" s="1" t="str">
        <f t="shared" si="3"/>
        <v>'021</v>
      </c>
      <c r="V109" s="1" t="s">
        <v>6854</v>
      </c>
      <c r="AI109" s="1"/>
      <c r="AM109" s="1" t="s">
        <v>200</v>
      </c>
    </row>
    <row r="110" spans="1:39" x14ac:dyDescent="0.2">
      <c r="A110" s="1" t="s">
        <v>202</v>
      </c>
      <c r="B110" s="1" t="s">
        <v>203</v>
      </c>
      <c r="C110" s="57">
        <v>0</v>
      </c>
      <c r="D110" s="57">
        <v>0</v>
      </c>
      <c r="E110" s="58">
        <v>2951.9</v>
      </c>
      <c r="F110" s="58">
        <v>2951.9</v>
      </c>
      <c r="G110" s="57">
        <v>2951.9</v>
      </c>
      <c r="H110" s="57">
        <v>2951.9</v>
      </c>
      <c r="I110" s="57">
        <v>0</v>
      </c>
      <c r="J110" s="57">
        <v>0</v>
      </c>
      <c r="K110" s="57">
        <f t="shared" si="2"/>
        <v>0</v>
      </c>
      <c r="L110" s="1" t="s">
        <v>6712</v>
      </c>
      <c r="M110" s="1" t="s">
        <v>6921</v>
      </c>
      <c r="N110" s="1" t="s">
        <v>6801</v>
      </c>
      <c r="O110" s="1" t="s">
        <v>6516</v>
      </c>
      <c r="Q110" s="3" t="s">
        <v>6820</v>
      </c>
      <c r="U110" s="1" t="str">
        <f t="shared" si="3"/>
        <v>'021</v>
      </c>
      <c r="V110" s="1" t="s">
        <v>6854</v>
      </c>
      <c r="AI110" s="1"/>
      <c r="AM110" s="1" t="s">
        <v>202</v>
      </c>
    </row>
    <row r="111" spans="1:39" x14ac:dyDescent="0.2">
      <c r="A111" s="1" t="s">
        <v>204</v>
      </c>
      <c r="B111" s="1" t="s">
        <v>205</v>
      </c>
      <c r="C111" s="57">
        <v>11.21</v>
      </c>
      <c r="D111" s="57">
        <v>0</v>
      </c>
      <c r="E111" s="58">
        <v>102.84</v>
      </c>
      <c r="F111" s="58">
        <v>104.27</v>
      </c>
      <c r="G111" s="57">
        <v>114.05</v>
      </c>
      <c r="H111" s="57">
        <v>104.27</v>
      </c>
      <c r="I111" s="57">
        <v>9.7799999999999994</v>
      </c>
      <c r="J111" s="57">
        <v>0</v>
      </c>
      <c r="K111" s="57">
        <f t="shared" si="2"/>
        <v>9.7799999999999994</v>
      </c>
      <c r="L111" s="1" t="s">
        <v>6712</v>
      </c>
      <c r="M111" s="1" t="s">
        <v>6921</v>
      </c>
      <c r="N111" s="1" t="s">
        <v>6801</v>
      </c>
      <c r="O111" s="1" t="s">
        <v>6516</v>
      </c>
      <c r="Q111" s="3" t="s">
        <v>6820</v>
      </c>
      <c r="U111" s="1" t="str">
        <f t="shared" si="3"/>
        <v>'021</v>
      </c>
      <c r="V111" s="1" t="s">
        <v>6854</v>
      </c>
      <c r="AI111" s="1"/>
      <c r="AM111" s="1" t="s">
        <v>204</v>
      </c>
    </row>
    <row r="112" spans="1:39" x14ac:dyDescent="0.2">
      <c r="A112" s="1" t="s">
        <v>206</v>
      </c>
      <c r="B112" s="1" t="s">
        <v>207</v>
      </c>
      <c r="C112" s="57">
        <v>2606.69</v>
      </c>
      <c r="D112" s="57">
        <v>0</v>
      </c>
      <c r="E112" s="58">
        <v>36402.29</v>
      </c>
      <c r="F112" s="58">
        <v>36252.35</v>
      </c>
      <c r="G112" s="57">
        <v>39008.980000000003</v>
      </c>
      <c r="H112" s="57">
        <v>36252.35</v>
      </c>
      <c r="I112" s="57">
        <v>2756.63</v>
      </c>
      <c r="J112" s="57">
        <v>0</v>
      </c>
      <c r="K112" s="57">
        <f t="shared" si="2"/>
        <v>2756.63</v>
      </c>
      <c r="L112" s="1" t="s">
        <v>6712</v>
      </c>
      <c r="M112" s="1" t="s">
        <v>6921</v>
      </c>
      <c r="N112" s="1" t="s">
        <v>6801</v>
      </c>
      <c r="O112" s="1" t="s">
        <v>6516</v>
      </c>
      <c r="Q112" s="3" t="s">
        <v>6820</v>
      </c>
      <c r="U112" s="1" t="str">
        <f t="shared" si="3"/>
        <v>'021</v>
      </c>
      <c r="V112" s="1" t="s">
        <v>6854</v>
      </c>
      <c r="AI112" s="1"/>
      <c r="AM112" s="1" t="s">
        <v>206</v>
      </c>
    </row>
    <row r="113" spans="1:39" x14ac:dyDescent="0.2">
      <c r="A113" s="1" t="s">
        <v>208</v>
      </c>
      <c r="B113" s="1" t="s">
        <v>209</v>
      </c>
      <c r="C113" s="57">
        <v>0</v>
      </c>
      <c r="D113" s="57">
        <v>0</v>
      </c>
      <c r="E113" s="58">
        <v>86.22</v>
      </c>
      <c r="F113" s="58">
        <v>35.450000000000003</v>
      </c>
      <c r="G113" s="57">
        <v>86.22</v>
      </c>
      <c r="H113" s="57">
        <v>35.450000000000003</v>
      </c>
      <c r="I113" s="57">
        <v>50.77</v>
      </c>
      <c r="J113" s="57">
        <v>0</v>
      </c>
      <c r="K113" s="57">
        <f t="shared" si="2"/>
        <v>50.77</v>
      </c>
      <c r="L113" s="1" t="s">
        <v>6712</v>
      </c>
      <c r="M113" s="1" t="s">
        <v>6921</v>
      </c>
      <c r="N113" s="1" t="s">
        <v>6801</v>
      </c>
      <c r="O113" s="1" t="s">
        <v>6516</v>
      </c>
      <c r="Q113" s="3" t="s">
        <v>6820</v>
      </c>
      <c r="U113" s="1" t="str">
        <f t="shared" si="3"/>
        <v>'021</v>
      </c>
      <c r="V113" s="1" t="s">
        <v>6854</v>
      </c>
      <c r="AI113" s="1"/>
      <c r="AM113" s="1" t="s">
        <v>208</v>
      </c>
    </row>
    <row r="114" spans="1:39" x14ac:dyDescent="0.2">
      <c r="A114" s="1" t="s">
        <v>210</v>
      </c>
      <c r="B114" s="1" t="s">
        <v>211</v>
      </c>
      <c r="C114" s="57">
        <v>87137.15</v>
      </c>
      <c r="D114" s="57">
        <v>0</v>
      </c>
      <c r="E114" s="58">
        <v>7277869.8099999996</v>
      </c>
      <c r="F114" s="58">
        <v>7268613.1600000001</v>
      </c>
      <c r="G114" s="57">
        <v>7365006.96</v>
      </c>
      <c r="H114" s="57">
        <v>7268613.1600000001</v>
      </c>
      <c r="I114" s="57">
        <v>96393.8</v>
      </c>
      <c r="J114" s="57">
        <v>0</v>
      </c>
      <c r="K114" s="57">
        <f t="shared" si="2"/>
        <v>96393.8</v>
      </c>
      <c r="L114" s="1" t="s">
        <v>6712</v>
      </c>
      <c r="M114" s="1" t="s">
        <v>6921</v>
      </c>
      <c r="N114" s="1" t="s">
        <v>6801</v>
      </c>
      <c r="O114" s="1" t="s">
        <v>6516</v>
      </c>
      <c r="Q114" s="3" t="s">
        <v>6820</v>
      </c>
      <c r="U114" s="1" t="str">
        <f t="shared" si="3"/>
        <v>'021</v>
      </c>
      <c r="V114" s="1" t="s">
        <v>6854</v>
      </c>
      <c r="AI114" s="1"/>
      <c r="AM114" s="1" t="s">
        <v>210</v>
      </c>
    </row>
    <row r="115" spans="1:39" x14ac:dyDescent="0.2">
      <c r="A115" s="1" t="s">
        <v>212</v>
      </c>
      <c r="B115" s="1" t="s">
        <v>213</v>
      </c>
      <c r="C115" s="57">
        <v>10758.45</v>
      </c>
      <c r="D115" s="57">
        <v>0</v>
      </c>
      <c r="E115" s="58">
        <v>115406.45</v>
      </c>
      <c r="F115" s="58">
        <v>106071.01</v>
      </c>
      <c r="G115" s="57">
        <v>126164.9</v>
      </c>
      <c r="H115" s="57">
        <v>106071.01</v>
      </c>
      <c r="I115" s="57">
        <v>20093.89</v>
      </c>
      <c r="J115" s="57">
        <v>0</v>
      </c>
      <c r="K115" s="57">
        <f t="shared" si="2"/>
        <v>20093.89</v>
      </c>
      <c r="L115" s="1" t="s">
        <v>6712</v>
      </c>
      <c r="M115" s="1" t="s">
        <v>6921</v>
      </c>
      <c r="N115" s="1" t="s">
        <v>6801</v>
      </c>
      <c r="O115" s="1" t="s">
        <v>6516</v>
      </c>
      <c r="Q115" s="3" t="s">
        <v>6820</v>
      </c>
      <c r="U115" s="1" t="str">
        <f t="shared" si="3"/>
        <v>'021</v>
      </c>
      <c r="V115" s="1" t="s">
        <v>6854</v>
      </c>
      <c r="AI115" s="1"/>
      <c r="AM115" s="1" t="s">
        <v>212</v>
      </c>
    </row>
    <row r="116" spans="1:39" x14ac:dyDescent="0.2">
      <c r="A116" s="1" t="s">
        <v>5883</v>
      </c>
      <c r="B116" s="1" t="s">
        <v>5884</v>
      </c>
      <c r="C116" s="57">
        <v>0</v>
      </c>
      <c r="D116" s="57">
        <v>0</v>
      </c>
      <c r="E116" s="58">
        <v>3198.27</v>
      </c>
      <c r="F116" s="58">
        <v>3198.27</v>
      </c>
      <c r="G116" s="57">
        <v>3198.27</v>
      </c>
      <c r="H116" s="57">
        <v>3198.27</v>
      </c>
      <c r="I116" s="57">
        <v>0</v>
      </c>
      <c r="J116" s="57">
        <v>0</v>
      </c>
      <c r="K116" s="57">
        <f t="shared" si="2"/>
        <v>0</v>
      </c>
      <c r="L116" s="1" t="s">
        <v>6712</v>
      </c>
      <c r="M116" s="1" t="s">
        <v>6921</v>
      </c>
      <c r="N116" s="1" t="s">
        <v>6801</v>
      </c>
      <c r="O116" s="1" t="s">
        <v>6516</v>
      </c>
      <c r="Q116" s="3" t="s">
        <v>6820</v>
      </c>
      <c r="U116" s="1" t="str">
        <f t="shared" si="3"/>
        <v>'021</v>
      </c>
      <c r="V116" s="1" t="s">
        <v>6854</v>
      </c>
      <c r="AI116" s="1"/>
      <c r="AM116" s="1" t="e">
        <v>#N/A</v>
      </c>
    </row>
    <row r="117" spans="1:39" x14ac:dyDescent="0.2">
      <c r="A117" s="1" t="s">
        <v>214</v>
      </c>
      <c r="B117" s="1" t="s">
        <v>215</v>
      </c>
      <c r="C117" s="57">
        <v>108.48</v>
      </c>
      <c r="D117" s="57">
        <v>0</v>
      </c>
      <c r="E117" s="58">
        <v>485.32</v>
      </c>
      <c r="F117" s="58">
        <v>556.84</v>
      </c>
      <c r="G117" s="57">
        <v>593.79999999999995</v>
      </c>
      <c r="H117" s="57">
        <v>556.84</v>
      </c>
      <c r="I117" s="57">
        <v>36.96</v>
      </c>
      <c r="J117" s="57">
        <v>0</v>
      </c>
      <c r="K117" s="57">
        <f t="shared" si="2"/>
        <v>36.96</v>
      </c>
      <c r="L117" s="1" t="s">
        <v>6712</v>
      </c>
      <c r="M117" s="1" t="s">
        <v>6921</v>
      </c>
      <c r="N117" s="1" t="s">
        <v>6801</v>
      </c>
      <c r="O117" s="1" t="s">
        <v>6516</v>
      </c>
      <c r="Q117" s="3" t="s">
        <v>6820</v>
      </c>
      <c r="U117" s="1" t="str">
        <f t="shared" si="3"/>
        <v>'021</v>
      </c>
      <c r="V117" s="1" t="s">
        <v>6854</v>
      </c>
      <c r="AI117" s="1"/>
      <c r="AM117" s="1" t="s">
        <v>214</v>
      </c>
    </row>
    <row r="118" spans="1:39" x14ac:dyDescent="0.2">
      <c r="A118" s="1" t="s">
        <v>216</v>
      </c>
      <c r="B118" s="1" t="s">
        <v>217</v>
      </c>
      <c r="C118" s="57">
        <v>4470.62</v>
      </c>
      <c r="D118" s="57">
        <v>0</v>
      </c>
      <c r="E118" s="58">
        <v>177253.62</v>
      </c>
      <c r="F118" s="58">
        <v>181724.24</v>
      </c>
      <c r="G118" s="57">
        <v>181724.24</v>
      </c>
      <c r="H118" s="57">
        <v>181724.24</v>
      </c>
      <c r="I118" s="57">
        <v>0</v>
      </c>
      <c r="J118" s="57">
        <v>0</v>
      </c>
      <c r="K118" s="57">
        <f t="shared" si="2"/>
        <v>0</v>
      </c>
      <c r="L118" s="1" t="s">
        <v>6712</v>
      </c>
      <c r="M118" s="1" t="s">
        <v>6921</v>
      </c>
      <c r="N118" s="1" t="s">
        <v>6801</v>
      </c>
      <c r="O118" s="1" t="s">
        <v>6516</v>
      </c>
      <c r="Q118" s="3" t="s">
        <v>6820</v>
      </c>
      <c r="U118" s="1" t="str">
        <f t="shared" si="3"/>
        <v>'021</v>
      </c>
      <c r="V118" s="1" t="s">
        <v>6854</v>
      </c>
      <c r="AI118" s="1"/>
      <c r="AM118" s="1" t="s">
        <v>216</v>
      </c>
    </row>
    <row r="119" spans="1:39" x14ac:dyDescent="0.2">
      <c r="A119" s="1" t="s">
        <v>218</v>
      </c>
      <c r="B119" s="1" t="s">
        <v>219</v>
      </c>
      <c r="C119" s="57">
        <v>950.34</v>
      </c>
      <c r="D119" s="57">
        <v>0</v>
      </c>
      <c r="E119" s="58">
        <v>7938.66</v>
      </c>
      <c r="F119" s="58">
        <v>8399.18</v>
      </c>
      <c r="G119" s="57">
        <v>8889</v>
      </c>
      <c r="H119" s="57">
        <v>8399.18</v>
      </c>
      <c r="I119" s="57">
        <v>489.82</v>
      </c>
      <c r="J119" s="57">
        <v>0</v>
      </c>
      <c r="K119" s="57">
        <f t="shared" si="2"/>
        <v>489.82</v>
      </c>
      <c r="L119" s="1" t="s">
        <v>6712</v>
      </c>
      <c r="M119" s="1" t="s">
        <v>6921</v>
      </c>
      <c r="N119" s="1" t="s">
        <v>6801</v>
      </c>
      <c r="O119" s="1" t="s">
        <v>6516</v>
      </c>
      <c r="Q119" s="3" t="s">
        <v>6820</v>
      </c>
      <c r="U119" s="1" t="str">
        <f t="shared" si="3"/>
        <v>'021</v>
      </c>
      <c r="V119" s="1" t="s">
        <v>6854</v>
      </c>
      <c r="AI119" s="1"/>
      <c r="AM119" s="1" t="s">
        <v>218</v>
      </c>
    </row>
    <row r="120" spans="1:39" x14ac:dyDescent="0.2">
      <c r="A120" s="1" t="s">
        <v>220</v>
      </c>
      <c r="B120" s="1" t="s">
        <v>221</v>
      </c>
      <c r="C120" s="57">
        <v>0</v>
      </c>
      <c r="D120" s="57">
        <v>0</v>
      </c>
      <c r="E120" s="58">
        <v>1091433.73</v>
      </c>
      <c r="F120" s="58">
        <v>1091433.73</v>
      </c>
      <c r="G120" s="57">
        <v>1091433.73</v>
      </c>
      <c r="H120" s="57">
        <v>1091433.73</v>
      </c>
      <c r="I120" s="57">
        <v>0</v>
      </c>
      <c r="J120" s="57">
        <v>0</v>
      </c>
      <c r="K120" s="57">
        <f t="shared" si="2"/>
        <v>0</v>
      </c>
      <c r="L120" s="1" t="s">
        <v>6712</v>
      </c>
      <c r="M120" s="1" t="s">
        <v>6921</v>
      </c>
      <c r="N120" s="1" t="s">
        <v>6801</v>
      </c>
      <c r="O120" s="1" t="s">
        <v>6516</v>
      </c>
      <c r="Q120" s="3" t="s">
        <v>6820</v>
      </c>
      <c r="U120" s="1" t="str">
        <f t="shared" si="3"/>
        <v>'021</v>
      </c>
      <c r="V120" s="1" t="s">
        <v>6854</v>
      </c>
      <c r="AI120" s="1"/>
      <c r="AM120" s="1" t="s">
        <v>220</v>
      </c>
    </row>
    <row r="121" spans="1:39" x14ac:dyDescent="0.2">
      <c r="A121" s="1" t="s">
        <v>222</v>
      </c>
      <c r="B121" s="1" t="s">
        <v>223</v>
      </c>
      <c r="C121" s="57">
        <v>0</v>
      </c>
      <c r="D121" s="57">
        <v>0</v>
      </c>
      <c r="E121" s="58">
        <v>4354.57</v>
      </c>
      <c r="F121" s="58">
        <v>4072.25</v>
      </c>
      <c r="G121" s="57">
        <v>4354.57</v>
      </c>
      <c r="H121" s="57">
        <v>4072.25</v>
      </c>
      <c r="I121" s="57">
        <v>282.32</v>
      </c>
      <c r="J121" s="57">
        <v>0</v>
      </c>
      <c r="K121" s="57">
        <f t="shared" si="2"/>
        <v>282.32</v>
      </c>
      <c r="L121" s="1" t="s">
        <v>6712</v>
      </c>
      <c r="M121" s="1" t="s">
        <v>6921</v>
      </c>
      <c r="N121" s="1" t="s">
        <v>6801</v>
      </c>
      <c r="O121" s="1" t="s">
        <v>6516</v>
      </c>
      <c r="Q121" s="3" t="s">
        <v>6820</v>
      </c>
      <c r="U121" s="1" t="str">
        <f t="shared" si="3"/>
        <v>'021</v>
      </c>
      <c r="V121" s="1" t="s">
        <v>6854</v>
      </c>
      <c r="AI121" s="1"/>
      <c r="AM121" s="1" t="s">
        <v>222</v>
      </c>
    </row>
    <row r="122" spans="1:39" x14ac:dyDescent="0.2">
      <c r="A122" s="1" t="s">
        <v>224</v>
      </c>
      <c r="B122" s="1" t="s">
        <v>225</v>
      </c>
      <c r="C122" s="57">
        <v>67129.289999999994</v>
      </c>
      <c r="D122" s="57">
        <v>0</v>
      </c>
      <c r="E122" s="58">
        <v>3654266.43</v>
      </c>
      <c r="F122" s="58">
        <v>3667296.68</v>
      </c>
      <c r="G122" s="57">
        <v>3721395.72</v>
      </c>
      <c r="H122" s="57">
        <v>3667296.68</v>
      </c>
      <c r="I122" s="57">
        <v>54099.040000000001</v>
      </c>
      <c r="J122" s="57">
        <v>0</v>
      </c>
      <c r="K122" s="57">
        <f t="shared" si="2"/>
        <v>54099.040000000001</v>
      </c>
      <c r="L122" s="1" t="s">
        <v>6712</v>
      </c>
      <c r="M122" s="1" t="s">
        <v>6921</v>
      </c>
      <c r="N122" s="1" t="s">
        <v>6801</v>
      </c>
      <c r="O122" s="1" t="s">
        <v>6516</v>
      </c>
      <c r="Q122" s="3" t="s">
        <v>6820</v>
      </c>
      <c r="U122" s="1" t="str">
        <f t="shared" si="3"/>
        <v>'021</v>
      </c>
      <c r="V122" s="1" t="s">
        <v>6854</v>
      </c>
      <c r="AI122" s="1"/>
      <c r="AM122" s="1" t="s">
        <v>224</v>
      </c>
    </row>
    <row r="123" spans="1:39" x14ac:dyDescent="0.2">
      <c r="A123" s="1" t="s">
        <v>226</v>
      </c>
      <c r="B123" s="1" t="s">
        <v>227</v>
      </c>
      <c r="C123" s="57">
        <v>5166.5600000000004</v>
      </c>
      <c r="D123" s="57">
        <v>0</v>
      </c>
      <c r="E123" s="58">
        <v>50395.05</v>
      </c>
      <c r="F123" s="58">
        <v>49030.8</v>
      </c>
      <c r="G123" s="57">
        <v>55561.61</v>
      </c>
      <c r="H123" s="57">
        <v>49030.8</v>
      </c>
      <c r="I123" s="57">
        <v>6530.81</v>
      </c>
      <c r="J123" s="57">
        <v>0</v>
      </c>
      <c r="K123" s="57">
        <f t="shared" si="2"/>
        <v>6530.81</v>
      </c>
      <c r="L123" s="1" t="s">
        <v>6712</v>
      </c>
      <c r="M123" s="1" t="s">
        <v>6921</v>
      </c>
      <c r="N123" s="1" t="s">
        <v>6801</v>
      </c>
      <c r="O123" s="1" t="s">
        <v>6516</v>
      </c>
      <c r="Q123" s="3" t="s">
        <v>6820</v>
      </c>
      <c r="U123" s="1" t="str">
        <f t="shared" si="3"/>
        <v>'021</v>
      </c>
      <c r="V123" s="1" t="s">
        <v>6854</v>
      </c>
      <c r="AI123" s="1"/>
      <c r="AM123" s="1" t="s">
        <v>226</v>
      </c>
    </row>
    <row r="124" spans="1:39" x14ac:dyDescent="0.2">
      <c r="A124" s="1" t="s">
        <v>228</v>
      </c>
      <c r="B124" s="1" t="s">
        <v>229</v>
      </c>
      <c r="C124" s="57">
        <v>15806.82</v>
      </c>
      <c r="D124" s="57">
        <v>0</v>
      </c>
      <c r="E124" s="58">
        <v>1276042.79</v>
      </c>
      <c r="F124" s="58">
        <v>1291849.6100000001</v>
      </c>
      <c r="G124" s="57">
        <v>1291849.6100000001</v>
      </c>
      <c r="H124" s="57">
        <v>1291849.6100000001</v>
      </c>
      <c r="I124" s="57">
        <v>0</v>
      </c>
      <c r="J124" s="57">
        <v>0</v>
      </c>
      <c r="K124" s="57">
        <f t="shared" si="2"/>
        <v>0</v>
      </c>
      <c r="L124" s="1" t="s">
        <v>6712</v>
      </c>
      <c r="M124" s="1" t="s">
        <v>6921</v>
      </c>
      <c r="N124" s="1" t="s">
        <v>6801</v>
      </c>
      <c r="O124" s="1" t="s">
        <v>6516</v>
      </c>
      <c r="Q124" s="3" t="s">
        <v>6820</v>
      </c>
      <c r="U124" s="1" t="str">
        <f t="shared" si="3"/>
        <v>'021</v>
      </c>
      <c r="V124" s="1" t="s">
        <v>6854</v>
      </c>
      <c r="AI124" s="1"/>
      <c r="AM124" s="1" t="s">
        <v>228</v>
      </c>
    </row>
    <row r="125" spans="1:39" x14ac:dyDescent="0.2">
      <c r="A125" s="1" t="s">
        <v>230</v>
      </c>
      <c r="B125" s="1" t="s">
        <v>231</v>
      </c>
      <c r="C125" s="57">
        <v>134.44</v>
      </c>
      <c r="D125" s="57">
        <v>0</v>
      </c>
      <c r="E125" s="58">
        <v>16755.41</v>
      </c>
      <c r="F125" s="58">
        <v>15396.33</v>
      </c>
      <c r="G125" s="57">
        <v>16889.849999999999</v>
      </c>
      <c r="H125" s="57">
        <v>15396.33</v>
      </c>
      <c r="I125" s="57">
        <v>1493.52</v>
      </c>
      <c r="J125" s="57">
        <v>0</v>
      </c>
      <c r="K125" s="57">
        <f t="shared" si="2"/>
        <v>1493.52</v>
      </c>
      <c r="L125" s="1" t="s">
        <v>6712</v>
      </c>
      <c r="M125" s="1" t="s">
        <v>6921</v>
      </c>
      <c r="N125" s="1" t="s">
        <v>6801</v>
      </c>
      <c r="O125" s="1" t="s">
        <v>6516</v>
      </c>
      <c r="Q125" s="3" t="s">
        <v>6820</v>
      </c>
      <c r="U125" s="1" t="str">
        <f t="shared" si="3"/>
        <v>'021</v>
      </c>
      <c r="V125" s="1" t="s">
        <v>6854</v>
      </c>
      <c r="AI125" s="1"/>
      <c r="AM125" s="1" t="s">
        <v>230</v>
      </c>
    </row>
    <row r="126" spans="1:39" x14ac:dyDescent="0.2">
      <c r="A126" s="1" t="s">
        <v>232</v>
      </c>
      <c r="B126" s="1" t="s">
        <v>233</v>
      </c>
      <c r="C126" s="57">
        <v>0</v>
      </c>
      <c r="D126" s="57">
        <v>0</v>
      </c>
      <c r="E126" s="58">
        <v>577104.28</v>
      </c>
      <c r="F126" s="58">
        <v>577104.28</v>
      </c>
      <c r="G126" s="57">
        <v>577104.28</v>
      </c>
      <c r="H126" s="57">
        <v>577104.28</v>
      </c>
      <c r="I126" s="57">
        <v>0</v>
      </c>
      <c r="J126" s="57">
        <v>0</v>
      </c>
      <c r="K126" s="57">
        <f t="shared" si="2"/>
        <v>0</v>
      </c>
      <c r="L126" s="1" t="s">
        <v>6712</v>
      </c>
      <c r="M126" s="1" t="s">
        <v>6921</v>
      </c>
      <c r="N126" s="1" t="s">
        <v>6801</v>
      </c>
      <c r="O126" s="1" t="s">
        <v>6516</v>
      </c>
      <c r="Q126" s="3" t="s">
        <v>6820</v>
      </c>
      <c r="U126" s="1" t="str">
        <f t="shared" si="3"/>
        <v>'021</v>
      </c>
      <c r="V126" s="1" t="s">
        <v>6854</v>
      </c>
      <c r="AI126" s="1"/>
      <c r="AM126" s="1" t="s">
        <v>232</v>
      </c>
    </row>
    <row r="127" spans="1:39" x14ac:dyDescent="0.2">
      <c r="A127" s="1" t="s">
        <v>234</v>
      </c>
      <c r="B127" s="1" t="s">
        <v>235</v>
      </c>
      <c r="C127" s="57">
        <v>2411298.36</v>
      </c>
      <c r="D127" s="57">
        <v>0</v>
      </c>
      <c r="E127" s="58">
        <v>21331677.109999999</v>
      </c>
      <c r="F127" s="58">
        <v>21535826.690000001</v>
      </c>
      <c r="G127" s="57">
        <v>23742975.469999999</v>
      </c>
      <c r="H127" s="57">
        <v>21535826.690000001</v>
      </c>
      <c r="I127" s="57">
        <v>2207148.7799999998</v>
      </c>
      <c r="J127" s="57">
        <v>0</v>
      </c>
      <c r="K127" s="57">
        <f t="shared" si="2"/>
        <v>2207148.7799999998</v>
      </c>
      <c r="L127" s="1" t="s">
        <v>6712</v>
      </c>
      <c r="M127" s="1" t="s">
        <v>6921</v>
      </c>
      <c r="N127" s="1" t="s">
        <v>6801</v>
      </c>
      <c r="O127" s="1" t="s">
        <v>6516</v>
      </c>
      <c r="Q127" s="3" t="s">
        <v>6820</v>
      </c>
      <c r="U127" s="1" t="str">
        <f t="shared" si="3"/>
        <v>'021</v>
      </c>
      <c r="V127" s="1" t="s">
        <v>6854</v>
      </c>
      <c r="AI127" s="1"/>
      <c r="AM127" s="1" t="s">
        <v>234</v>
      </c>
    </row>
    <row r="128" spans="1:39" x14ac:dyDescent="0.2">
      <c r="A128" s="1" t="s">
        <v>236</v>
      </c>
      <c r="B128" s="1" t="s">
        <v>237</v>
      </c>
      <c r="C128" s="57">
        <v>591743.03</v>
      </c>
      <c r="D128" s="57">
        <v>0</v>
      </c>
      <c r="E128" s="58">
        <v>444005.74</v>
      </c>
      <c r="F128" s="58">
        <v>457778.27</v>
      </c>
      <c r="G128" s="57">
        <v>1035748.77</v>
      </c>
      <c r="H128" s="57">
        <v>457778.27</v>
      </c>
      <c r="I128" s="57">
        <v>577970.5</v>
      </c>
      <c r="J128" s="57">
        <v>0</v>
      </c>
      <c r="K128" s="57">
        <f t="shared" si="2"/>
        <v>577970.5</v>
      </c>
      <c r="L128" s="1" t="s">
        <v>6712</v>
      </c>
      <c r="M128" s="1" t="s">
        <v>6921</v>
      </c>
      <c r="N128" s="1" t="s">
        <v>6801</v>
      </c>
      <c r="O128" s="1" t="s">
        <v>6516</v>
      </c>
      <c r="Q128" s="3" t="s">
        <v>6820</v>
      </c>
      <c r="U128" s="1" t="str">
        <f t="shared" si="3"/>
        <v>'021</v>
      </c>
      <c r="V128" s="1" t="s">
        <v>6854</v>
      </c>
      <c r="AI128" s="1"/>
      <c r="AM128" s="1" t="s">
        <v>236</v>
      </c>
    </row>
    <row r="129" spans="1:39" x14ac:dyDescent="0.2">
      <c r="A129" s="1" t="s">
        <v>238</v>
      </c>
      <c r="B129" s="1" t="s">
        <v>239</v>
      </c>
      <c r="C129" s="57">
        <v>71529.83</v>
      </c>
      <c r="D129" s="57">
        <v>0</v>
      </c>
      <c r="E129" s="58">
        <v>6901</v>
      </c>
      <c r="F129" s="58">
        <v>6901</v>
      </c>
      <c r="G129" s="57">
        <v>78430.83</v>
      </c>
      <c r="H129" s="57">
        <v>6901</v>
      </c>
      <c r="I129" s="57">
        <v>71529.83</v>
      </c>
      <c r="J129" s="57">
        <v>0</v>
      </c>
      <c r="K129" s="57">
        <f t="shared" si="2"/>
        <v>71529.83</v>
      </c>
      <c r="L129" s="1" t="s">
        <v>6712</v>
      </c>
      <c r="M129" s="1" t="s">
        <v>6921</v>
      </c>
      <c r="N129" s="1" t="s">
        <v>6801</v>
      </c>
      <c r="O129" s="1" t="s">
        <v>6516</v>
      </c>
      <c r="Q129" s="3" t="s">
        <v>6820</v>
      </c>
      <c r="U129" s="1" t="str">
        <f t="shared" si="3"/>
        <v>'021</v>
      </c>
      <c r="V129" s="1" t="s">
        <v>6854</v>
      </c>
      <c r="AI129" s="1"/>
      <c r="AM129" s="1" t="s">
        <v>238</v>
      </c>
    </row>
    <row r="130" spans="1:39" x14ac:dyDescent="0.2">
      <c r="A130" s="1" t="s">
        <v>240</v>
      </c>
      <c r="B130" s="1" t="s">
        <v>241</v>
      </c>
      <c r="C130" s="57">
        <v>56484.65</v>
      </c>
      <c r="D130" s="57">
        <v>0</v>
      </c>
      <c r="E130" s="58">
        <v>0</v>
      </c>
      <c r="F130" s="58">
        <v>0</v>
      </c>
      <c r="G130" s="57">
        <v>56484.65</v>
      </c>
      <c r="H130" s="57">
        <v>0</v>
      </c>
      <c r="I130" s="57">
        <v>56484.65</v>
      </c>
      <c r="J130" s="57">
        <v>0</v>
      </c>
      <c r="K130" s="57">
        <f t="shared" si="2"/>
        <v>56484.65</v>
      </c>
      <c r="L130" s="1" t="s">
        <v>6712</v>
      </c>
      <c r="M130" s="1" t="s">
        <v>6921</v>
      </c>
      <c r="N130" s="1" t="s">
        <v>6801</v>
      </c>
      <c r="O130" s="1" t="s">
        <v>6516</v>
      </c>
      <c r="Q130" s="3" t="s">
        <v>6820</v>
      </c>
      <c r="U130" s="1" t="str">
        <f t="shared" si="3"/>
        <v>'021</v>
      </c>
      <c r="V130" s="1" t="s">
        <v>6854</v>
      </c>
      <c r="AI130" s="1"/>
      <c r="AM130" s="1" t="s">
        <v>240</v>
      </c>
    </row>
    <row r="131" spans="1:39" x14ac:dyDescent="0.2">
      <c r="A131" s="1" t="s">
        <v>242</v>
      </c>
      <c r="B131" s="1" t="s">
        <v>243</v>
      </c>
      <c r="C131" s="57">
        <v>361563.68</v>
      </c>
      <c r="D131" s="57">
        <v>0</v>
      </c>
      <c r="E131" s="58">
        <v>2774423.98</v>
      </c>
      <c r="F131" s="58">
        <v>2757762.17</v>
      </c>
      <c r="G131" s="57">
        <v>3135987.66</v>
      </c>
      <c r="H131" s="57">
        <v>2757762.17</v>
      </c>
      <c r="I131" s="57">
        <v>378225.49</v>
      </c>
      <c r="J131" s="57">
        <v>0</v>
      </c>
      <c r="K131" s="57">
        <f t="shared" si="2"/>
        <v>378225.49</v>
      </c>
      <c r="L131" s="1" t="s">
        <v>6712</v>
      </c>
      <c r="M131" s="1" t="s">
        <v>6921</v>
      </c>
      <c r="N131" s="1" t="s">
        <v>6801</v>
      </c>
      <c r="O131" s="1" t="s">
        <v>6516</v>
      </c>
      <c r="Q131" s="3" t="s">
        <v>6820</v>
      </c>
      <c r="U131" s="1" t="str">
        <f t="shared" si="3"/>
        <v>'021</v>
      </c>
      <c r="V131" s="1" t="s">
        <v>6854</v>
      </c>
      <c r="AI131" s="1"/>
      <c r="AM131" s="1" t="s">
        <v>242</v>
      </c>
    </row>
    <row r="132" spans="1:39" x14ac:dyDescent="0.2">
      <c r="A132" s="1" t="s">
        <v>244</v>
      </c>
      <c r="B132" s="1" t="s">
        <v>245</v>
      </c>
      <c r="C132" s="57">
        <v>118723.49</v>
      </c>
      <c r="D132" s="57">
        <v>0</v>
      </c>
      <c r="E132" s="58">
        <v>122102.41</v>
      </c>
      <c r="F132" s="58">
        <v>111065.03</v>
      </c>
      <c r="G132" s="57">
        <v>240825.9</v>
      </c>
      <c r="H132" s="57">
        <v>111065.03</v>
      </c>
      <c r="I132" s="57">
        <v>129760.87</v>
      </c>
      <c r="J132" s="57">
        <v>0</v>
      </c>
      <c r="K132" s="57">
        <f t="shared" si="2"/>
        <v>129760.87</v>
      </c>
      <c r="L132" s="1" t="s">
        <v>6712</v>
      </c>
      <c r="M132" s="1" t="s">
        <v>6921</v>
      </c>
      <c r="N132" s="1" t="s">
        <v>6801</v>
      </c>
      <c r="O132" s="1" t="s">
        <v>6516</v>
      </c>
      <c r="Q132" s="3" t="s">
        <v>6820</v>
      </c>
      <c r="U132" s="1" t="str">
        <f t="shared" si="3"/>
        <v>'021</v>
      </c>
      <c r="V132" s="1" t="s">
        <v>6854</v>
      </c>
      <c r="AI132" s="1"/>
      <c r="AM132" s="1" t="s">
        <v>244</v>
      </c>
    </row>
    <row r="133" spans="1:39" x14ac:dyDescent="0.2">
      <c r="A133" s="1" t="s">
        <v>5885</v>
      </c>
      <c r="B133" s="1" t="s">
        <v>5886</v>
      </c>
      <c r="C133" s="57">
        <v>2006.59</v>
      </c>
      <c r="D133" s="57">
        <v>0</v>
      </c>
      <c r="E133" s="58">
        <v>0</v>
      </c>
      <c r="F133" s="58">
        <v>2006.59</v>
      </c>
      <c r="G133" s="57">
        <v>2006.59</v>
      </c>
      <c r="H133" s="57">
        <v>2006.59</v>
      </c>
      <c r="I133" s="57">
        <v>0</v>
      </c>
      <c r="J133" s="57">
        <v>0</v>
      </c>
      <c r="K133" s="57">
        <f t="shared" si="2"/>
        <v>0</v>
      </c>
      <c r="L133" s="1" t="s">
        <v>6712</v>
      </c>
      <c r="M133" s="1" t="s">
        <v>6921</v>
      </c>
      <c r="N133" s="1" t="s">
        <v>6801</v>
      </c>
      <c r="O133" s="1" t="s">
        <v>6516</v>
      </c>
      <c r="Q133" s="3" t="s">
        <v>6820</v>
      </c>
      <c r="U133" s="1" t="str">
        <f t="shared" si="3"/>
        <v>'021</v>
      </c>
      <c r="V133" s="1" t="s">
        <v>6854</v>
      </c>
      <c r="AI133" s="1"/>
      <c r="AM133" s="1" t="e">
        <v>#N/A</v>
      </c>
    </row>
    <row r="134" spans="1:39" x14ac:dyDescent="0.2">
      <c r="A134" s="1" t="s">
        <v>5887</v>
      </c>
      <c r="B134" s="1" t="s">
        <v>5888</v>
      </c>
      <c r="C134" s="57">
        <v>9206.7800000000007</v>
      </c>
      <c r="D134" s="57">
        <v>0</v>
      </c>
      <c r="E134" s="58">
        <v>0</v>
      </c>
      <c r="F134" s="58">
        <v>9206.7800000000007</v>
      </c>
      <c r="G134" s="57">
        <v>9206.7800000000007</v>
      </c>
      <c r="H134" s="57">
        <v>9206.7800000000007</v>
      </c>
      <c r="I134" s="57">
        <v>0</v>
      </c>
      <c r="J134" s="57">
        <v>0</v>
      </c>
      <c r="K134" s="57">
        <f t="shared" si="2"/>
        <v>0</v>
      </c>
      <c r="L134" s="1" t="s">
        <v>6712</v>
      </c>
      <c r="M134" s="1" t="s">
        <v>6921</v>
      </c>
      <c r="N134" s="1" t="s">
        <v>6801</v>
      </c>
      <c r="O134" s="1" t="s">
        <v>6516</v>
      </c>
      <c r="Q134" s="3" t="s">
        <v>6820</v>
      </c>
      <c r="U134" s="1" t="str">
        <f t="shared" si="3"/>
        <v>'021</v>
      </c>
      <c r="V134" s="1" t="s">
        <v>6854</v>
      </c>
      <c r="AI134" s="1"/>
      <c r="AM134" s="1" t="e">
        <v>#N/A</v>
      </c>
    </row>
    <row r="135" spans="1:39" x14ac:dyDescent="0.2">
      <c r="A135" s="1" t="s">
        <v>246</v>
      </c>
      <c r="B135" s="1" t="s">
        <v>247</v>
      </c>
      <c r="C135" s="57">
        <v>1763.73</v>
      </c>
      <c r="D135" s="57">
        <v>0</v>
      </c>
      <c r="E135" s="58">
        <v>0</v>
      </c>
      <c r="F135" s="58">
        <v>0</v>
      </c>
      <c r="G135" s="57">
        <v>1763.73</v>
      </c>
      <c r="H135" s="57">
        <v>0</v>
      </c>
      <c r="I135" s="57">
        <v>1763.73</v>
      </c>
      <c r="J135" s="57">
        <v>0</v>
      </c>
      <c r="K135" s="57">
        <f t="shared" ref="K135:K198" si="4">I135-J135</f>
        <v>1763.73</v>
      </c>
      <c r="L135" s="1" t="s">
        <v>6712</v>
      </c>
      <c r="M135" s="1" t="s">
        <v>6921</v>
      </c>
      <c r="N135" s="1" t="s">
        <v>6801</v>
      </c>
      <c r="O135" s="1" t="s">
        <v>6516</v>
      </c>
      <c r="Q135" s="3" t="s">
        <v>6820</v>
      </c>
      <c r="U135" s="1" t="str">
        <f t="shared" ref="U135:U198" si="5">LEFT(A135,4)</f>
        <v>'021</v>
      </c>
      <c r="V135" s="1" t="s">
        <v>6854</v>
      </c>
      <c r="AI135" s="1"/>
      <c r="AM135" s="1" t="s">
        <v>246</v>
      </c>
    </row>
    <row r="136" spans="1:39" x14ac:dyDescent="0.2">
      <c r="A136" s="1" t="s">
        <v>248</v>
      </c>
      <c r="B136" s="1" t="s">
        <v>249</v>
      </c>
      <c r="C136" s="57">
        <v>363.15</v>
      </c>
      <c r="D136" s="57">
        <v>0</v>
      </c>
      <c r="E136" s="58">
        <v>0</v>
      </c>
      <c r="F136" s="58">
        <v>0</v>
      </c>
      <c r="G136" s="57">
        <v>363.15</v>
      </c>
      <c r="H136" s="57">
        <v>0</v>
      </c>
      <c r="I136" s="57">
        <v>363.15</v>
      </c>
      <c r="J136" s="57">
        <v>0</v>
      </c>
      <c r="K136" s="57">
        <f t="shared" si="4"/>
        <v>363.15</v>
      </c>
      <c r="L136" s="1" t="s">
        <v>6712</v>
      </c>
      <c r="M136" s="1" t="s">
        <v>6921</v>
      </c>
      <c r="N136" s="1" t="s">
        <v>6801</v>
      </c>
      <c r="O136" s="1" t="s">
        <v>6516</v>
      </c>
      <c r="Q136" s="3" t="s">
        <v>6820</v>
      </c>
      <c r="U136" s="1" t="str">
        <f t="shared" si="5"/>
        <v>'021</v>
      </c>
      <c r="V136" s="1" t="s">
        <v>6854</v>
      </c>
      <c r="AI136" s="1"/>
      <c r="AM136" s="1" t="s">
        <v>248</v>
      </c>
    </row>
    <row r="137" spans="1:39" x14ac:dyDescent="0.2">
      <c r="A137" s="1" t="s">
        <v>250</v>
      </c>
      <c r="B137" s="1" t="s">
        <v>251</v>
      </c>
      <c r="C137" s="57">
        <v>1365.62</v>
      </c>
      <c r="D137" s="57">
        <v>0</v>
      </c>
      <c r="E137" s="58">
        <v>815</v>
      </c>
      <c r="F137" s="58">
        <v>0</v>
      </c>
      <c r="G137" s="57">
        <v>2180.62</v>
      </c>
      <c r="H137" s="57">
        <v>0</v>
      </c>
      <c r="I137" s="57">
        <v>2180.62</v>
      </c>
      <c r="J137" s="57">
        <v>0</v>
      </c>
      <c r="K137" s="57">
        <f t="shared" si="4"/>
        <v>2180.62</v>
      </c>
      <c r="L137" s="1" t="s">
        <v>6712</v>
      </c>
      <c r="M137" s="1" t="s">
        <v>6921</v>
      </c>
      <c r="N137" s="1" t="s">
        <v>6801</v>
      </c>
      <c r="O137" s="1" t="s">
        <v>6516</v>
      </c>
      <c r="Q137" s="3" t="s">
        <v>6820</v>
      </c>
      <c r="U137" s="1" t="str">
        <f t="shared" si="5"/>
        <v>'021</v>
      </c>
      <c r="V137" s="1" t="s">
        <v>6854</v>
      </c>
      <c r="AI137" s="1"/>
      <c r="AM137" s="1" t="s">
        <v>250</v>
      </c>
    </row>
    <row r="138" spans="1:39" x14ac:dyDescent="0.2">
      <c r="A138" s="1" t="s">
        <v>252</v>
      </c>
      <c r="B138" s="1" t="s">
        <v>253</v>
      </c>
      <c r="C138" s="57">
        <v>637.49</v>
      </c>
      <c r="D138" s="57">
        <v>0</v>
      </c>
      <c r="E138" s="58">
        <v>804.16</v>
      </c>
      <c r="F138" s="58">
        <v>0</v>
      </c>
      <c r="G138" s="57">
        <v>1441.65</v>
      </c>
      <c r="H138" s="57">
        <v>0</v>
      </c>
      <c r="I138" s="57">
        <v>1441.65</v>
      </c>
      <c r="J138" s="57">
        <v>0</v>
      </c>
      <c r="K138" s="57">
        <f t="shared" si="4"/>
        <v>1441.65</v>
      </c>
      <c r="L138" s="1" t="s">
        <v>6712</v>
      </c>
      <c r="M138" s="1" t="s">
        <v>6921</v>
      </c>
      <c r="N138" s="1" t="s">
        <v>6801</v>
      </c>
      <c r="O138" s="1" t="s">
        <v>6516</v>
      </c>
      <c r="Q138" s="3" t="s">
        <v>6820</v>
      </c>
      <c r="U138" s="1" t="str">
        <f t="shared" si="5"/>
        <v>'021</v>
      </c>
      <c r="V138" s="1" t="s">
        <v>6854</v>
      </c>
      <c r="AI138" s="1"/>
      <c r="AM138" s="1" t="s">
        <v>252</v>
      </c>
    </row>
    <row r="139" spans="1:39" x14ac:dyDescent="0.2">
      <c r="A139" s="1" t="s">
        <v>254</v>
      </c>
      <c r="B139" s="1" t="s">
        <v>255</v>
      </c>
      <c r="C139" s="57">
        <v>0</v>
      </c>
      <c r="D139" s="57">
        <v>0</v>
      </c>
      <c r="E139" s="58">
        <v>6030.55</v>
      </c>
      <c r="F139" s="58">
        <v>6030.55</v>
      </c>
      <c r="G139" s="57">
        <v>6030.55</v>
      </c>
      <c r="H139" s="57">
        <v>6030.55</v>
      </c>
      <c r="I139" s="57">
        <v>0</v>
      </c>
      <c r="J139" s="57">
        <v>0</v>
      </c>
      <c r="K139" s="57">
        <f t="shared" si="4"/>
        <v>0</v>
      </c>
      <c r="L139" s="1" t="s">
        <v>6712</v>
      </c>
      <c r="M139" s="1" t="s">
        <v>6921</v>
      </c>
      <c r="N139" s="1" t="s">
        <v>6801</v>
      </c>
      <c r="O139" s="1" t="s">
        <v>6516</v>
      </c>
      <c r="Q139" s="3" t="s">
        <v>6820</v>
      </c>
      <c r="U139" s="1" t="str">
        <f t="shared" si="5"/>
        <v>'021</v>
      </c>
      <c r="V139" s="1" t="s">
        <v>6854</v>
      </c>
      <c r="AI139" s="1"/>
      <c r="AM139" s="1" t="s">
        <v>254</v>
      </c>
    </row>
    <row r="140" spans="1:39" x14ac:dyDescent="0.2">
      <c r="A140" s="1" t="s">
        <v>256</v>
      </c>
      <c r="B140" s="1" t="s">
        <v>257</v>
      </c>
      <c r="C140" s="57">
        <v>0</v>
      </c>
      <c r="D140" s="57">
        <v>0</v>
      </c>
      <c r="E140" s="58">
        <v>2210.61</v>
      </c>
      <c r="F140" s="58">
        <v>2210.61</v>
      </c>
      <c r="G140" s="57">
        <v>2210.61</v>
      </c>
      <c r="H140" s="57">
        <v>2210.61</v>
      </c>
      <c r="I140" s="57">
        <v>0</v>
      </c>
      <c r="J140" s="57">
        <v>0</v>
      </c>
      <c r="K140" s="57">
        <f t="shared" si="4"/>
        <v>0</v>
      </c>
      <c r="L140" s="1" t="s">
        <v>6712</v>
      </c>
      <c r="M140" s="1" t="s">
        <v>6921</v>
      </c>
      <c r="N140" s="1" t="s">
        <v>6801</v>
      </c>
      <c r="O140" s="1" t="s">
        <v>6516</v>
      </c>
      <c r="Q140" s="3" t="s">
        <v>6820</v>
      </c>
      <c r="U140" s="1" t="str">
        <f t="shared" si="5"/>
        <v>'021</v>
      </c>
      <c r="V140" s="1" t="s">
        <v>6854</v>
      </c>
      <c r="AI140" s="1"/>
      <c r="AM140" s="1" t="s">
        <v>256</v>
      </c>
    </row>
    <row r="141" spans="1:39" x14ac:dyDescent="0.2">
      <c r="A141" s="1" t="s">
        <v>258</v>
      </c>
      <c r="B141" s="1" t="s">
        <v>259</v>
      </c>
      <c r="C141" s="57">
        <v>2724.67</v>
      </c>
      <c r="D141" s="57">
        <v>0</v>
      </c>
      <c r="E141" s="58">
        <v>382582.2</v>
      </c>
      <c r="F141" s="58">
        <v>374373.42</v>
      </c>
      <c r="G141" s="57">
        <v>385306.87</v>
      </c>
      <c r="H141" s="57">
        <v>374373.42</v>
      </c>
      <c r="I141" s="57">
        <v>10933.45</v>
      </c>
      <c r="J141" s="57">
        <v>0</v>
      </c>
      <c r="K141" s="57">
        <f t="shared" si="4"/>
        <v>10933.45</v>
      </c>
      <c r="L141" s="1" t="s">
        <v>6712</v>
      </c>
      <c r="M141" s="1" t="s">
        <v>6921</v>
      </c>
      <c r="N141" s="1" t="s">
        <v>6801</v>
      </c>
      <c r="O141" s="1" t="s">
        <v>6516</v>
      </c>
      <c r="Q141" s="3" t="s">
        <v>6820</v>
      </c>
      <c r="U141" s="1" t="str">
        <f t="shared" si="5"/>
        <v>'021</v>
      </c>
      <c r="V141" s="1" t="s">
        <v>6854</v>
      </c>
      <c r="AI141" s="1"/>
      <c r="AM141" s="1" t="s">
        <v>258</v>
      </c>
    </row>
    <row r="142" spans="1:39" x14ac:dyDescent="0.2">
      <c r="A142" s="1" t="s">
        <v>260</v>
      </c>
      <c r="B142" s="1" t="s">
        <v>261</v>
      </c>
      <c r="C142" s="57">
        <v>6965.18</v>
      </c>
      <c r="D142" s="57">
        <v>0</v>
      </c>
      <c r="E142" s="58">
        <v>61035.11</v>
      </c>
      <c r="F142" s="58">
        <v>50972.39</v>
      </c>
      <c r="G142" s="57">
        <v>68000.289999999994</v>
      </c>
      <c r="H142" s="57">
        <v>50972.39</v>
      </c>
      <c r="I142" s="57">
        <v>17027.900000000001</v>
      </c>
      <c r="J142" s="57">
        <v>0</v>
      </c>
      <c r="K142" s="57">
        <f t="shared" si="4"/>
        <v>17027.900000000001</v>
      </c>
      <c r="L142" s="1" t="s">
        <v>6712</v>
      </c>
      <c r="M142" s="1" t="s">
        <v>6921</v>
      </c>
      <c r="N142" s="1" t="s">
        <v>6801</v>
      </c>
      <c r="O142" s="1" t="s">
        <v>6516</v>
      </c>
      <c r="Q142" s="3" t="s">
        <v>6820</v>
      </c>
      <c r="U142" s="1" t="str">
        <f t="shared" si="5"/>
        <v>'021</v>
      </c>
      <c r="V142" s="1" t="s">
        <v>6854</v>
      </c>
      <c r="AI142" s="1"/>
      <c r="AM142" s="1" t="s">
        <v>260</v>
      </c>
    </row>
    <row r="143" spans="1:39" x14ac:dyDescent="0.2">
      <c r="A143" s="1" t="s">
        <v>262</v>
      </c>
      <c r="B143" s="1" t="s">
        <v>263</v>
      </c>
      <c r="C143" s="57">
        <v>0</v>
      </c>
      <c r="D143" s="57">
        <v>0</v>
      </c>
      <c r="E143" s="58">
        <v>179504.84</v>
      </c>
      <c r="F143" s="58">
        <v>179504.84</v>
      </c>
      <c r="G143" s="57">
        <v>179504.84</v>
      </c>
      <c r="H143" s="57">
        <v>179504.84</v>
      </c>
      <c r="I143" s="57">
        <v>0</v>
      </c>
      <c r="J143" s="57">
        <v>0</v>
      </c>
      <c r="K143" s="57">
        <f t="shared" si="4"/>
        <v>0</v>
      </c>
      <c r="L143" s="1" t="s">
        <v>6712</v>
      </c>
      <c r="M143" s="1" t="s">
        <v>6921</v>
      </c>
      <c r="N143" s="1" t="s">
        <v>6801</v>
      </c>
      <c r="O143" s="1" t="s">
        <v>6516</v>
      </c>
      <c r="Q143" s="3" t="s">
        <v>6820</v>
      </c>
      <c r="U143" s="1" t="str">
        <f t="shared" si="5"/>
        <v>'021</v>
      </c>
      <c r="V143" s="1" t="s">
        <v>6854</v>
      </c>
      <c r="AI143" s="1"/>
      <c r="AM143" s="1" t="s">
        <v>262</v>
      </c>
    </row>
    <row r="144" spans="1:39" x14ac:dyDescent="0.2">
      <c r="A144" s="1" t="s">
        <v>264</v>
      </c>
      <c r="B144" s="1" t="s">
        <v>265</v>
      </c>
      <c r="C144" s="57">
        <v>1100.01</v>
      </c>
      <c r="D144" s="57">
        <v>0</v>
      </c>
      <c r="E144" s="58">
        <v>7769.43</v>
      </c>
      <c r="F144" s="58">
        <v>8298.83</v>
      </c>
      <c r="G144" s="57">
        <v>8869.44</v>
      </c>
      <c r="H144" s="57">
        <v>8298.83</v>
      </c>
      <c r="I144" s="57">
        <v>570.61</v>
      </c>
      <c r="J144" s="57">
        <v>0</v>
      </c>
      <c r="K144" s="57">
        <f t="shared" si="4"/>
        <v>570.61</v>
      </c>
      <c r="L144" s="1" t="s">
        <v>6712</v>
      </c>
      <c r="M144" s="1" t="s">
        <v>6921</v>
      </c>
      <c r="N144" s="1" t="s">
        <v>6801</v>
      </c>
      <c r="O144" s="1" t="s">
        <v>6516</v>
      </c>
      <c r="Q144" s="3" t="s">
        <v>6820</v>
      </c>
      <c r="U144" s="1" t="str">
        <f t="shared" si="5"/>
        <v>'021</v>
      </c>
      <c r="V144" s="1" t="s">
        <v>6854</v>
      </c>
      <c r="AI144" s="1"/>
      <c r="AM144" s="1" t="s">
        <v>264</v>
      </c>
    </row>
    <row r="145" spans="1:39" x14ac:dyDescent="0.2">
      <c r="A145" s="1" t="s">
        <v>266</v>
      </c>
      <c r="B145" s="1" t="s">
        <v>267</v>
      </c>
      <c r="C145" s="57">
        <v>0</v>
      </c>
      <c r="D145" s="57">
        <v>0</v>
      </c>
      <c r="E145" s="58">
        <v>57658.85</v>
      </c>
      <c r="F145" s="58">
        <v>57658.85</v>
      </c>
      <c r="G145" s="57">
        <v>57658.85</v>
      </c>
      <c r="H145" s="57">
        <v>57658.85</v>
      </c>
      <c r="I145" s="57">
        <v>0</v>
      </c>
      <c r="J145" s="57">
        <v>0</v>
      </c>
      <c r="K145" s="57">
        <f t="shared" si="4"/>
        <v>0</v>
      </c>
      <c r="L145" s="1" t="s">
        <v>6712</v>
      </c>
      <c r="M145" s="1" t="s">
        <v>6921</v>
      </c>
      <c r="N145" s="1" t="s">
        <v>6801</v>
      </c>
      <c r="O145" s="1" t="s">
        <v>6516</v>
      </c>
      <c r="Q145" s="3" t="s">
        <v>6820</v>
      </c>
      <c r="U145" s="1" t="str">
        <f t="shared" si="5"/>
        <v>'021</v>
      </c>
      <c r="V145" s="1" t="s">
        <v>6854</v>
      </c>
      <c r="AI145" s="1"/>
      <c r="AM145" s="1" t="s">
        <v>266</v>
      </c>
    </row>
    <row r="146" spans="1:39" x14ac:dyDescent="0.2">
      <c r="A146" s="1" t="s">
        <v>268</v>
      </c>
      <c r="B146" s="1" t="s">
        <v>269</v>
      </c>
      <c r="C146" s="57">
        <v>0</v>
      </c>
      <c r="D146" s="57">
        <v>0</v>
      </c>
      <c r="E146" s="58">
        <v>2.6</v>
      </c>
      <c r="F146" s="58">
        <v>2.6</v>
      </c>
      <c r="G146" s="57">
        <v>2.6</v>
      </c>
      <c r="H146" s="57">
        <v>2.6</v>
      </c>
      <c r="I146" s="57">
        <v>0</v>
      </c>
      <c r="J146" s="57">
        <v>0</v>
      </c>
      <c r="K146" s="57">
        <f t="shared" si="4"/>
        <v>0</v>
      </c>
      <c r="L146" s="1" t="s">
        <v>6712</v>
      </c>
      <c r="M146" s="1" t="s">
        <v>6921</v>
      </c>
      <c r="N146" s="1" t="s">
        <v>6801</v>
      </c>
      <c r="O146" s="1" t="s">
        <v>6516</v>
      </c>
      <c r="Q146" s="3" t="s">
        <v>6820</v>
      </c>
      <c r="U146" s="1" t="str">
        <f t="shared" si="5"/>
        <v>'021</v>
      </c>
      <c r="V146" s="1" t="s">
        <v>6854</v>
      </c>
      <c r="AI146" s="1"/>
      <c r="AM146" s="1" t="s">
        <v>268</v>
      </c>
    </row>
    <row r="147" spans="1:39" x14ac:dyDescent="0.2">
      <c r="A147" s="1" t="s">
        <v>270</v>
      </c>
      <c r="B147" s="1" t="s">
        <v>271</v>
      </c>
      <c r="C147" s="57">
        <v>15679.58</v>
      </c>
      <c r="D147" s="57">
        <v>0</v>
      </c>
      <c r="E147" s="58">
        <v>433210.04</v>
      </c>
      <c r="F147" s="58">
        <v>430330.53</v>
      </c>
      <c r="G147" s="57">
        <v>448889.62</v>
      </c>
      <c r="H147" s="57">
        <v>430330.53</v>
      </c>
      <c r="I147" s="57">
        <v>18559.09</v>
      </c>
      <c r="J147" s="57">
        <v>0</v>
      </c>
      <c r="K147" s="57">
        <f t="shared" si="4"/>
        <v>18559.09</v>
      </c>
      <c r="L147" s="1" t="s">
        <v>6712</v>
      </c>
      <c r="M147" s="1" t="s">
        <v>6921</v>
      </c>
      <c r="N147" s="1" t="s">
        <v>6801</v>
      </c>
      <c r="O147" s="1" t="s">
        <v>6516</v>
      </c>
      <c r="Q147" s="3" t="s">
        <v>6820</v>
      </c>
      <c r="U147" s="1" t="str">
        <f t="shared" si="5"/>
        <v>'021</v>
      </c>
      <c r="V147" s="1" t="s">
        <v>6854</v>
      </c>
      <c r="AI147" s="1"/>
      <c r="AM147" s="1" t="s">
        <v>270</v>
      </c>
    </row>
    <row r="148" spans="1:39" x14ac:dyDescent="0.2">
      <c r="A148" s="1" t="s">
        <v>272</v>
      </c>
      <c r="B148" s="1" t="s">
        <v>273</v>
      </c>
      <c r="C148" s="57">
        <v>9752.43</v>
      </c>
      <c r="D148" s="57">
        <v>0</v>
      </c>
      <c r="E148" s="58">
        <v>5339.21</v>
      </c>
      <c r="F148" s="58">
        <v>4882.2</v>
      </c>
      <c r="G148" s="57">
        <v>15091.64</v>
      </c>
      <c r="H148" s="57">
        <v>4882.2</v>
      </c>
      <c r="I148" s="57">
        <v>10209.44</v>
      </c>
      <c r="J148" s="57">
        <v>0</v>
      </c>
      <c r="K148" s="57">
        <f t="shared" si="4"/>
        <v>10209.44</v>
      </c>
      <c r="L148" s="1" t="s">
        <v>6712</v>
      </c>
      <c r="M148" s="1" t="s">
        <v>6921</v>
      </c>
      <c r="N148" s="1" t="s">
        <v>6801</v>
      </c>
      <c r="O148" s="1" t="s">
        <v>6516</v>
      </c>
      <c r="Q148" s="3" t="s">
        <v>6820</v>
      </c>
      <c r="U148" s="1" t="str">
        <f t="shared" si="5"/>
        <v>'021</v>
      </c>
      <c r="V148" s="1" t="s">
        <v>6854</v>
      </c>
      <c r="AI148" s="1"/>
      <c r="AM148" s="1" t="s">
        <v>272</v>
      </c>
    </row>
    <row r="149" spans="1:39" x14ac:dyDescent="0.2">
      <c r="A149" s="1" t="s">
        <v>274</v>
      </c>
      <c r="B149" s="1" t="s">
        <v>275</v>
      </c>
      <c r="C149" s="57">
        <v>2109.11</v>
      </c>
      <c r="D149" s="57">
        <v>0</v>
      </c>
      <c r="E149" s="58">
        <v>0</v>
      </c>
      <c r="F149" s="58">
        <v>0</v>
      </c>
      <c r="G149" s="57">
        <v>2109.11</v>
      </c>
      <c r="H149" s="57">
        <v>0</v>
      </c>
      <c r="I149" s="57">
        <v>2109.11</v>
      </c>
      <c r="J149" s="57">
        <v>0</v>
      </c>
      <c r="K149" s="57">
        <f t="shared" si="4"/>
        <v>2109.11</v>
      </c>
      <c r="L149" s="1" t="s">
        <v>6712</v>
      </c>
      <c r="M149" s="1" t="s">
        <v>6921</v>
      </c>
      <c r="N149" s="1" t="s">
        <v>6801</v>
      </c>
      <c r="O149" s="1" t="s">
        <v>6516</v>
      </c>
      <c r="Q149" s="3" t="s">
        <v>6820</v>
      </c>
      <c r="U149" s="1" t="str">
        <f t="shared" si="5"/>
        <v>'021</v>
      </c>
      <c r="V149" s="1" t="s">
        <v>6854</v>
      </c>
      <c r="AI149" s="1"/>
      <c r="AM149" s="1" t="s">
        <v>274</v>
      </c>
    </row>
    <row r="150" spans="1:39" x14ac:dyDescent="0.2">
      <c r="A150" s="1" t="s">
        <v>276</v>
      </c>
      <c r="B150" s="1" t="s">
        <v>277</v>
      </c>
      <c r="C150" s="57">
        <v>1956.03</v>
      </c>
      <c r="D150" s="57">
        <v>0</v>
      </c>
      <c r="E150" s="58">
        <v>0</v>
      </c>
      <c r="F150" s="58">
        <v>0</v>
      </c>
      <c r="G150" s="57">
        <v>1956.03</v>
      </c>
      <c r="H150" s="57">
        <v>0</v>
      </c>
      <c r="I150" s="57">
        <v>1956.03</v>
      </c>
      <c r="J150" s="57">
        <v>0</v>
      </c>
      <c r="K150" s="57">
        <f t="shared" si="4"/>
        <v>1956.03</v>
      </c>
      <c r="L150" s="1" t="s">
        <v>6712</v>
      </c>
      <c r="M150" s="1" t="s">
        <v>6921</v>
      </c>
      <c r="N150" s="1" t="s">
        <v>6801</v>
      </c>
      <c r="O150" s="1" t="s">
        <v>6516</v>
      </c>
      <c r="Q150" s="3" t="s">
        <v>6820</v>
      </c>
      <c r="U150" s="1" t="str">
        <f t="shared" si="5"/>
        <v>'021</v>
      </c>
      <c r="V150" s="1" t="s">
        <v>6854</v>
      </c>
      <c r="AI150" s="1"/>
      <c r="AM150" s="1" t="s">
        <v>276</v>
      </c>
    </row>
    <row r="151" spans="1:39" x14ac:dyDescent="0.2">
      <c r="A151" s="1" t="s">
        <v>278</v>
      </c>
      <c r="B151" s="1" t="s">
        <v>279</v>
      </c>
      <c r="C151" s="57">
        <v>0</v>
      </c>
      <c r="D151" s="57">
        <v>0</v>
      </c>
      <c r="E151" s="58">
        <v>2585.7600000000002</v>
      </c>
      <c r="F151" s="58">
        <v>2585.7600000000002</v>
      </c>
      <c r="G151" s="57">
        <v>2585.7600000000002</v>
      </c>
      <c r="H151" s="57">
        <v>2585.7600000000002</v>
      </c>
      <c r="I151" s="57">
        <v>0</v>
      </c>
      <c r="J151" s="57">
        <v>0</v>
      </c>
      <c r="K151" s="57">
        <f t="shared" si="4"/>
        <v>0</v>
      </c>
      <c r="L151" s="1" t="s">
        <v>6712</v>
      </c>
      <c r="M151" s="1" t="s">
        <v>6921</v>
      </c>
      <c r="N151" s="1" t="s">
        <v>6801</v>
      </c>
      <c r="O151" s="1" t="s">
        <v>6516</v>
      </c>
      <c r="Q151" s="3" t="s">
        <v>6820</v>
      </c>
      <c r="U151" s="1" t="str">
        <f t="shared" si="5"/>
        <v>'021</v>
      </c>
      <c r="V151" s="1" t="s">
        <v>6854</v>
      </c>
      <c r="AI151" s="1"/>
      <c r="AM151" s="1" t="s">
        <v>278</v>
      </c>
    </row>
    <row r="152" spans="1:39" x14ac:dyDescent="0.2">
      <c r="A152" s="1" t="s">
        <v>280</v>
      </c>
      <c r="B152" s="1" t="s">
        <v>281</v>
      </c>
      <c r="C152" s="57">
        <v>0</v>
      </c>
      <c r="D152" s="57">
        <v>0</v>
      </c>
      <c r="E152" s="58">
        <v>2.06</v>
      </c>
      <c r="F152" s="58">
        <v>2.06</v>
      </c>
      <c r="G152" s="57">
        <v>2.06</v>
      </c>
      <c r="H152" s="57">
        <v>2.06</v>
      </c>
      <c r="I152" s="57">
        <v>0</v>
      </c>
      <c r="J152" s="57">
        <v>0</v>
      </c>
      <c r="K152" s="57">
        <f t="shared" si="4"/>
        <v>0</v>
      </c>
      <c r="L152" s="1" t="s">
        <v>6712</v>
      </c>
      <c r="M152" s="1" t="s">
        <v>6921</v>
      </c>
      <c r="N152" s="1" t="s">
        <v>6801</v>
      </c>
      <c r="O152" s="1" t="s">
        <v>6516</v>
      </c>
      <c r="Q152" s="3" t="s">
        <v>6820</v>
      </c>
      <c r="U152" s="1" t="str">
        <f t="shared" si="5"/>
        <v>'021</v>
      </c>
      <c r="V152" s="1" t="s">
        <v>6854</v>
      </c>
      <c r="AI152" s="1"/>
      <c r="AM152" s="1" t="s">
        <v>280</v>
      </c>
    </row>
    <row r="153" spans="1:39" x14ac:dyDescent="0.2">
      <c r="A153" s="1" t="s">
        <v>282</v>
      </c>
      <c r="B153" s="1" t="s">
        <v>283</v>
      </c>
      <c r="C153" s="57">
        <v>0</v>
      </c>
      <c r="D153" s="57">
        <v>0</v>
      </c>
      <c r="E153" s="58">
        <v>11105.1</v>
      </c>
      <c r="F153" s="58">
        <v>11105.1</v>
      </c>
      <c r="G153" s="57">
        <v>11105.1</v>
      </c>
      <c r="H153" s="57">
        <v>11105.1</v>
      </c>
      <c r="I153" s="57">
        <v>0</v>
      </c>
      <c r="J153" s="57">
        <v>0</v>
      </c>
      <c r="K153" s="57">
        <f t="shared" si="4"/>
        <v>0</v>
      </c>
      <c r="L153" s="1" t="s">
        <v>6712</v>
      </c>
      <c r="M153" s="1" t="s">
        <v>6921</v>
      </c>
      <c r="N153" s="1" t="s">
        <v>6801</v>
      </c>
      <c r="O153" s="1" t="s">
        <v>6516</v>
      </c>
      <c r="Q153" s="3" t="s">
        <v>6820</v>
      </c>
      <c r="U153" s="1" t="str">
        <f t="shared" si="5"/>
        <v>'021</v>
      </c>
      <c r="V153" s="1" t="s">
        <v>6854</v>
      </c>
      <c r="AI153" s="1"/>
      <c r="AM153" s="1" t="s">
        <v>282</v>
      </c>
    </row>
    <row r="154" spans="1:39" x14ac:dyDescent="0.2">
      <c r="A154" s="1" t="s">
        <v>284</v>
      </c>
      <c r="B154" s="1" t="s">
        <v>285</v>
      </c>
      <c r="C154" s="57">
        <v>0</v>
      </c>
      <c r="D154" s="57">
        <v>0</v>
      </c>
      <c r="E154" s="58">
        <v>2.44</v>
      </c>
      <c r="F154" s="58">
        <v>2.44</v>
      </c>
      <c r="G154" s="57">
        <v>2.44</v>
      </c>
      <c r="H154" s="57">
        <v>2.44</v>
      </c>
      <c r="I154" s="57">
        <v>0</v>
      </c>
      <c r="J154" s="57">
        <v>0</v>
      </c>
      <c r="K154" s="57">
        <f t="shared" si="4"/>
        <v>0</v>
      </c>
      <c r="L154" s="1" t="s">
        <v>6712</v>
      </c>
      <c r="M154" s="1" t="s">
        <v>6921</v>
      </c>
      <c r="N154" s="1" t="s">
        <v>6801</v>
      </c>
      <c r="O154" s="1" t="s">
        <v>6516</v>
      </c>
      <c r="Q154" s="3" t="s">
        <v>6820</v>
      </c>
      <c r="U154" s="1" t="str">
        <f t="shared" si="5"/>
        <v>'021</v>
      </c>
      <c r="V154" s="1" t="s">
        <v>6854</v>
      </c>
      <c r="AI154" s="1"/>
      <c r="AM154" s="1" t="s">
        <v>284</v>
      </c>
    </row>
    <row r="155" spans="1:39" x14ac:dyDescent="0.2">
      <c r="A155" s="1" t="s">
        <v>286</v>
      </c>
      <c r="B155" s="1" t="s">
        <v>287</v>
      </c>
      <c r="C155" s="57">
        <v>4814.12</v>
      </c>
      <c r="D155" s="57">
        <v>0</v>
      </c>
      <c r="E155" s="58">
        <v>16964.98</v>
      </c>
      <c r="F155" s="58">
        <v>17865.7</v>
      </c>
      <c r="G155" s="57">
        <v>21779.1</v>
      </c>
      <c r="H155" s="57">
        <v>17865.7</v>
      </c>
      <c r="I155" s="57">
        <v>3913.4</v>
      </c>
      <c r="J155" s="57">
        <v>0</v>
      </c>
      <c r="K155" s="57">
        <f t="shared" si="4"/>
        <v>3913.4</v>
      </c>
      <c r="L155" s="1" t="s">
        <v>6712</v>
      </c>
      <c r="M155" s="1" t="s">
        <v>6921</v>
      </c>
      <c r="N155" s="1" t="s">
        <v>6801</v>
      </c>
      <c r="O155" s="1" t="s">
        <v>6516</v>
      </c>
      <c r="Q155" s="3" t="s">
        <v>6820</v>
      </c>
      <c r="U155" s="1" t="str">
        <f t="shared" si="5"/>
        <v>'021</v>
      </c>
      <c r="V155" s="1" t="s">
        <v>6854</v>
      </c>
      <c r="AI155" s="1"/>
      <c r="AM155" s="1" t="s">
        <v>286</v>
      </c>
    </row>
    <row r="156" spans="1:39" x14ac:dyDescent="0.2">
      <c r="A156" s="1" t="s">
        <v>288</v>
      </c>
      <c r="B156" s="1" t="s">
        <v>289</v>
      </c>
      <c r="C156" s="57">
        <v>1791.37</v>
      </c>
      <c r="D156" s="57">
        <v>0</v>
      </c>
      <c r="E156" s="58">
        <v>1087.67</v>
      </c>
      <c r="F156" s="58">
        <v>1245.32</v>
      </c>
      <c r="G156" s="57">
        <v>2879.04</v>
      </c>
      <c r="H156" s="57">
        <v>1245.32</v>
      </c>
      <c r="I156" s="57">
        <v>1633.72</v>
      </c>
      <c r="J156" s="57">
        <v>0</v>
      </c>
      <c r="K156" s="57">
        <f t="shared" si="4"/>
        <v>1633.72</v>
      </c>
      <c r="L156" s="1" t="s">
        <v>6712</v>
      </c>
      <c r="M156" s="1" t="s">
        <v>6921</v>
      </c>
      <c r="N156" s="1" t="s">
        <v>6801</v>
      </c>
      <c r="O156" s="1" t="s">
        <v>6516</v>
      </c>
      <c r="Q156" s="3" t="s">
        <v>6820</v>
      </c>
      <c r="U156" s="1" t="str">
        <f t="shared" si="5"/>
        <v>'021</v>
      </c>
      <c r="V156" s="1" t="s">
        <v>6854</v>
      </c>
      <c r="AI156" s="1"/>
      <c r="AM156" s="1" t="s">
        <v>288</v>
      </c>
    </row>
    <row r="157" spans="1:39" x14ac:dyDescent="0.2">
      <c r="A157" s="1" t="s">
        <v>290</v>
      </c>
      <c r="B157" s="1" t="s">
        <v>291</v>
      </c>
      <c r="C157" s="57">
        <v>615.33000000000004</v>
      </c>
      <c r="D157" s="57">
        <v>0</v>
      </c>
      <c r="E157" s="58">
        <v>0</v>
      </c>
      <c r="F157" s="58">
        <v>0</v>
      </c>
      <c r="G157" s="57">
        <v>615.33000000000004</v>
      </c>
      <c r="H157" s="57">
        <v>0</v>
      </c>
      <c r="I157" s="57">
        <v>615.33000000000004</v>
      </c>
      <c r="J157" s="57">
        <v>0</v>
      </c>
      <c r="K157" s="57">
        <f t="shared" si="4"/>
        <v>615.33000000000004</v>
      </c>
      <c r="L157" s="1" t="s">
        <v>6712</v>
      </c>
      <c r="M157" s="1" t="s">
        <v>6921</v>
      </c>
      <c r="N157" s="1" t="s">
        <v>6801</v>
      </c>
      <c r="O157" s="1" t="s">
        <v>6516</v>
      </c>
      <c r="Q157" s="3" t="s">
        <v>6820</v>
      </c>
      <c r="U157" s="1" t="str">
        <f t="shared" si="5"/>
        <v>'021</v>
      </c>
      <c r="V157" s="1" t="s">
        <v>6854</v>
      </c>
      <c r="AI157" s="1"/>
      <c r="AM157" s="1" t="s">
        <v>290</v>
      </c>
    </row>
    <row r="158" spans="1:39" x14ac:dyDescent="0.2">
      <c r="A158" s="1" t="s">
        <v>292</v>
      </c>
      <c r="B158" s="1" t="s">
        <v>293</v>
      </c>
      <c r="C158" s="57">
        <v>1029.4000000000001</v>
      </c>
      <c r="D158" s="57">
        <v>0</v>
      </c>
      <c r="E158" s="58">
        <v>697.77</v>
      </c>
      <c r="F158" s="58">
        <v>697.1</v>
      </c>
      <c r="G158" s="57">
        <v>1727.17</v>
      </c>
      <c r="H158" s="57">
        <v>697.1</v>
      </c>
      <c r="I158" s="57">
        <v>1030.07</v>
      </c>
      <c r="J158" s="57">
        <v>0</v>
      </c>
      <c r="K158" s="57">
        <f t="shared" si="4"/>
        <v>1030.07</v>
      </c>
      <c r="L158" s="1" t="s">
        <v>6712</v>
      </c>
      <c r="M158" s="1" t="s">
        <v>6921</v>
      </c>
      <c r="N158" s="1" t="s">
        <v>6801</v>
      </c>
      <c r="O158" s="1" t="s">
        <v>6516</v>
      </c>
      <c r="Q158" s="3" t="s">
        <v>6820</v>
      </c>
      <c r="U158" s="1" t="str">
        <f t="shared" si="5"/>
        <v>'021</v>
      </c>
      <c r="V158" s="1" t="s">
        <v>6854</v>
      </c>
      <c r="AI158" s="1"/>
      <c r="AM158" s="1" t="s">
        <v>292</v>
      </c>
    </row>
    <row r="159" spans="1:39" x14ac:dyDescent="0.2">
      <c r="A159" s="1" t="s">
        <v>294</v>
      </c>
      <c r="B159" s="1" t="s">
        <v>295</v>
      </c>
      <c r="C159" s="57">
        <v>1357.1</v>
      </c>
      <c r="D159" s="57">
        <v>0</v>
      </c>
      <c r="E159" s="58">
        <v>113.66</v>
      </c>
      <c r="F159" s="58">
        <v>111.68</v>
      </c>
      <c r="G159" s="57">
        <v>1470.76</v>
      </c>
      <c r="H159" s="57">
        <v>111.68</v>
      </c>
      <c r="I159" s="57">
        <v>1359.08</v>
      </c>
      <c r="J159" s="57">
        <v>0</v>
      </c>
      <c r="K159" s="57">
        <f t="shared" si="4"/>
        <v>1359.08</v>
      </c>
      <c r="L159" s="1" t="s">
        <v>6712</v>
      </c>
      <c r="M159" s="1" t="s">
        <v>6921</v>
      </c>
      <c r="N159" s="1" t="s">
        <v>6801</v>
      </c>
      <c r="O159" s="1" t="s">
        <v>6516</v>
      </c>
      <c r="Q159" s="3" t="s">
        <v>6820</v>
      </c>
      <c r="U159" s="1" t="str">
        <f t="shared" si="5"/>
        <v>'021</v>
      </c>
      <c r="V159" s="1" t="s">
        <v>6854</v>
      </c>
      <c r="AI159" s="1"/>
      <c r="AM159" s="1" t="s">
        <v>294</v>
      </c>
    </row>
    <row r="160" spans="1:39" x14ac:dyDescent="0.2">
      <c r="A160" s="1" t="s">
        <v>296</v>
      </c>
      <c r="B160" s="1" t="s">
        <v>297</v>
      </c>
      <c r="C160" s="57">
        <v>554612.44999999995</v>
      </c>
      <c r="D160" s="57">
        <v>0</v>
      </c>
      <c r="E160" s="58">
        <v>19900807.829999998</v>
      </c>
      <c r="F160" s="58">
        <v>19987917.170000002</v>
      </c>
      <c r="G160" s="57">
        <v>20455420.280000001</v>
      </c>
      <c r="H160" s="57">
        <v>19987917.170000002</v>
      </c>
      <c r="I160" s="57">
        <v>467503.11</v>
      </c>
      <c r="J160" s="57">
        <v>0</v>
      </c>
      <c r="K160" s="57">
        <f t="shared" si="4"/>
        <v>467503.11</v>
      </c>
      <c r="L160" s="1" t="s">
        <v>6712</v>
      </c>
      <c r="M160" s="1" t="s">
        <v>6921</v>
      </c>
      <c r="N160" s="1" t="s">
        <v>6801</v>
      </c>
      <c r="O160" s="1" t="s">
        <v>6516</v>
      </c>
      <c r="Q160" s="3" t="s">
        <v>6820</v>
      </c>
      <c r="U160" s="1" t="str">
        <f t="shared" si="5"/>
        <v>'021</v>
      </c>
      <c r="V160" s="1" t="s">
        <v>6854</v>
      </c>
      <c r="AI160" s="1"/>
      <c r="AM160" s="1" t="s">
        <v>296</v>
      </c>
    </row>
    <row r="161" spans="1:39" x14ac:dyDescent="0.2">
      <c r="A161" s="1" t="s">
        <v>298</v>
      </c>
      <c r="B161" s="1" t="s">
        <v>299</v>
      </c>
      <c r="C161" s="57">
        <v>129555.46</v>
      </c>
      <c r="D161" s="57">
        <v>0</v>
      </c>
      <c r="E161" s="58">
        <v>69002.34</v>
      </c>
      <c r="F161" s="58">
        <v>87308.13</v>
      </c>
      <c r="G161" s="57">
        <v>198557.8</v>
      </c>
      <c r="H161" s="57">
        <v>87308.13</v>
      </c>
      <c r="I161" s="57">
        <v>111249.67</v>
      </c>
      <c r="J161" s="57">
        <v>0</v>
      </c>
      <c r="K161" s="57">
        <f t="shared" si="4"/>
        <v>111249.67</v>
      </c>
      <c r="L161" s="1" t="s">
        <v>6712</v>
      </c>
      <c r="M161" s="1" t="s">
        <v>6921</v>
      </c>
      <c r="N161" s="1" t="s">
        <v>6801</v>
      </c>
      <c r="O161" s="1" t="s">
        <v>6516</v>
      </c>
      <c r="Q161" s="3" t="s">
        <v>6820</v>
      </c>
      <c r="U161" s="1" t="str">
        <f t="shared" si="5"/>
        <v>'021</v>
      </c>
      <c r="V161" s="1" t="s">
        <v>6854</v>
      </c>
      <c r="AI161" s="1"/>
      <c r="AM161" s="1" t="s">
        <v>298</v>
      </c>
    </row>
    <row r="162" spans="1:39" x14ac:dyDescent="0.2">
      <c r="A162" s="1" t="s">
        <v>300</v>
      </c>
      <c r="B162" s="1" t="s">
        <v>301</v>
      </c>
      <c r="C162" s="57">
        <v>0</v>
      </c>
      <c r="D162" s="57">
        <v>0</v>
      </c>
      <c r="E162" s="58">
        <v>193217.85</v>
      </c>
      <c r="F162" s="58">
        <v>193217.85</v>
      </c>
      <c r="G162" s="57">
        <v>193217.85</v>
      </c>
      <c r="H162" s="57">
        <v>193217.85</v>
      </c>
      <c r="I162" s="57">
        <v>0</v>
      </c>
      <c r="J162" s="57">
        <v>0</v>
      </c>
      <c r="K162" s="57">
        <f t="shared" si="4"/>
        <v>0</v>
      </c>
      <c r="L162" s="1" t="s">
        <v>6712</v>
      </c>
      <c r="M162" s="1" t="s">
        <v>6921</v>
      </c>
      <c r="N162" s="1" t="s">
        <v>6801</v>
      </c>
      <c r="O162" s="1" t="s">
        <v>6516</v>
      </c>
      <c r="Q162" s="3" t="s">
        <v>6820</v>
      </c>
      <c r="U162" s="1" t="str">
        <f t="shared" si="5"/>
        <v>'021</v>
      </c>
      <c r="V162" s="1" t="s">
        <v>6854</v>
      </c>
      <c r="AI162" s="1"/>
      <c r="AM162" s="1" t="s">
        <v>300</v>
      </c>
    </row>
    <row r="163" spans="1:39" x14ac:dyDescent="0.2">
      <c r="A163" s="1" t="s">
        <v>302</v>
      </c>
      <c r="B163" s="1" t="s">
        <v>303</v>
      </c>
      <c r="C163" s="57">
        <v>11.06</v>
      </c>
      <c r="D163" s="57">
        <v>0</v>
      </c>
      <c r="E163" s="58">
        <v>332.78</v>
      </c>
      <c r="F163" s="58">
        <v>337.07</v>
      </c>
      <c r="G163" s="57">
        <v>343.84</v>
      </c>
      <c r="H163" s="57">
        <v>337.07</v>
      </c>
      <c r="I163" s="57">
        <v>6.77</v>
      </c>
      <c r="J163" s="57">
        <v>0</v>
      </c>
      <c r="K163" s="57">
        <f t="shared" si="4"/>
        <v>6.77</v>
      </c>
      <c r="L163" s="1" t="s">
        <v>6712</v>
      </c>
      <c r="M163" s="1" t="s">
        <v>6921</v>
      </c>
      <c r="N163" s="1" t="s">
        <v>6801</v>
      </c>
      <c r="O163" s="1" t="s">
        <v>6516</v>
      </c>
      <c r="Q163" s="3" t="s">
        <v>6820</v>
      </c>
      <c r="U163" s="1" t="str">
        <f t="shared" si="5"/>
        <v>'021</v>
      </c>
      <c r="V163" s="1" t="s">
        <v>6854</v>
      </c>
      <c r="AI163" s="1"/>
      <c r="AM163" s="1" t="s">
        <v>302</v>
      </c>
    </row>
    <row r="164" spans="1:39" x14ac:dyDescent="0.2">
      <c r="A164" s="1" t="s">
        <v>304</v>
      </c>
      <c r="B164" s="1" t="s">
        <v>305</v>
      </c>
      <c r="C164" s="57">
        <v>30583.38</v>
      </c>
      <c r="D164" s="57">
        <v>0</v>
      </c>
      <c r="E164" s="58">
        <v>2059815.91</v>
      </c>
      <c r="F164" s="58">
        <v>2060488.88</v>
      </c>
      <c r="G164" s="57">
        <v>2090399.29</v>
      </c>
      <c r="H164" s="57">
        <v>2060488.88</v>
      </c>
      <c r="I164" s="57">
        <v>29910.41</v>
      </c>
      <c r="J164" s="57">
        <v>0</v>
      </c>
      <c r="K164" s="57">
        <f t="shared" si="4"/>
        <v>29910.41</v>
      </c>
      <c r="L164" s="1" t="s">
        <v>6712</v>
      </c>
      <c r="M164" s="1" t="s">
        <v>6921</v>
      </c>
      <c r="N164" s="1" t="s">
        <v>6801</v>
      </c>
      <c r="O164" s="1" t="s">
        <v>6516</v>
      </c>
      <c r="Q164" s="3" t="s">
        <v>6820</v>
      </c>
      <c r="U164" s="1" t="str">
        <f t="shared" si="5"/>
        <v>'021</v>
      </c>
      <c r="V164" s="1" t="s">
        <v>6854</v>
      </c>
      <c r="AI164" s="1"/>
      <c r="AM164" s="1" t="s">
        <v>304</v>
      </c>
    </row>
    <row r="165" spans="1:39" x14ac:dyDescent="0.2">
      <c r="A165" s="1" t="s">
        <v>306</v>
      </c>
      <c r="B165" s="1" t="s">
        <v>307</v>
      </c>
      <c r="C165" s="57">
        <v>4426.87</v>
      </c>
      <c r="D165" s="57">
        <v>0</v>
      </c>
      <c r="E165" s="58">
        <v>8807.7900000000009</v>
      </c>
      <c r="F165" s="58">
        <v>8951.14</v>
      </c>
      <c r="G165" s="57">
        <v>13234.66</v>
      </c>
      <c r="H165" s="57">
        <v>8951.14</v>
      </c>
      <c r="I165" s="57">
        <v>4283.5200000000004</v>
      </c>
      <c r="J165" s="57">
        <v>0</v>
      </c>
      <c r="K165" s="57">
        <f t="shared" si="4"/>
        <v>4283.5200000000004</v>
      </c>
      <c r="L165" s="1" t="s">
        <v>6712</v>
      </c>
      <c r="M165" s="1" t="s">
        <v>6921</v>
      </c>
      <c r="N165" s="1" t="s">
        <v>6801</v>
      </c>
      <c r="O165" s="1" t="s">
        <v>6516</v>
      </c>
      <c r="Q165" s="3" t="s">
        <v>6820</v>
      </c>
      <c r="U165" s="1" t="str">
        <f t="shared" si="5"/>
        <v>'021</v>
      </c>
      <c r="V165" s="1" t="s">
        <v>6854</v>
      </c>
      <c r="AI165" s="1"/>
      <c r="AM165" s="1" t="s">
        <v>306</v>
      </c>
    </row>
    <row r="166" spans="1:39" x14ac:dyDescent="0.2">
      <c r="A166" s="1" t="s">
        <v>308</v>
      </c>
      <c r="B166" s="1" t="s">
        <v>309</v>
      </c>
      <c r="C166" s="57">
        <v>4966.1000000000004</v>
      </c>
      <c r="D166" s="57">
        <v>0</v>
      </c>
      <c r="E166" s="58">
        <v>16545.12</v>
      </c>
      <c r="F166" s="58">
        <v>17698.560000000001</v>
      </c>
      <c r="G166" s="57">
        <v>21511.22</v>
      </c>
      <c r="H166" s="57">
        <v>17698.560000000001</v>
      </c>
      <c r="I166" s="57">
        <v>3812.66</v>
      </c>
      <c r="J166" s="57">
        <v>0</v>
      </c>
      <c r="K166" s="57">
        <f t="shared" si="4"/>
        <v>3812.66</v>
      </c>
      <c r="L166" s="1" t="s">
        <v>6712</v>
      </c>
      <c r="M166" s="1" t="s">
        <v>6921</v>
      </c>
      <c r="N166" s="1" t="s">
        <v>6801</v>
      </c>
      <c r="O166" s="1" t="s">
        <v>6516</v>
      </c>
      <c r="Q166" s="3" t="s">
        <v>6820</v>
      </c>
      <c r="U166" s="1" t="str">
        <f t="shared" si="5"/>
        <v>'021</v>
      </c>
      <c r="V166" s="1" t="s">
        <v>6854</v>
      </c>
      <c r="AI166" s="1"/>
      <c r="AM166" s="1" t="s">
        <v>308</v>
      </c>
    </row>
    <row r="167" spans="1:39" x14ac:dyDescent="0.2">
      <c r="A167" s="1" t="s">
        <v>310</v>
      </c>
      <c r="B167" s="1" t="s">
        <v>311</v>
      </c>
      <c r="C167" s="57">
        <v>2168.5100000000002</v>
      </c>
      <c r="D167" s="57">
        <v>0</v>
      </c>
      <c r="E167" s="58">
        <v>398.67</v>
      </c>
      <c r="F167" s="58">
        <v>582.9</v>
      </c>
      <c r="G167" s="57">
        <v>2567.1799999999998</v>
      </c>
      <c r="H167" s="57">
        <v>582.9</v>
      </c>
      <c r="I167" s="57">
        <v>1984.28</v>
      </c>
      <c r="J167" s="57">
        <v>0</v>
      </c>
      <c r="K167" s="57">
        <f t="shared" si="4"/>
        <v>1984.28</v>
      </c>
      <c r="L167" s="1" t="s">
        <v>6712</v>
      </c>
      <c r="M167" s="1" t="s">
        <v>6921</v>
      </c>
      <c r="N167" s="1" t="s">
        <v>6801</v>
      </c>
      <c r="O167" s="1" t="s">
        <v>6516</v>
      </c>
      <c r="Q167" s="3" t="s">
        <v>6820</v>
      </c>
      <c r="U167" s="1" t="str">
        <f t="shared" si="5"/>
        <v>'021</v>
      </c>
      <c r="V167" s="1" t="s">
        <v>6854</v>
      </c>
      <c r="AI167" s="1"/>
      <c r="AM167" s="1" t="s">
        <v>310</v>
      </c>
    </row>
    <row r="168" spans="1:39" x14ac:dyDescent="0.2">
      <c r="A168" s="1" t="s">
        <v>312</v>
      </c>
      <c r="B168" s="1" t="s">
        <v>313</v>
      </c>
      <c r="C168" s="57">
        <v>1079.75</v>
      </c>
      <c r="D168" s="57">
        <v>0</v>
      </c>
      <c r="E168" s="58">
        <v>204422.19</v>
      </c>
      <c r="F168" s="58">
        <v>204607.66</v>
      </c>
      <c r="G168" s="57">
        <v>205501.94</v>
      </c>
      <c r="H168" s="57">
        <v>204607.66</v>
      </c>
      <c r="I168" s="57">
        <v>894.28</v>
      </c>
      <c r="J168" s="57">
        <v>0</v>
      </c>
      <c r="K168" s="57">
        <f t="shared" si="4"/>
        <v>894.28</v>
      </c>
      <c r="L168" s="1" t="s">
        <v>6712</v>
      </c>
      <c r="M168" s="1" t="s">
        <v>6921</v>
      </c>
      <c r="N168" s="1" t="s">
        <v>6801</v>
      </c>
      <c r="O168" s="1" t="s">
        <v>6516</v>
      </c>
      <c r="Q168" s="3" t="s">
        <v>6820</v>
      </c>
      <c r="U168" s="1" t="str">
        <f t="shared" si="5"/>
        <v>'021</v>
      </c>
      <c r="V168" s="1" t="s">
        <v>6854</v>
      </c>
      <c r="AI168" s="1"/>
      <c r="AM168" s="1" t="s">
        <v>312</v>
      </c>
    </row>
    <row r="169" spans="1:39" x14ac:dyDescent="0.2">
      <c r="A169" s="1" t="s">
        <v>314</v>
      </c>
      <c r="B169" s="1" t="s">
        <v>315</v>
      </c>
      <c r="C169" s="57">
        <v>1928.64</v>
      </c>
      <c r="D169" s="57">
        <v>0</v>
      </c>
      <c r="E169" s="58">
        <v>1865.24</v>
      </c>
      <c r="F169" s="58">
        <v>2279.16</v>
      </c>
      <c r="G169" s="57">
        <v>3793.88</v>
      </c>
      <c r="H169" s="57">
        <v>2279.16</v>
      </c>
      <c r="I169" s="57">
        <v>1514.72</v>
      </c>
      <c r="J169" s="57">
        <v>0</v>
      </c>
      <c r="K169" s="57">
        <f t="shared" si="4"/>
        <v>1514.72</v>
      </c>
      <c r="L169" s="1" t="s">
        <v>6712</v>
      </c>
      <c r="M169" s="1" t="s">
        <v>6921</v>
      </c>
      <c r="N169" s="1" t="s">
        <v>6801</v>
      </c>
      <c r="O169" s="1" t="s">
        <v>6516</v>
      </c>
      <c r="Q169" s="3" t="s">
        <v>6820</v>
      </c>
      <c r="U169" s="1" t="str">
        <f t="shared" si="5"/>
        <v>'021</v>
      </c>
      <c r="V169" s="1" t="s">
        <v>6854</v>
      </c>
      <c r="AI169" s="1"/>
      <c r="AM169" s="1" t="s">
        <v>314</v>
      </c>
    </row>
    <row r="170" spans="1:39" x14ac:dyDescent="0.2">
      <c r="A170" s="1" t="s">
        <v>316</v>
      </c>
      <c r="B170" s="1" t="s">
        <v>317</v>
      </c>
      <c r="C170" s="57">
        <v>1400.23</v>
      </c>
      <c r="D170" s="57">
        <v>0</v>
      </c>
      <c r="E170" s="58">
        <v>2321798.81</v>
      </c>
      <c r="F170" s="58">
        <v>2320583.5499999998</v>
      </c>
      <c r="G170" s="57">
        <v>2323199.04</v>
      </c>
      <c r="H170" s="57">
        <v>2320583.5499999998</v>
      </c>
      <c r="I170" s="57">
        <v>2615.4899999999998</v>
      </c>
      <c r="J170" s="57">
        <v>0</v>
      </c>
      <c r="K170" s="57">
        <f t="shared" si="4"/>
        <v>2615.4899999999998</v>
      </c>
      <c r="L170" s="1" t="s">
        <v>6712</v>
      </c>
      <c r="M170" s="1" t="s">
        <v>6921</v>
      </c>
      <c r="N170" s="1" t="s">
        <v>6801</v>
      </c>
      <c r="O170" s="1" t="s">
        <v>6516</v>
      </c>
      <c r="Q170" s="3" t="s">
        <v>6820</v>
      </c>
      <c r="U170" s="1" t="str">
        <f t="shared" si="5"/>
        <v>'021</v>
      </c>
      <c r="V170" s="1" t="s">
        <v>6854</v>
      </c>
      <c r="AI170" s="1"/>
      <c r="AM170" s="1" t="s">
        <v>316</v>
      </c>
    </row>
    <row r="171" spans="1:39" x14ac:dyDescent="0.2">
      <c r="A171" s="1" t="s">
        <v>318</v>
      </c>
      <c r="B171" s="1" t="s">
        <v>319</v>
      </c>
      <c r="C171" s="57">
        <v>722.91</v>
      </c>
      <c r="D171" s="57">
        <v>0</v>
      </c>
      <c r="E171" s="58">
        <v>3839.33</v>
      </c>
      <c r="F171" s="58">
        <v>4226</v>
      </c>
      <c r="G171" s="57">
        <v>4562.24</v>
      </c>
      <c r="H171" s="57">
        <v>4226</v>
      </c>
      <c r="I171" s="57">
        <v>336.24</v>
      </c>
      <c r="J171" s="57">
        <v>0</v>
      </c>
      <c r="K171" s="57">
        <f t="shared" si="4"/>
        <v>336.24</v>
      </c>
      <c r="L171" s="1" t="s">
        <v>6712</v>
      </c>
      <c r="M171" s="1" t="s">
        <v>6921</v>
      </c>
      <c r="N171" s="1" t="s">
        <v>6801</v>
      </c>
      <c r="O171" s="1" t="s">
        <v>6516</v>
      </c>
      <c r="Q171" s="3" t="s">
        <v>6820</v>
      </c>
      <c r="U171" s="1" t="str">
        <f t="shared" si="5"/>
        <v>'021</v>
      </c>
      <c r="V171" s="1" t="s">
        <v>6854</v>
      </c>
      <c r="AI171" s="1"/>
      <c r="AM171" s="1" t="s">
        <v>318</v>
      </c>
    </row>
    <row r="172" spans="1:39" x14ac:dyDescent="0.2">
      <c r="A172" s="1" t="s">
        <v>320</v>
      </c>
      <c r="B172" s="1" t="s">
        <v>321</v>
      </c>
      <c r="C172" s="57">
        <v>1113.7</v>
      </c>
      <c r="D172" s="57">
        <v>0</v>
      </c>
      <c r="E172" s="58">
        <v>30202.53</v>
      </c>
      <c r="F172" s="58">
        <v>30316.19</v>
      </c>
      <c r="G172" s="57">
        <v>31316.23</v>
      </c>
      <c r="H172" s="57">
        <v>30316.19</v>
      </c>
      <c r="I172" s="57">
        <v>1000.04</v>
      </c>
      <c r="J172" s="57">
        <v>0</v>
      </c>
      <c r="K172" s="57">
        <f t="shared" si="4"/>
        <v>1000.04</v>
      </c>
      <c r="L172" s="1" t="s">
        <v>6712</v>
      </c>
      <c r="M172" s="1" t="s">
        <v>6921</v>
      </c>
      <c r="N172" s="1" t="s">
        <v>6801</v>
      </c>
      <c r="O172" s="1" t="s">
        <v>6516</v>
      </c>
      <c r="Q172" s="3" t="s">
        <v>6820</v>
      </c>
      <c r="U172" s="1" t="str">
        <f t="shared" si="5"/>
        <v>'021</v>
      </c>
      <c r="V172" s="1" t="s">
        <v>6854</v>
      </c>
      <c r="AI172" s="1"/>
      <c r="AM172" s="1" t="s">
        <v>320</v>
      </c>
    </row>
    <row r="173" spans="1:39" x14ac:dyDescent="0.2">
      <c r="A173" s="1" t="s">
        <v>322</v>
      </c>
      <c r="B173" s="1" t="s">
        <v>323</v>
      </c>
      <c r="C173" s="57">
        <v>669.53</v>
      </c>
      <c r="D173" s="57">
        <v>0</v>
      </c>
      <c r="E173" s="58">
        <v>753.64</v>
      </c>
      <c r="F173" s="58">
        <v>879.68</v>
      </c>
      <c r="G173" s="57">
        <v>1423.17</v>
      </c>
      <c r="H173" s="57">
        <v>879.68</v>
      </c>
      <c r="I173" s="57">
        <v>543.49</v>
      </c>
      <c r="J173" s="57">
        <v>0</v>
      </c>
      <c r="K173" s="57">
        <f t="shared" si="4"/>
        <v>543.49</v>
      </c>
      <c r="L173" s="1" t="s">
        <v>6712</v>
      </c>
      <c r="M173" s="1" t="s">
        <v>6921</v>
      </c>
      <c r="N173" s="1" t="s">
        <v>6801</v>
      </c>
      <c r="O173" s="1" t="s">
        <v>6516</v>
      </c>
      <c r="Q173" s="3" t="s">
        <v>6820</v>
      </c>
      <c r="U173" s="1" t="str">
        <f t="shared" si="5"/>
        <v>'021</v>
      </c>
      <c r="V173" s="1" t="s">
        <v>6854</v>
      </c>
      <c r="AI173" s="1"/>
      <c r="AM173" s="1" t="s">
        <v>322</v>
      </c>
    </row>
    <row r="174" spans="1:39" x14ac:dyDescent="0.2">
      <c r="A174" s="1" t="s">
        <v>324</v>
      </c>
      <c r="B174" s="1" t="s">
        <v>325</v>
      </c>
      <c r="C174" s="57">
        <v>278.41000000000003</v>
      </c>
      <c r="D174" s="57">
        <v>0</v>
      </c>
      <c r="E174" s="58">
        <v>0</v>
      </c>
      <c r="F174" s="58">
        <v>0</v>
      </c>
      <c r="G174" s="57">
        <v>278.41000000000003</v>
      </c>
      <c r="H174" s="57">
        <v>0</v>
      </c>
      <c r="I174" s="57">
        <v>278.41000000000003</v>
      </c>
      <c r="J174" s="57">
        <v>0</v>
      </c>
      <c r="K174" s="57">
        <f t="shared" si="4"/>
        <v>278.41000000000003</v>
      </c>
      <c r="L174" s="1" t="s">
        <v>6712</v>
      </c>
      <c r="M174" s="1" t="s">
        <v>6921</v>
      </c>
      <c r="N174" s="1" t="s">
        <v>6801</v>
      </c>
      <c r="O174" s="1" t="s">
        <v>6516</v>
      </c>
      <c r="Q174" s="3" t="s">
        <v>6820</v>
      </c>
      <c r="U174" s="1" t="str">
        <f t="shared" si="5"/>
        <v>'021</v>
      </c>
      <c r="V174" s="1" t="s">
        <v>6854</v>
      </c>
      <c r="AI174" s="1"/>
      <c r="AM174" s="1" t="s">
        <v>324</v>
      </c>
    </row>
    <row r="175" spans="1:39" x14ac:dyDescent="0.2">
      <c r="A175" s="1" t="s">
        <v>326</v>
      </c>
      <c r="B175" s="1" t="s">
        <v>327</v>
      </c>
      <c r="C175" s="57">
        <v>530.44000000000005</v>
      </c>
      <c r="D175" s="57">
        <v>0</v>
      </c>
      <c r="E175" s="58">
        <v>0</v>
      </c>
      <c r="F175" s="58">
        <v>0</v>
      </c>
      <c r="G175" s="57">
        <v>530.44000000000005</v>
      </c>
      <c r="H175" s="57">
        <v>0</v>
      </c>
      <c r="I175" s="57">
        <v>530.44000000000005</v>
      </c>
      <c r="J175" s="57">
        <v>0</v>
      </c>
      <c r="K175" s="57">
        <f t="shared" si="4"/>
        <v>530.44000000000005</v>
      </c>
      <c r="L175" s="1" t="s">
        <v>6712</v>
      </c>
      <c r="M175" s="1" t="s">
        <v>6921</v>
      </c>
      <c r="N175" s="1" t="s">
        <v>6801</v>
      </c>
      <c r="O175" s="1" t="s">
        <v>6516</v>
      </c>
      <c r="Q175" s="3" t="s">
        <v>6820</v>
      </c>
      <c r="U175" s="1" t="str">
        <f t="shared" si="5"/>
        <v>'021</v>
      </c>
      <c r="V175" s="1" t="s">
        <v>6854</v>
      </c>
      <c r="AI175" s="1"/>
      <c r="AM175" s="1" t="s">
        <v>326</v>
      </c>
    </row>
    <row r="176" spans="1:39" x14ac:dyDescent="0.2">
      <c r="A176" s="1" t="s">
        <v>328</v>
      </c>
      <c r="B176" s="1" t="s">
        <v>329</v>
      </c>
      <c r="C176" s="57">
        <v>226.06</v>
      </c>
      <c r="D176" s="57">
        <v>0</v>
      </c>
      <c r="E176" s="58">
        <v>0</v>
      </c>
      <c r="F176" s="58">
        <v>0</v>
      </c>
      <c r="G176" s="57">
        <v>226.06</v>
      </c>
      <c r="H176" s="57">
        <v>0</v>
      </c>
      <c r="I176" s="57">
        <v>226.06</v>
      </c>
      <c r="J176" s="57">
        <v>0</v>
      </c>
      <c r="K176" s="57">
        <f t="shared" si="4"/>
        <v>226.06</v>
      </c>
      <c r="L176" s="1" t="s">
        <v>6712</v>
      </c>
      <c r="M176" s="1" t="s">
        <v>6921</v>
      </c>
      <c r="N176" s="1" t="s">
        <v>6801</v>
      </c>
      <c r="O176" s="1" t="s">
        <v>6516</v>
      </c>
      <c r="Q176" s="3" t="s">
        <v>6820</v>
      </c>
      <c r="U176" s="1" t="str">
        <f t="shared" si="5"/>
        <v>'021</v>
      </c>
      <c r="V176" s="1" t="s">
        <v>6854</v>
      </c>
      <c r="AI176" s="1"/>
      <c r="AM176" s="1" t="s">
        <v>328</v>
      </c>
    </row>
    <row r="177" spans="1:39" x14ac:dyDescent="0.2">
      <c r="A177" s="1" t="s">
        <v>330</v>
      </c>
      <c r="B177" s="1" t="s">
        <v>331</v>
      </c>
      <c r="C177" s="57">
        <v>239.95</v>
      </c>
      <c r="D177" s="57">
        <v>0</v>
      </c>
      <c r="E177" s="58">
        <v>477.27</v>
      </c>
      <c r="F177" s="58">
        <v>477.27</v>
      </c>
      <c r="G177" s="57">
        <v>717.22</v>
      </c>
      <c r="H177" s="57">
        <v>477.27</v>
      </c>
      <c r="I177" s="57">
        <v>239.95</v>
      </c>
      <c r="J177" s="57">
        <v>0</v>
      </c>
      <c r="K177" s="57">
        <f t="shared" si="4"/>
        <v>239.95</v>
      </c>
      <c r="L177" s="1" t="s">
        <v>6712</v>
      </c>
      <c r="M177" s="1" t="s">
        <v>6921</v>
      </c>
      <c r="N177" s="1" t="s">
        <v>6801</v>
      </c>
      <c r="O177" s="1" t="s">
        <v>6516</v>
      </c>
      <c r="Q177" s="3" t="s">
        <v>6820</v>
      </c>
      <c r="U177" s="1" t="str">
        <f t="shared" si="5"/>
        <v>'021</v>
      </c>
      <c r="V177" s="1" t="s">
        <v>6854</v>
      </c>
      <c r="AI177" s="1"/>
      <c r="AM177" s="1" t="s">
        <v>330</v>
      </c>
    </row>
    <row r="178" spans="1:39" x14ac:dyDescent="0.2">
      <c r="A178" s="1" t="s">
        <v>332</v>
      </c>
      <c r="B178" s="1" t="s">
        <v>333</v>
      </c>
      <c r="C178" s="57">
        <v>418.59</v>
      </c>
      <c r="D178" s="57">
        <v>0</v>
      </c>
      <c r="E178" s="58">
        <v>53.58</v>
      </c>
      <c r="F178" s="58">
        <v>53.58</v>
      </c>
      <c r="G178" s="57">
        <v>472.17</v>
      </c>
      <c r="H178" s="57">
        <v>53.58</v>
      </c>
      <c r="I178" s="57">
        <v>418.59</v>
      </c>
      <c r="J178" s="57">
        <v>0</v>
      </c>
      <c r="K178" s="57">
        <f t="shared" si="4"/>
        <v>418.59</v>
      </c>
      <c r="L178" s="1" t="s">
        <v>6712</v>
      </c>
      <c r="M178" s="1" t="s">
        <v>6921</v>
      </c>
      <c r="N178" s="1" t="s">
        <v>6801</v>
      </c>
      <c r="O178" s="1" t="s">
        <v>6516</v>
      </c>
      <c r="Q178" s="3" t="s">
        <v>6820</v>
      </c>
      <c r="U178" s="1" t="str">
        <f t="shared" si="5"/>
        <v>'021</v>
      </c>
      <c r="V178" s="1" t="s">
        <v>6854</v>
      </c>
      <c r="AI178" s="1"/>
      <c r="AM178" s="1" t="s">
        <v>332</v>
      </c>
    </row>
    <row r="179" spans="1:39" x14ac:dyDescent="0.2">
      <c r="A179" s="1" t="s">
        <v>334</v>
      </c>
      <c r="B179" s="1" t="s">
        <v>335</v>
      </c>
      <c r="C179" s="57">
        <v>0</v>
      </c>
      <c r="D179" s="57">
        <v>0</v>
      </c>
      <c r="E179" s="58">
        <v>27658.54</v>
      </c>
      <c r="F179" s="58">
        <v>25222.06</v>
      </c>
      <c r="G179" s="57">
        <v>27658.54</v>
      </c>
      <c r="H179" s="57">
        <v>25222.06</v>
      </c>
      <c r="I179" s="57">
        <v>2436.48</v>
      </c>
      <c r="J179" s="57">
        <v>0</v>
      </c>
      <c r="K179" s="57">
        <f t="shared" si="4"/>
        <v>2436.48</v>
      </c>
      <c r="L179" s="1" t="s">
        <v>6712</v>
      </c>
      <c r="M179" s="1" t="s">
        <v>6921</v>
      </c>
      <c r="N179" s="1" t="s">
        <v>6801</v>
      </c>
      <c r="O179" s="1" t="s">
        <v>6516</v>
      </c>
      <c r="Q179" s="3" t="s">
        <v>6820</v>
      </c>
      <c r="U179" s="1" t="str">
        <f t="shared" si="5"/>
        <v>'021</v>
      </c>
      <c r="V179" s="1" t="s">
        <v>6854</v>
      </c>
      <c r="AI179" s="1"/>
      <c r="AM179" s="1" t="s">
        <v>334</v>
      </c>
    </row>
    <row r="180" spans="1:39" x14ac:dyDescent="0.2">
      <c r="A180" s="1" t="s">
        <v>336</v>
      </c>
      <c r="B180" s="1" t="s">
        <v>337</v>
      </c>
      <c r="C180" s="57">
        <v>0</v>
      </c>
      <c r="D180" s="57">
        <v>0</v>
      </c>
      <c r="E180" s="58">
        <v>139755.69</v>
      </c>
      <c r="F180" s="58">
        <v>139415.15</v>
      </c>
      <c r="G180" s="57">
        <v>139755.69</v>
      </c>
      <c r="H180" s="57">
        <v>139415.15</v>
      </c>
      <c r="I180" s="57">
        <v>340.54</v>
      </c>
      <c r="J180" s="57">
        <v>0</v>
      </c>
      <c r="K180" s="57">
        <f t="shared" si="4"/>
        <v>340.54</v>
      </c>
      <c r="L180" s="1" t="s">
        <v>6712</v>
      </c>
      <c r="M180" s="1" t="s">
        <v>6921</v>
      </c>
      <c r="N180" s="1" t="s">
        <v>6801</v>
      </c>
      <c r="O180" s="1" t="s">
        <v>6516</v>
      </c>
      <c r="Q180" s="3" t="s">
        <v>6820</v>
      </c>
      <c r="U180" s="1" t="str">
        <f t="shared" si="5"/>
        <v>'021</v>
      </c>
      <c r="V180" s="1" t="s">
        <v>6854</v>
      </c>
      <c r="AI180" s="1"/>
      <c r="AM180" s="1" t="s">
        <v>336</v>
      </c>
    </row>
    <row r="181" spans="1:39" x14ac:dyDescent="0.2">
      <c r="A181" s="1" t="s">
        <v>338</v>
      </c>
      <c r="B181" s="1" t="s">
        <v>339</v>
      </c>
      <c r="C181" s="57">
        <v>0</v>
      </c>
      <c r="D181" s="57">
        <v>0</v>
      </c>
      <c r="E181" s="58">
        <v>1856.73</v>
      </c>
      <c r="F181" s="58">
        <v>1792.46</v>
      </c>
      <c r="G181" s="57">
        <v>1856.73</v>
      </c>
      <c r="H181" s="57">
        <v>1792.46</v>
      </c>
      <c r="I181" s="57">
        <v>64.27</v>
      </c>
      <c r="J181" s="57">
        <v>0</v>
      </c>
      <c r="K181" s="57">
        <f t="shared" si="4"/>
        <v>64.27</v>
      </c>
      <c r="L181" s="1" t="s">
        <v>6712</v>
      </c>
      <c r="M181" s="1" t="s">
        <v>6921</v>
      </c>
      <c r="N181" s="1" t="s">
        <v>6801</v>
      </c>
      <c r="O181" s="1" t="s">
        <v>6516</v>
      </c>
      <c r="Q181" s="3" t="s">
        <v>6820</v>
      </c>
      <c r="U181" s="1" t="str">
        <f t="shared" si="5"/>
        <v>'021</v>
      </c>
      <c r="V181" s="1" t="s">
        <v>6854</v>
      </c>
      <c r="AI181" s="1"/>
      <c r="AM181" s="1" t="s">
        <v>338</v>
      </c>
    </row>
    <row r="182" spans="1:39" x14ac:dyDescent="0.2">
      <c r="A182" s="1" t="s">
        <v>340</v>
      </c>
      <c r="B182" s="1" t="s">
        <v>341</v>
      </c>
      <c r="C182" s="57">
        <v>71262.14</v>
      </c>
      <c r="D182" s="57">
        <v>0</v>
      </c>
      <c r="E182" s="58">
        <v>118638.48</v>
      </c>
      <c r="F182" s="58">
        <v>118099.44</v>
      </c>
      <c r="G182" s="57">
        <v>189900.62</v>
      </c>
      <c r="H182" s="57">
        <v>118099.44</v>
      </c>
      <c r="I182" s="57">
        <v>71801.179999999993</v>
      </c>
      <c r="J182" s="57">
        <v>0</v>
      </c>
      <c r="K182" s="57">
        <f t="shared" si="4"/>
        <v>71801.179999999993</v>
      </c>
      <c r="L182" s="1" t="s">
        <v>6712</v>
      </c>
      <c r="M182" s="1" t="s">
        <v>6921</v>
      </c>
      <c r="N182" s="1" t="s">
        <v>6801</v>
      </c>
      <c r="O182" s="1" t="s">
        <v>6516</v>
      </c>
      <c r="Q182" s="3" t="s">
        <v>6820</v>
      </c>
      <c r="U182" s="1" t="str">
        <f t="shared" si="5"/>
        <v>'021</v>
      </c>
      <c r="V182" s="1" t="s">
        <v>6854</v>
      </c>
      <c r="AI182" s="1"/>
      <c r="AM182" s="1" t="s">
        <v>340</v>
      </c>
    </row>
    <row r="183" spans="1:39" x14ac:dyDescent="0.2">
      <c r="A183" s="1" t="s">
        <v>342</v>
      </c>
      <c r="B183" s="1" t="s">
        <v>343</v>
      </c>
      <c r="C183" s="57">
        <v>19467.88</v>
      </c>
      <c r="D183" s="57">
        <v>0</v>
      </c>
      <c r="E183" s="58">
        <v>1023.11</v>
      </c>
      <c r="F183" s="58">
        <v>1034.3599999999999</v>
      </c>
      <c r="G183" s="57">
        <v>20490.990000000002</v>
      </c>
      <c r="H183" s="57">
        <v>1034.3599999999999</v>
      </c>
      <c r="I183" s="57">
        <v>19456.63</v>
      </c>
      <c r="J183" s="57">
        <v>0</v>
      </c>
      <c r="K183" s="57">
        <f t="shared" si="4"/>
        <v>19456.63</v>
      </c>
      <c r="L183" s="1" t="s">
        <v>6712</v>
      </c>
      <c r="M183" s="1" t="s">
        <v>6921</v>
      </c>
      <c r="N183" s="1" t="s">
        <v>6801</v>
      </c>
      <c r="O183" s="1" t="s">
        <v>6516</v>
      </c>
      <c r="Q183" s="3" t="s">
        <v>6820</v>
      </c>
      <c r="U183" s="1" t="str">
        <f t="shared" si="5"/>
        <v>'021</v>
      </c>
      <c r="V183" s="1" t="s">
        <v>6854</v>
      </c>
      <c r="AI183" s="1"/>
      <c r="AM183" s="1" t="s">
        <v>342</v>
      </c>
    </row>
    <row r="184" spans="1:39" x14ac:dyDescent="0.2">
      <c r="A184" s="1" t="s">
        <v>5889</v>
      </c>
      <c r="B184" s="1" t="s">
        <v>5890</v>
      </c>
      <c r="C184" s="57">
        <v>0</v>
      </c>
      <c r="D184" s="57">
        <v>0</v>
      </c>
      <c r="E184" s="58">
        <v>279.47000000000003</v>
      </c>
      <c r="F184" s="58">
        <v>279.47000000000003</v>
      </c>
      <c r="G184" s="57">
        <v>279.47000000000003</v>
      </c>
      <c r="H184" s="57">
        <v>279.47000000000003</v>
      </c>
      <c r="I184" s="57">
        <v>0</v>
      </c>
      <c r="J184" s="57">
        <v>0</v>
      </c>
      <c r="K184" s="57">
        <f t="shared" si="4"/>
        <v>0</v>
      </c>
      <c r="L184" s="1" t="s">
        <v>6712</v>
      </c>
      <c r="M184" s="1" t="s">
        <v>6921</v>
      </c>
      <c r="N184" s="1" t="s">
        <v>6801</v>
      </c>
      <c r="O184" s="1" t="s">
        <v>6516</v>
      </c>
      <c r="Q184" s="3" t="s">
        <v>6820</v>
      </c>
      <c r="U184" s="1" t="str">
        <f t="shared" si="5"/>
        <v>'021</v>
      </c>
      <c r="V184" s="1" t="s">
        <v>6854</v>
      </c>
      <c r="AI184" s="1"/>
      <c r="AM184" s="1" t="e">
        <v>#N/A</v>
      </c>
    </row>
    <row r="185" spans="1:39" x14ac:dyDescent="0.2">
      <c r="A185" s="1" t="s">
        <v>344</v>
      </c>
      <c r="B185" s="1" t="s">
        <v>345</v>
      </c>
      <c r="C185" s="57">
        <v>1191.43</v>
      </c>
      <c r="D185" s="57">
        <v>0</v>
      </c>
      <c r="E185" s="58">
        <v>149055.37</v>
      </c>
      <c r="F185" s="58">
        <v>149165.01</v>
      </c>
      <c r="G185" s="57">
        <v>150246.79999999999</v>
      </c>
      <c r="H185" s="57">
        <v>149165.01</v>
      </c>
      <c r="I185" s="57">
        <v>1081.79</v>
      </c>
      <c r="J185" s="57">
        <v>0</v>
      </c>
      <c r="K185" s="57">
        <f t="shared" si="4"/>
        <v>1081.79</v>
      </c>
      <c r="L185" s="1" t="s">
        <v>6712</v>
      </c>
      <c r="M185" s="1" t="s">
        <v>6921</v>
      </c>
      <c r="N185" s="1" t="s">
        <v>6801</v>
      </c>
      <c r="O185" s="1" t="s">
        <v>6516</v>
      </c>
      <c r="Q185" s="3" t="s">
        <v>6820</v>
      </c>
      <c r="U185" s="1" t="str">
        <f t="shared" si="5"/>
        <v>'021</v>
      </c>
      <c r="V185" s="1" t="s">
        <v>6854</v>
      </c>
      <c r="AI185" s="1"/>
      <c r="AM185" s="1" t="s">
        <v>344</v>
      </c>
    </row>
    <row r="186" spans="1:39" x14ac:dyDescent="0.2">
      <c r="A186" s="1" t="s">
        <v>346</v>
      </c>
      <c r="B186" s="1" t="s">
        <v>347</v>
      </c>
      <c r="C186" s="57">
        <v>568.22</v>
      </c>
      <c r="D186" s="57">
        <v>0</v>
      </c>
      <c r="E186" s="58">
        <v>1752.18</v>
      </c>
      <c r="F186" s="58">
        <v>1870.71</v>
      </c>
      <c r="G186" s="57">
        <v>2320.4</v>
      </c>
      <c r="H186" s="57">
        <v>1870.71</v>
      </c>
      <c r="I186" s="57">
        <v>449.69</v>
      </c>
      <c r="J186" s="57">
        <v>0</v>
      </c>
      <c r="K186" s="57">
        <f t="shared" si="4"/>
        <v>449.69</v>
      </c>
      <c r="L186" s="1" t="s">
        <v>6712</v>
      </c>
      <c r="M186" s="1" t="s">
        <v>6921</v>
      </c>
      <c r="N186" s="1" t="s">
        <v>6801</v>
      </c>
      <c r="O186" s="1" t="s">
        <v>6516</v>
      </c>
      <c r="Q186" s="3" t="s">
        <v>6820</v>
      </c>
      <c r="U186" s="1" t="str">
        <f t="shared" si="5"/>
        <v>'021</v>
      </c>
      <c r="V186" s="1" t="s">
        <v>6854</v>
      </c>
      <c r="AI186" s="1"/>
      <c r="AM186" s="1" t="s">
        <v>346</v>
      </c>
    </row>
    <row r="187" spans="1:39" x14ac:dyDescent="0.2">
      <c r="A187" s="1" t="s">
        <v>348</v>
      </c>
      <c r="B187" s="1" t="s">
        <v>349</v>
      </c>
      <c r="C187" s="57">
        <v>7557.23</v>
      </c>
      <c r="D187" s="57">
        <v>0</v>
      </c>
      <c r="E187" s="58">
        <v>464735.97</v>
      </c>
      <c r="F187" s="58">
        <v>465725.6</v>
      </c>
      <c r="G187" s="57">
        <v>472293.2</v>
      </c>
      <c r="H187" s="57">
        <v>465725.6</v>
      </c>
      <c r="I187" s="57">
        <v>6567.6</v>
      </c>
      <c r="J187" s="57">
        <v>0</v>
      </c>
      <c r="K187" s="57">
        <f t="shared" si="4"/>
        <v>6567.6</v>
      </c>
      <c r="L187" s="1" t="s">
        <v>6712</v>
      </c>
      <c r="M187" s="1" t="s">
        <v>6921</v>
      </c>
      <c r="N187" s="1" t="s">
        <v>6801</v>
      </c>
      <c r="O187" s="1" t="s">
        <v>6516</v>
      </c>
      <c r="Q187" s="3" t="s">
        <v>6820</v>
      </c>
      <c r="U187" s="1" t="str">
        <f t="shared" si="5"/>
        <v>'021</v>
      </c>
      <c r="V187" s="1" t="s">
        <v>6854</v>
      </c>
      <c r="AI187" s="1"/>
      <c r="AM187" s="1" t="s">
        <v>348</v>
      </c>
    </row>
    <row r="188" spans="1:39" x14ac:dyDescent="0.2">
      <c r="A188" s="1" t="s">
        <v>350</v>
      </c>
      <c r="B188" s="1" t="s">
        <v>351</v>
      </c>
      <c r="C188" s="57">
        <v>2390.81</v>
      </c>
      <c r="D188" s="57">
        <v>0</v>
      </c>
      <c r="E188" s="58">
        <v>3166.85</v>
      </c>
      <c r="F188" s="58">
        <v>3526.91</v>
      </c>
      <c r="G188" s="57">
        <v>5557.66</v>
      </c>
      <c r="H188" s="57">
        <v>3526.91</v>
      </c>
      <c r="I188" s="57">
        <v>2030.75</v>
      </c>
      <c r="J188" s="57">
        <v>0</v>
      </c>
      <c r="K188" s="57">
        <f t="shared" si="4"/>
        <v>2030.75</v>
      </c>
      <c r="L188" s="1" t="s">
        <v>6712</v>
      </c>
      <c r="M188" s="1" t="s">
        <v>6921</v>
      </c>
      <c r="N188" s="1" t="s">
        <v>6801</v>
      </c>
      <c r="O188" s="1" t="s">
        <v>6516</v>
      </c>
      <c r="Q188" s="3" t="s">
        <v>6820</v>
      </c>
      <c r="U188" s="1" t="str">
        <f t="shared" si="5"/>
        <v>'021</v>
      </c>
      <c r="V188" s="1" t="s">
        <v>6854</v>
      </c>
      <c r="AI188" s="1"/>
      <c r="AM188" s="1" t="s">
        <v>350</v>
      </c>
    </row>
    <row r="189" spans="1:39" x14ac:dyDescent="0.2">
      <c r="A189" s="1" t="s">
        <v>352</v>
      </c>
      <c r="B189" s="1" t="s">
        <v>353</v>
      </c>
      <c r="C189" s="57">
        <v>334.52</v>
      </c>
      <c r="D189" s="57">
        <v>0</v>
      </c>
      <c r="E189" s="58">
        <v>1058.81</v>
      </c>
      <c r="F189" s="58">
        <v>1062.6199999999999</v>
      </c>
      <c r="G189" s="57">
        <v>1393.33</v>
      </c>
      <c r="H189" s="57">
        <v>1062.6199999999999</v>
      </c>
      <c r="I189" s="57">
        <v>330.71</v>
      </c>
      <c r="J189" s="57">
        <v>0</v>
      </c>
      <c r="K189" s="57">
        <f t="shared" si="4"/>
        <v>330.71</v>
      </c>
      <c r="L189" s="1" t="s">
        <v>6712</v>
      </c>
      <c r="M189" s="1" t="s">
        <v>6921</v>
      </c>
      <c r="N189" s="1" t="s">
        <v>6801</v>
      </c>
      <c r="O189" s="1" t="s">
        <v>6516</v>
      </c>
      <c r="Q189" s="3" t="s">
        <v>6820</v>
      </c>
      <c r="U189" s="1" t="str">
        <f t="shared" si="5"/>
        <v>'021</v>
      </c>
      <c r="V189" s="1" t="s">
        <v>6854</v>
      </c>
      <c r="AI189" s="1"/>
      <c r="AM189" s="1" t="s">
        <v>352</v>
      </c>
    </row>
    <row r="190" spans="1:39" x14ac:dyDescent="0.2">
      <c r="A190" s="1" t="s">
        <v>354</v>
      </c>
      <c r="B190" s="1" t="s">
        <v>355</v>
      </c>
      <c r="C190" s="57">
        <v>577.62</v>
      </c>
      <c r="D190" s="57">
        <v>0</v>
      </c>
      <c r="E190" s="58">
        <v>2859.55</v>
      </c>
      <c r="F190" s="58">
        <v>2859.55</v>
      </c>
      <c r="G190" s="57">
        <v>3437.17</v>
      </c>
      <c r="H190" s="57">
        <v>2859.55</v>
      </c>
      <c r="I190" s="57">
        <v>577.62</v>
      </c>
      <c r="J190" s="57">
        <v>0</v>
      </c>
      <c r="K190" s="57">
        <f t="shared" si="4"/>
        <v>577.62</v>
      </c>
      <c r="L190" s="1" t="s">
        <v>6712</v>
      </c>
      <c r="M190" s="1" t="s">
        <v>6921</v>
      </c>
      <c r="N190" s="1" t="s">
        <v>6801</v>
      </c>
      <c r="O190" s="1" t="s">
        <v>6516</v>
      </c>
      <c r="Q190" s="3" t="s">
        <v>6820</v>
      </c>
      <c r="U190" s="1" t="str">
        <f t="shared" si="5"/>
        <v>'021</v>
      </c>
      <c r="V190" s="1" t="s">
        <v>6854</v>
      </c>
      <c r="AI190" s="1"/>
      <c r="AM190" s="1" t="s">
        <v>354</v>
      </c>
    </row>
    <row r="191" spans="1:39" x14ac:dyDescent="0.2">
      <c r="A191" s="1" t="s">
        <v>356</v>
      </c>
      <c r="B191" s="1" t="s">
        <v>357</v>
      </c>
      <c r="C191" s="57">
        <v>485.62</v>
      </c>
      <c r="D191" s="57">
        <v>0</v>
      </c>
      <c r="E191" s="58">
        <v>599.5</v>
      </c>
      <c r="F191" s="58">
        <v>783.97</v>
      </c>
      <c r="G191" s="57">
        <v>1085.1199999999999</v>
      </c>
      <c r="H191" s="57">
        <v>783.97</v>
      </c>
      <c r="I191" s="57">
        <v>301.14999999999998</v>
      </c>
      <c r="J191" s="57">
        <v>0</v>
      </c>
      <c r="K191" s="57">
        <f t="shared" si="4"/>
        <v>301.14999999999998</v>
      </c>
      <c r="L191" s="1" t="s">
        <v>6712</v>
      </c>
      <c r="M191" s="1" t="s">
        <v>6921</v>
      </c>
      <c r="N191" s="1" t="s">
        <v>6801</v>
      </c>
      <c r="O191" s="1" t="s">
        <v>6516</v>
      </c>
      <c r="Q191" s="3" t="s">
        <v>6820</v>
      </c>
      <c r="U191" s="1" t="str">
        <f t="shared" si="5"/>
        <v>'021</v>
      </c>
      <c r="V191" s="1" t="s">
        <v>6854</v>
      </c>
      <c r="AI191" s="1"/>
      <c r="AM191" s="1" t="s">
        <v>356</v>
      </c>
    </row>
    <row r="192" spans="1:39" x14ac:dyDescent="0.2">
      <c r="A192" s="1" t="s">
        <v>358</v>
      </c>
      <c r="B192" s="1" t="s">
        <v>359</v>
      </c>
      <c r="C192" s="57">
        <v>328.49</v>
      </c>
      <c r="D192" s="57">
        <v>0</v>
      </c>
      <c r="E192" s="58">
        <v>19878.349999999999</v>
      </c>
      <c r="F192" s="58">
        <v>19868.05</v>
      </c>
      <c r="G192" s="57">
        <v>20206.84</v>
      </c>
      <c r="H192" s="57">
        <v>19868.05</v>
      </c>
      <c r="I192" s="57">
        <v>338.79</v>
      </c>
      <c r="J192" s="57">
        <v>0</v>
      </c>
      <c r="K192" s="57">
        <f t="shared" si="4"/>
        <v>338.79</v>
      </c>
      <c r="L192" s="1" t="s">
        <v>6712</v>
      </c>
      <c r="M192" s="1" t="s">
        <v>6921</v>
      </c>
      <c r="N192" s="1" t="s">
        <v>6801</v>
      </c>
      <c r="O192" s="1" t="s">
        <v>6516</v>
      </c>
      <c r="Q192" s="3" t="s">
        <v>6820</v>
      </c>
      <c r="U192" s="1" t="str">
        <f t="shared" si="5"/>
        <v>'021</v>
      </c>
      <c r="V192" s="1" t="s">
        <v>6854</v>
      </c>
      <c r="AI192" s="1"/>
      <c r="AM192" s="1" t="s">
        <v>358</v>
      </c>
    </row>
    <row r="193" spans="1:39" x14ac:dyDescent="0.2">
      <c r="A193" s="1" t="s">
        <v>360</v>
      </c>
      <c r="B193" s="1" t="s">
        <v>361</v>
      </c>
      <c r="C193" s="57">
        <v>6989.13</v>
      </c>
      <c r="D193" s="57">
        <v>0</v>
      </c>
      <c r="E193" s="58">
        <v>194806.99</v>
      </c>
      <c r="F193" s="58">
        <v>196277.45</v>
      </c>
      <c r="G193" s="57">
        <v>201796.12</v>
      </c>
      <c r="H193" s="57">
        <v>196277.45</v>
      </c>
      <c r="I193" s="57">
        <v>5518.67</v>
      </c>
      <c r="J193" s="57">
        <v>0</v>
      </c>
      <c r="K193" s="57">
        <f t="shared" si="4"/>
        <v>5518.67</v>
      </c>
      <c r="L193" s="1" t="s">
        <v>6712</v>
      </c>
      <c r="M193" s="1" t="s">
        <v>6921</v>
      </c>
      <c r="N193" s="1" t="s">
        <v>6801</v>
      </c>
      <c r="O193" s="1" t="s">
        <v>6516</v>
      </c>
      <c r="Q193" s="3" t="s">
        <v>6820</v>
      </c>
      <c r="U193" s="1" t="str">
        <f t="shared" si="5"/>
        <v>'021</v>
      </c>
      <c r="V193" s="1" t="s">
        <v>6854</v>
      </c>
      <c r="AI193" s="1"/>
      <c r="AM193" s="1" t="s">
        <v>360</v>
      </c>
    </row>
    <row r="194" spans="1:39" x14ac:dyDescent="0.2">
      <c r="A194" s="1" t="s">
        <v>362</v>
      </c>
      <c r="B194" s="1" t="s">
        <v>363</v>
      </c>
      <c r="C194" s="57">
        <v>572.32000000000005</v>
      </c>
      <c r="D194" s="57">
        <v>0</v>
      </c>
      <c r="E194" s="58">
        <v>34879.51</v>
      </c>
      <c r="F194" s="58">
        <v>35200.85</v>
      </c>
      <c r="G194" s="57">
        <v>35451.83</v>
      </c>
      <c r="H194" s="57">
        <v>35200.85</v>
      </c>
      <c r="I194" s="57">
        <v>250.98</v>
      </c>
      <c r="J194" s="57">
        <v>0</v>
      </c>
      <c r="K194" s="57">
        <f t="shared" si="4"/>
        <v>250.98</v>
      </c>
      <c r="L194" s="1" t="s">
        <v>6712</v>
      </c>
      <c r="M194" s="1" t="s">
        <v>6921</v>
      </c>
      <c r="N194" s="1" t="s">
        <v>6801</v>
      </c>
      <c r="O194" s="1" t="s">
        <v>6516</v>
      </c>
      <c r="Q194" s="3" t="s">
        <v>6820</v>
      </c>
      <c r="U194" s="1" t="str">
        <f t="shared" si="5"/>
        <v>'021</v>
      </c>
      <c r="V194" s="1" t="s">
        <v>6854</v>
      </c>
      <c r="AI194" s="1"/>
      <c r="AM194" s="1" t="s">
        <v>362</v>
      </c>
    </row>
    <row r="195" spans="1:39" x14ac:dyDescent="0.2">
      <c r="A195" s="1" t="s">
        <v>364</v>
      </c>
      <c r="B195" s="1" t="s">
        <v>365</v>
      </c>
      <c r="C195" s="57">
        <v>3104.32</v>
      </c>
      <c r="D195" s="57">
        <v>0</v>
      </c>
      <c r="E195" s="58">
        <v>71860.02</v>
      </c>
      <c r="F195" s="58">
        <v>72596.210000000006</v>
      </c>
      <c r="G195" s="57">
        <v>74964.34</v>
      </c>
      <c r="H195" s="57">
        <v>72596.210000000006</v>
      </c>
      <c r="I195" s="57">
        <v>2368.13</v>
      </c>
      <c r="J195" s="57">
        <v>0</v>
      </c>
      <c r="K195" s="57">
        <f t="shared" si="4"/>
        <v>2368.13</v>
      </c>
      <c r="L195" s="1" t="s">
        <v>6712</v>
      </c>
      <c r="M195" s="1" t="s">
        <v>6921</v>
      </c>
      <c r="N195" s="1" t="s">
        <v>6801</v>
      </c>
      <c r="O195" s="1" t="s">
        <v>6516</v>
      </c>
      <c r="Q195" s="3" t="s">
        <v>6820</v>
      </c>
      <c r="U195" s="1" t="str">
        <f t="shared" si="5"/>
        <v>'021</v>
      </c>
      <c r="V195" s="1" t="s">
        <v>6854</v>
      </c>
      <c r="AI195" s="1"/>
      <c r="AM195" s="1" t="s">
        <v>364</v>
      </c>
    </row>
    <row r="196" spans="1:39" x14ac:dyDescent="0.2">
      <c r="A196" s="1" t="s">
        <v>366</v>
      </c>
      <c r="B196" s="1" t="s">
        <v>367</v>
      </c>
      <c r="C196" s="57">
        <v>0</v>
      </c>
      <c r="D196" s="57">
        <v>0</v>
      </c>
      <c r="E196" s="58">
        <v>3337.52</v>
      </c>
      <c r="F196" s="58">
        <v>3337.52</v>
      </c>
      <c r="G196" s="57">
        <v>3337.52</v>
      </c>
      <c r="H196" s="57">
        <v>3337.52</v>
      </c>
      <c r="I196" s="57">
        <v>0</v>
      </c>
      <c r="J196" s="57">
        <v>0</v>
      </c>
      <c r="K196" s="57">
        <f t="shared" si="4"/>
        <v>0</v>
      </c>
      <c r="L196" s="1" t="s">
        <v>6712</v>
      </c>
      <c r="M196" s="1" t="s">
        <v>6921</v>
      </c>
      <c r="N196" s="1" t="s">
        <v>6801</v>
      </c>
      <c r="O196" s="1" t="s">
        <v>6516</v>
      </c>
      <c r="Q196" s="3" t="s">
        <v>6820</v>
      </c>
      <c r="U196" s="1" t="str">
        <f t="shared" si="5"/>
        <v>'022</v>
      </c>
      <c r="V196" s="1" t="s">
        <v>6854</v>
      </c>
      <c r="AI196" s="1"/>
      <c r="AM196" s="1" t="s">
        <v>366</v>
      </c>
    </row>
    <row r="197" spans="1:39" x14ac:dyDescent="0.2">
      <c r="A197" s="1" t="s">
        <v>368</v>
      </c>
      <c r="B197" s="1" t="s">
        <v>369</v>
      </c>
      <c r="C197" s="57">
        <v>0</v>
      </c>
      <c r="D197" s="57">
        <v>0</v>
      </c>
      <c r="E197" s="58">
        <v>3392</v>
      </c>
      <c r="F197" s="58">
        <v>3392</v>
      </c>
      <c r="G197" s="57">
        <v>3392</v>
      </c>
      <c r="H197" s="57">
        <v>3392</v>
      </c>
      <c r="I197" s="57">
        <v>0</v>
      </c>
      <c r="J197" s="57">
        <v>0</v>
      </c>
      <c r="K197" s="57">
        <f t="shared" si="4"/>
        <v>0</v>
      </c>
      <c r="L197" s="1" t="s">
        <v>6712</v>
      </c>
      <c r="M197" s="1" t="s">
        <v>6921</v>
      </c>
      <c r="N197" s="1" t="s">
        <v>6801</v>
      </c>
      <c r="O197" s="1" t="s">
        <v>6516</v>
      </c>
      <c r="Q197" s="3" t="s">
        <v>6820</v>
      </c>
      <c r="U197" s="1" t="str">
        <f t="shared" si="5"/>
        <v>'022</v>
      </c>
      <c r="V197" s="1" t="s">
        <v>6854</v>
      </c>
      <c r="AI197" s="1"/>
      <c r="AM197" s="1" t="s">
        <v>368</v>
      </c>
    </row>
    <row r="198" spans="1:39" x14ac:dyDescent="0.2">
      <c r="A198" s="1" t="s">
        <v>370</v>
      </c>
      <c r="B198" s="1" t="s">
        <v>371</v>
      </c>
      <c r="C198" s="57">
        <v>80.819999999999993</v>
      </c>
      <c r="D198" s="57">
        <v>0</v>
      </c>
      <c r="E198" s="58">
        <v>93702.79</v>
      </c>
      <c r="F198" s="58">
        <v>93315.62</v>
      </c>
      <c r="G198" s="57">
        <v>93783.61</v>
      </c>
      <c r="H198" s="57">
        <v>93315.62</v>
      </c>
      <c r="I198" s="57">
        <v>467.99</v>
      </c>
      <c r="J198" s="57">
        <v>0</v>
      </c>
      <c r="K198" s="57">
        <f t="shared" si="4"/>
        <v>467.99</v>
      </c>
      <c r="L198" s="1" t="s">
        <v>6712</v>
      </c>
      <c r="M198" s="1" t="s">
        <v>6921</v>
      </c>
      <c r="N198" s="1" t="s">
        <v>6801</v>
      </c>
      <c r="O198" s="1" t="s">
        <v>6516</v>
      </c>
      <c r="Q198" s="3" t="s">
        <v>6820</v>
      </c>
      <c r="U198" s="1" t="str">
        <f t="shared" si="5"/>
        <v>'022</v>
      </c>
      <c r="V198" s="1" t="s">
        <v>6854</v>
      </c>
      <c r="AI198" s="1"/>
      <c r="AM198" s="1" t="s">
        <v>370</v>
      </c>
    </row>
    <row r="199" spans="1:39" x14ac:dyDescent="0.2">
      <c r="A199" s="1" t="s">
        <v>372</v>
      </c>
      <c r="B199" s="1" t="s">
        <v>373</v>
      </c>
      <c r="C199" s="57">
        <v>0</v>
      </c>
      <c r="D199" s="57">
        <v>0</v>
      </c>
      <c r="E199" s="58">
        <v>21756.720000000001</v>
      </c>
      <c r="F199" s="58">
        <v>21706.720000000001</v>
      </c>
      <c r="G199" s="57">
        <v>21756.720000000001</v>
      </c>
      <c r="H199" s="57">
        <v>21706.720000000001</v>
      </c>
      <c r="I199" s="57">
        <v>50</v>
      </c>
      <c r="J199" s="57">
        <v>0</v>
      </c>
      <c r="K199" s="57">
        <f t="shared" ref="K199:K262" si="6">I199-J199</f>
        <v>50</v>
      </c>
      <c r="L199" s="1" t="s">
        <v>6712</v>
      </c>
      <c r="M199" s="1" t="s">
        <v>6921</v>
      </c>
      <c r="N199" s="1" t="s">
        <v>6801</v>
      </c>
      <c r="O199" s="1" t="s">
        <v>6516</v>
      </c>
      <c r="Q199" s="3" t="s">
        <v>6820</v>
      </c>
      <c r="U199" s="1" t="str">
        <f t="shared" ref="U199:U262" si="7">LEFT(A199,4)</f>
        <v>'022</v>
      </c>
      <c r="V199" s="1" t="s">
        <v>6854</v>
      </c>
      <c r="AI199" s="1"/>
      <c r="AM199" s="1" t="s">
        <v>372</v>
      </c>
    </row>
    <row r="200" spans="1:39" x14ac:dyDescent="0.2">
      <c r="A200" s="1" t="s">
        <v>374</v>
      </c>
      <c r="B200" s="1" t="s">
        <v>375</v>
      </c>
      <c r="C200" s="57">
        <v>0</v>
      </c>
      <c r="D200" s="57">
        <v>0</v>
      </c>
      <c r="E200" s="58">
        <v>479.18</v>
      </c>
      <c r="F200" s="58">
        <v>479.18</v>
      </c>
      <c r="G200" s="57">
        <v>479.18</v>
      </c>
      <c r="H200" s="57">
        <v>479.18</v>
      </c>
      <c r="I200" s="57">
        <v>0</v>
      </c>
      <c r="J200" s="57">
        <v>0</v>
      </c>
      <c r="K200" s="57">
        <f t="shared" si="6"/>
        <v>0</v>
      </c>
      <c r="L200" s="1" t="s">
        <v>6712</v>
      </c>
      <c r="M200" s="1" t="s">
        <v>6921</v>
      </c>
      <c r="N200" s="1" t="s">
        <v>6801</v>
      </c>
      <c r="O200" s="1" t="s">
        <v>6516</v>
      </c>
      <c r="Q200" s="3" t="s">
        <v>6820</v>
      </c>
      <c r="U200" s="1" t="str">
        <f t="shared" si="7"/>
        <v>'022</v>
      </c>
      <c r="V200" s="1" t="s">
        <v>6854</v>
      </c>
      <c r="AI200" s="1"/>
      <c r="AM200" s="1" t="s">
        <v>374</v>
      </c>
    </row>
    <row r="201" spans="1:39" x14ac:dyDescent="0.2">
      <c r="A201" s="1" t="s">
        <v>376</v>
      </c>
      <c r="B201" s="1" t="s">
        <v>377</v>
      </c>
      <c r="C201" s="57">
        <v>0</v>
      </c>
      <c r="D201" s="57">
        <v>0</v>
      </c>
      <c r="E201" s="58">
        <v>189888.42</v>
      </c>
      <c r="F201" s="58">
        <v>189888.42</v>
      </c>
      <c r="G201" s="57">
        <v>189888.42</v>
      </c>
      <c r="H201" s="57">
        <v>189888.42</v>
      </c>
      <c r="I201" s="57">
        <v>0</v>
      </c>
      <c r="J201" s="57">
        <v>0</v>
      </c>
      <c r="K201" s="57">
        <f t="shared" si="6"/>
        <v>0</v>
      </c>
      <c r="L201" s="1" t="s">
        <v>6712</v>
      </c>
      <c r="M201" s="1" t="s">
        <v>6921</v>
      </c>
      <c r="N201" s="1" t="s">
        <v>6801</v>
      </c>
      <c r="O201" s="1" t="s">
        <v>6516</v>
      </c>
      <c r="Q201" s="3" t="s">
        <v>6820</v>
      </c>
      <c r="U201" s="1" t="str">
        <f t="shared" si="7"/>
        <v>'022</v>
      </c>
      <c r="V201" s="1" t="s">
        <v>6854</v>
      </c>
      <c r="AI201" s="1"/>
      <c r="AM201" s="1" t="s">
        <v>376</v>
      </c>
    </row>
    <row r="202" spans="1:39" x14ac:dyDescent="0.2">
      <c r="A202" s="1" t="s">
        <v>378</v>
      </c>
      <c r="B202" s="1" t="s">
        <v>379</v>
      </c>
      <c r="C202" s="57">
        <v>0</v>
      </c>
      <c r="D202" s="57">
        <v>0</v>
      </c>
      <c r="E202" s="58">
        <v>3750</v>
      </c>
      <c r="F202" s="58">
        <v>3750</v>
      </c>
      <c r="G202" s="57">
        <v>3750</v>
      </c>
      <c r="H202" s="57">
        <v>3750</v>
      </c>
      <c r="I202" s="57">
        <v>0</v>
      </c>
      <c r="J202" s="57">
        <v>0</v>
      </c>
      <c r="K202" s="57">
        <f t="shared" si="6"/>
        <v>0</v>
      </c>
      <c r="L202" s="1" t="s">
        <v>6712</v>
      </c>
      <c r="M202" s="1" t="s">
        <v>6921</v>
      </c>
      <c r="N202" s="1" t="s">
        <v>6801</v>
      </c>
      <c r="O202" s="1" t="s">
        <v>6516</v>
      </c>
      <c r="Q202" s="3" t="s">
        <v>6820</v>
      </c>
      <c r="U202" s="1" t="str">
        <f t="shared" si="7"/>
        <v>'022</v>
      </c>
      <c r="V202" s="1" t="s">
        <v>6854</v>
      </c>
      <c r="AI202" s="1"/>
      <c r="AM202" s="1" t="s">
        <v>378</v>
      </c>
    </row>
    <row r="203" spans="1:39" x14ac:dyDescent="0.2">
      <c r="A203" s="1" t="s">
        <v>380</v>
      </c>
      <c r="B203" s="1" t="s">
        <v>381</v>
      </c>
      <c r="C203" s="57">
        <v>0</v>
      </c>
      <c r="D203" s="57">
        <v>0</v>
      </c>
      <c r="E203" s="58">
        <v>964064.21</v>
      </c>
      <c r="F203" s="58">
        <v>964064.21</v>
      </c>
      <c r="G203" s="57">
        <v>964064.21</v>
      </c>
      <c r="H203" s="57">
        <v>964064.21</v>
      </c>
      <c r="I203" s="57">
        <v>0</v>
      </c>
      <c r="J203" s="57">
        <v>0</v>
      </c>
      <c r="K203" s="57">
        <f t="shared" si="6"/>
        <v>0</v>
      </c>
      <c r="L203" s="1" t="s">
        <v>6712</v>
      </c>
      <c r="M203" s="1" t="s">
        <v>6921</v>
      </c>
      <c r="N203" s="1" t="s">
        <v>6801</v>
      </c>
      <c r="O203" s="1" t="s">
        <v>6516</v>
      </c>
      <c r="Q203" s="3" t="s">
        <v>6820</v>
      </c>
      <c r="U203" s="1" t="str">
        <f t="shared" si="7"/>
        <v>'022</v>
      </c>
      <c r="V203" s="1" t="s">
        <v>6854</v>
      </c>
      <c r="AI203" s="1"/>
      <c r="AM203" s="1" t="s">
        <v>380</v>
      </c>
    </row>
    <row r="204" spans="1:39" x14ac:dyDescent="0.2">
      <c r="A204" s="1" t="s">
        <v>382</v>
      </c>
      <c r="B204" s="1" t="s">
        <v>383</v>
      </c>
      <c r="C204" s="57">
        <v>6960.6</v>
      </c>
      <c r="D204" s="57">
        <v>0</v>
      </c>
      <c r="E204" s="58">
        <v>1775622.14</v>
      </c>
      <c r="F204" s="58">
        <v>1775757.19</v>
      </c>
      <c r="G204" s="57">
        <v>1782582.74</v>
      </c>
      <c r="H204" s="57">
        <v>1775757.19</v>
      </c>
      <c r="I204" s="57">
        <v>6825.55</v>
      </c>
      <c r="J204" s="57">
        <v>0</v>
      </c>
      <c r="K204" s="57">
        <f t="shared" si="6"/>
        <v>6825.55</v>
      </c>
      <c r="L204" s="1" t="s">
        <v>6712</v>
      </c>
      <c r="M204" s="1" t="s">
        <v>6921</v>
      </c>
      <c r="N204" s="1" t="s">
        <v>6801</v>
      </c>
      <c r="O204" s="1" t="s">
        <v>6516</v>
      </c>
      <c r="Q204" s="3" t="s">
        <v>6820</v>
      </c>
      <c r="U204" s="1" t="str">
        <f t="shared" si="7"/>
        <v>'022</v>
      </c>
      <c r="V204" s="1" t="s">
        <v>6854</v>
      </c>
      <c r="AI204" s="1"/>
      <c r="AM204" s="1" t="s">
        <v>382</v>
      </c>
    </row>
    <row r="205" spans="1:39" x14ac:dyDescent="0.2">
      <c r="A205" s="1" t="s">
        <v>384</v>
      </c>
      <c r="B205" s="1" t="s">
        <v>385</v>
      </c>
      <c r="C205" s="57">
        <v>376.1</v>
      </c>
      <c r="D205" s="57">
        <v>0</v>
      </c>
      <c r="E205" s="58">
        <v>0</v>
      </c>
      <c r="F205" s="58">
        <v>0</v>
      </c>
      <c r="G205" s="57">
        <v>376.1</v>
      </c>
      <c r="H205" s="57">
        <v>0</v>
      </c>
      <c r="I205" s="57">
        <v>376.1</v>
      </c>
      <c r="J205" s="57">
        <v>0</v>
      </c>
      <c r="K205" s="57">
        <f t="shared" si="6"/>
        <v>376.1</v>
      </c>
      <c r="L205" s="1" t="s">
        <v>6712</v>
      </c>
      <c r="M205" s="1" t="s">
        <v>6921</v>
      </c>
      <c r="N205" s="1" t="s">
        <v>6801</v>
      </c>
      <c r="O205" s="1" t="s">
        <v>6516</v>
      </c>
      <c r="Q205" s="3" t="s">
        <v>6820</v>
      </c>
      <c r="U205" s="1" t="str">
        <f t="shared" si="7"/>
        <v>'022</v>
      </c>
      <c r="V205" s="1" t="s">
        <v>6854</v>
      </c>
      <c r="AI205" s="1"/>
      <c r="AM205" s="1" t="s">
        <v>384</v>
      </c>
    </row>
    <row r="206" spans="1:39" x14ac:dyDescent="0.2">
      <c r="A206" s="1" t="s">
        <v>386</v>
      </c>
      <c r="B206" s="1" t="s">
        <v>387</v>
      </c>
      <c r="C206" s="57">
        <v>645.41999999999996</v>
      </c>
      <c r="D206" s="57">
        <v>0</v>
      </c>
      <c r="E206" s="58">
        <v>19293.18</v>
      </c>
      <c r="F206" s="58">
        <v>19356.95</v>
      </c>
      <c r="G206" s="57">
        <v>19938.599999999999</v>
      </c>
      <c r="H206" s="57">
        <v>19356.95</v>
      </c>
      <c r="I206" s="57">
        <v>581.65</v>
      </c>
      <c r="J206" s="57">
        <v>0</v>
      </c>
      <c r="K206" s="57">
        <f t="shared" si="6"/>
        <v>581.65</v>
      </c>
      <c r="L206" s="1" t="s">
        <v>6712</v>
      </c>
      <c r="M206" s="1" t="s">
        <v>6921</v>
      </c>
      <c r="N206" s="1" t="s">
        <v>6801</v>
      </c>
      <c r="O206" s="1" t="s">
        <v>6516</v>
      </c>
      <c r="Q206" s="3" t="s">
        <v>6820</v>
      </c>
      <c r="U206" s="1" t="str">
        <f t="shared" si="7"/>
        <v>'022</v>
      </c>
      <c r="V206" s="1" t="s">
        <v>6854</v>
      </c>
      <c r="AI206" s="1"/>
      <c r="AM206" s="1" t="s">
        <v>386</v>
      </c>
    </row>
    <row r="207" spans="1:39" x14ac:dyDescent="0.2">
      <c r="A207" s="1" t="s">
        <v>388</v>
      </c>
      <c r="B207" s="1" t="s">
        <v>389</v>
      </c>
      <c r="C207" s="57">
        <v>181.17</v>
      </c>
      <c r="D207" s="57">
        <v>0</v>
      </c>
      <c r="E207" s="58">
        <v>23713.37</v>
      </c>
      <c r="F207" s="58">
        <v>23894.54</v>
      </c>
      <c r="G207" s="57">
        <v>23894.54</v>
      </c>
      <c r="H207" s="57">
        <v>23894.54</v>
      </c>
      <c r="I207" s="57">
        <v>0</v>
      </c>
      <c r="J207" s="57">
        <v>0</v>
      </c>
      <c r="K207" s="57">
        <f t="shared" si="6"/>
        <v>0</v>
      </c>
      <c r="L207" s="1" t="s">
        <v>6712</v>
      </c>
      <c r="M207" s="1" t="s">
        <v>6921</v>
      </c>
      <c r="N207" s="1" t="s">
        <v>6801</v>
      </c>
      <c r="O207" s="1" t="s">
        <v>6516</v>
      </c>
      <c r="Q207" s="3" t="s">
        <v>6820</v>
      </c>
      <c r="U207" s="1" t="str">
        <f t="shared" si="7"/>
        <v>'022</v>
      </c>
      <c r="V207" s="1" t="s">
        <v>6854</v>
      </c>
      <c r="AI207" s="1"/>
      <c r="AM207" s="1" t="s">
        <v>388</v>
      </c>
    </row>
    <row r="208" spans="1:39" x14ac:dyDescent="0.2">
      <c r="A208" s="1" t="s">
        <v>390</v>
      </c>
      <c r="B208" s="1" t="s">
        <v>391</v>
      </c>
      <c r="C208" s="57">
        <v>4602.5200000000004</v>
      </c>
      <c r="D208" s="57">
        <v>0</v>
      </c>
      <c r="E208" s="58">
        <v>0</v>
      </c>
      <c r="F208" s="58">
        <v>0</v>
      </c>
      <c r="G208" s="57">
        <v>4602.5200000000004</v>
      </c>
      <c r="H208" s="57">
        <v>0</v>
      </c>
      <c r="I208" s="57">
        <v>4602.5200000000004</v>
      </c>
      <c r="J208" s="57">
        <v>0</v>
      </c>
      <c r="K208" s="57">
        <f t="shared" si="6"/>
        <v>4602.5200000000004</v>
      </c>
      <c r="L208" s="1" t="s">
        <v>6712</v>
      </c>
      <c r="M208" s="1" t="s">
        <v>6921</v>
      </c>
      <c r="N208" s="1" t="s">
        <v>6801</v>
      </c>
      <c r="O208" s="1" t="s">
        <v>6516</v>
      </c>
      <c r="Q208" s="3" t="s">
        <v>6820</v>
      </c>
      <c r="U208" s="1" t="str">
        <f t="shared" si="7"/>
        <v>'022</v>
      </c>
      <c r="V208" s="1" t="s">
        <v>6854</v>
      </c>
      <c r="AI208" s="1"/>
      <c r="AM208" s="1" t="s">
        <v>390</v>
      </c>
    </row>
    <row r="209" spans="1:39" x14ac:dyDescent="0.2">
      <c r="A209" s="1" t="s">
        <v>392</v>
      </c>
      <c r="B209" s="1" t="s">
        <v>393</v>
      </c>
      <c r="C209" s="57">
        <v>98608.53</v>
      </c>
      <c r="D209" s="57">
        <v>0</v>
      </c>
      <c r="E209" s="58">
        <v>944376.86</v>
      </c>
      <c r="F209" s="58">
        <v>941079.36</v>
      </c>
      <c r="G209" s="57">
        <v>1042985.39</v>
      </c>
      <c r="H209" s="57">
        <v>941079.36</v>
      </c>
      <c r="I209" s="57">
        <v>101906.03</v>
      </c>
      <c r="J209" s="57">
        <v>0</v>
      </c>
      <c r="K209" s="57">
        <f t="shared" si="6"/>
        <v>101906.03</v>
      </c>
      <c r="L209" s="1" t="s">
        <v>6712</v>
      </c>
      <c r="M209" s="1" t="s">
        <v>6921</v>
      </c>
      <c r="N209" s="1" t="s">
        <v>6801</v>
      </c>
      <c r="O209" s="1" t="s">
        <v>6516</v>
      </c>
      <c r="Q209" s="3" t="s">
        <v>6820</v>
      </c>
      <c r="U209" s="1" t="str">
        <f t="shared" si="7"/>
        <v>'022</v>
      </c>
      <c r="V209" s="1" t="s">
        <v>6854</v>
      </c>
      <c r="AI209" s="1"/>
      <c r="AM209" s="1" t="s">
        <v>392</v>
      </c>
    </row>
    <row r="210" spans="1:39" x14ac:dyDescent="0.2">
      <c r="A210" s="1" t="s">
        <v>394</v>
      </c>
      <c r="B210" s="1" t="s">
        <v>5891</v>
      </c>
      <c r="C210" s="57">
        <v>51611.18</v>
      </c>
      <c r="D210" s="57">
        <v>0</v>
      </c>
      <c r="E210" s="58">
        <v>165774.96</v>
      </c>
      <c r="F210" s="58">
        <v>147930.44</v>
      </c>
      <c r="G210" s="57">
        <v>217386.14</v>
      </c>
      <c r="H210" s="57">
        <v>147930.44</v>
      </c>
      <c r="I210" s="57">
        <v>69455.7</v>
      </c>
      <c r="J210" s="57">
        <v>0</v>
      </c>
      <c r="K210" s="57">
        <f t="shared" si="6"/>
        <v>69455.7</v>
      </c>
      <c r="L210" s="1" t="s">
        <v>6712</v>
      </c>
      <c r="M210" s="1" t="s">
        <v>6921</v>
      </c>
      <c r="N210" s="1" t="s">
        <v>6801</v>
      </c>
      <c r="O210" s="1" t="s">
        <v>6516</v>
      </c>
      <c r="Q210" s="3" t="s">
        <v>6820</v>
      </c>
      <c r="U210" s="1" t="str">
        <f t="shared" si="7"/>
        <v>'022</v>
      </c>
      <c r="V210" s="1" t="s">
        <v>6854</v>
      </c>
      <c r="AI210" s="1"/>
      <c r="AM210" s="1" t="s">
        <v>394</v>
      </c>
    </row>
    <row r="211" spans="1:39" x14ac:dyDescent="0.2">
      <c r="A211" s="1" t="s">
        <v>395</v>
      </c>
      <c r="B211" s="1" t="s">
        <v>396</v>
      </c>
      <c r="C211" s="57">
        <v>15566.67</v>
      </c>
      <c r="D211" s="57">
        <v>0</v>
      </c>
      <c r="E211" s="58">
        <v>3196894.49</v>
      </c>
      <c r="F211" s="58">
        <v>3195611.03</v>
      </c>
      <c r="G211" s="57">
        <v>3212461.16</v>
      </c>
      <c r="H211" s="57">
        <v>3195611.03</v>
      </c>
      <c r="I211" s="57">
        <v>16850.13</v>
      </c>
      <c r="J211" s="57">
        <v>0</v>
      </c>
      <c r="K211" s="57">
        <f t="shared" si="6"/>
        <v>16850.13</v>
      </c>
      <c r="L211" s="1" t="s">
        <v>6712</v>
      </c>
      <c r="M211" s="1" t="s">
        <v>6921</v>
      </c>
      <c r="N211" s="1" t="s">
        <v>6801</v>
      </c>
      <c r="O211" s="1" t="s">
        <v>6516</v>
      </c>
      <c r="Q211" s="3" t="s">
        <v>6820</v>
      </c>
      <c r="U211" s="1" t="str">
        <f t="shared" si="7"/>
        <v>'022</v>
      </c>
      <c r="V211" s="1" t="s">
        <v>6854</v>
      </c>
      <c r="AI211" s="1"/>
      <c r="AM211" s="1" t="s">
        <v>395</v>
      </c>
    </row>
    <row r="212" spans="1:39" x14ac:dyDescent="0.2">
      <c r="A212" s="1" t="s">
        <v>397</v>
      </c>
      <c r="B212" s="1" t="s">
        <v>398</v>
      </c>
      <c r="C212" s="57">
        <v>102720.83</v>
      </c>
      <c r="D212" s="57">
        <v>0</v>
      </c>
      <c r="E212" s="58">
        <v>2608238.25</v>
      </c>
      <c r="F212" s="58">
        <v>2591192.59</v>
      </c>
      <c r="G212" s="57">
        <v>2710959.08</v>
      </c>
      <c r="H212" s="57">
        <v>2591192.59</v>
      </c>
      <c r="I212" s="57">
        <v>119766.49</v>
      </c>
      <c r="J212" s="57">
        <v>0</v>
      </c>
      <c r="K212" s="57">
        <f t="shared" si="6"/>
        <v>119766.49</v>
      </c>
      <c r="L212" s="1" t="s">
        <v>6712</v>
      </c>
      <c r="M212" s="1" t="s">
        <v>6921</v>
      </c>
      <c r="N212" s="1" t="s">
        <v>6801</v>
      </c>
      <c r="O212" s="1" t="s">
        <v>6516</v>
      </c>
      <c r="Q212" s="3" t="s">
        <v>6820</v>
      </c>
      <c r="U212" s="1" t="str">
        <f t="shared" si="7"/>
        <v>'022</v>
      </c>
      <c r="V212" s="1" t="s">
        <v>6854</v>
      </c>
      <c r="AI212" s="1"/>
      <c r="AM212" s="1" t="s">
        <v>397</v>
      </c>
    </row>
    <row r="213" spans="1:39" x14ac:dyDescent="0.2">
      <c r="A213" s="1" t="s">
        <v>399</v>
      </c>
      <c r="B213" s="1" t="s">
        <v>400</v>
      </c>
      <c r="C213" s="57">
        <v>4005.73</v>
      </c>
      <c r="D213" s="57">
        <v>0</v>
      </c>
      <c r="E213" s="58">
        <v>610894.42000000004</v>
      </c>
      <c r="F213" s="58">
        <v>602908.98</v>
      </c>
      <c r="G213" s="57">
        <v>614900.15</v>
      </c>
      <c r="H213" s="57">
        <v>602908.98</v>
      </c>
      <c r="I213" s="57">
        <v>11991.17</v>
      </c>
      <c r="J213" s="57">
        <v>0</v>
      </c>
      <c r="K213" s="57">
        <f t="shared" si="6"/>
        <v>11991.17</v>
      </c>
      <c r="L213" s="1" t="s">
        <v>6712</v>
      </c>
      <c r="M213" s="1" t="s">
        <v>6921</v>
      </c>
      <c r="N213" s="1" t="s">
        <v>6801</v>
      </c>
      <c r="O213" s="1" t="s">
        <v>6516</v>
      </c>
      <c r="Q213" s="3" t="s">
        <v>6820</v>
      </c>
      <c r="U213" s="1" t="str">
        <f t="shared" si="7"/>
        <v>'022</v>
      </c>
      <c r="V213" s="1" t="s">
        <v>6854</v>
      </c>
      <c r="AI213" s="1"/>
      <c r="AM213" s="1" t="s">
        <v>399</v>
      </c>
    </row>
    <row r="214" spans="1:39" x14ac:dyDescent="0.2">
      <c r="A214" s="1" t="s">
        <v>401</v>
      </c>
      <c r="B214" s="1" t="s">
        <v>402</v>
      </c>
      <c r="C214" s="57">
        <v>0</v>
      </c>
      <c r="D214" s="57">
        <v>0</v>
      </c>
      <c r="E214" s="58">
        <v>241213.36</v>
      </c>
      <c r="F214" s="58">
        <v>240048.9</v>
      </c>
      <c r="G214" s="57">
        <v>241213.36</v>
      </c>
      <c r="H214" s="57">
        <v>240048.9</v>
      </c>
      <c r="I214" s="57">
        <v>1164.46</v>
      </c>
      <c r="J214" s="57">
        <v>0</v>
      </c>
      <c r="K214" s="57">
        <f t="shared" si="6"/>
        <v>1164.46</v>
      </c>
      <c r="L214" s="1" t="s">
        <v>6712</v>
      </c>
      <c r="M214" s="1" t="s">
        <v>6921</v>
      </c>
      <c r="N214" s="1" t="s">
        <v>6801</v>
      </c>
      <c r="O214" s="1" t="s">
        <v>6516</v>
      </c>
      <c r="Q214" s="3" t="s">
        <v>6820</v>
      </c>
      <c r="U214" s="1" t="str">
        <f t="shared" si="7"/>
        <v>'022</v>
      </c>
      <c r="V214" s="1" t="s">
        <v>6854</v>
      </c>
      <c r="AI214" s="1"/>
      <c r="AM214" s="1" t="s">
        <v>401</v>
      </c>
    </row>
    <row r="215" spans="1:39" x14ac:dyDescent="0.2">
      <c r="A215" s="1" t="s">
        <v>403</v>
      </c>
      <c r="B215" s="1" t="s">
        <v>404</v>
      </c>
      <c r="C215" s="57">
        <v>3344.08</v>
      </c>
      <c r="D215" s="57">
        <v>0</v>
      </c>
      <c r="E215" s="58">
        <v>1904758.94</v>
      </c>
      <c r="F215" s="58">
        <v>1901619.28</v>
      </c>
      <c r="G215" s="57">
        <v>1908103.02</v>
      </c>
      <c r="H215" s="57">
        <v>1901619.28</v>
      </c>
      <c r="I215" s="57">
        <v>6483.74</v>
      </c>
      <c r="J215" s="57">
        <v>0</v>
      </c>
      <c r="K215" s="57">
        <f t="shared" si="6"/>
        <v>6483.74</v>
      </c>
      <c r="L215" s="1" t="s">
        <v>6712</v>
      </c>
      <c r="M215" s="1" t="s">
        <v>6921</v>
      </c>
      <c r="N215" s="1" t="s">
        <v>6801</v>
      </c>
      <c r="O215" s="1" t="s">
        <v>6516</v>
      </c>
      <c r="Q215" s="3" t="s">
        <v>6820</v>
      </c>
      <c r="U215" s="1" t="str">
        <f t="shared" si="7"/>
        <v>'022</v>
      </c>
      <c r="V215" s="1" t="s">
        <v>6854</v>
      </c>
      <c r="AI215" s="1"/>
      <c r="AM215" s="1" t="s">
        <v>403</v>
      </c>
    </row>
    <row r="216" spans="1:39" x14ac:dyDescent="0.2">
      <c r="A216" s="1" t="s">
        <v>405</v>
      </c>
      <c r="B216" s="1" t="s">
        <v>406</v>
      </c>
      <c r="C216" s="57">
        <v>250</v>
      </c>
      <c r="D216" s="57">
        <v>0</v>
      </c>
      <c r="E216" s="58">
        <v>36393.61</v>
      </c>
      <c r="F216" s="58">
        <v>36449.64</v>
      </c>
      <c r="G216" s="57">
        <v>36643.61</v>
      </c>
      <c r="H216" s="57">
        <v>36449.64</v>
      </c>
      <c r="I216" s="57">
        <v>193.97</v>
      </c>
      <c r="J216" s="57">
        <v>0</v>
      </c>
      <c r="K216" s="57">
        <f t="shared" si="6"/>
        <v>193.97</v>
      </c>
      <c r="L216" s="1" t="s">
        <v>6712</v>
      </c>
      <c r="M216" s="1" t="s">
        <v>6921</v>
      </c>
      <c r="N216" s="1" t="s">
        <v>6801</v>
      </c>
      <c r="O216" s="1" t="s">
        <v>6516</v>
      </c>
      <c r="Q216" s="3" t="s">
        <v>6820</v>
      </c>
      <c r="U216" s="1" t="str">
        <f t="shared" si="7"/>
        <v>'022</v>
      </c>
      <c r="V216" s="1" t="s">
        <v>6854</v>
      </c>
      <c r="AI216" s="1"/>
      <c r="AM216" s="1" t="s">
        <v>405</v>
      </c>
    </row>
    <row r="217" spans="1:39" x14ac:dyDescent="0.2">
      <c r="A217" s="1" t="s">
        <v>407</v>
      </c>
      <c r="B217" s="1" t="s">
        <v>408</v>
      </c>
      <c r="C217" s="57">
        <v>5000</v>
      </c>
      <c r="D217" s="57">
        <v>0</v>
      </c>
      <c r="E217" s="58">
        <v>13180</v>
      </c>
      <c r="F217" s="58">
        <v>18180</v>
      </c>
      <c r="G217" s="57">
        <v>18180</v>
      </c>
      <c r="H217" s="57">
        <v>18180</v>
      </c>
      <c r="I217" s="57">
        <v>0</v>
      </c>
      <c r="J217" s="57">
        <v>0</v>
      </c>
      <c r="K217" s="57">
        <f t="shared" si="6"/>
        <v>0</v>
      </c>
      <c r="L217" s="1" t="s">
        <v>6712</v>
      </c>
      <c r="M217" s="1" t="s">
        <v>6921</v>
      </c>
      <c r="N217" s="1" t="s">
        <v>6801</v>
      </c>
      <c r="O217" s="1" t="s">
        <v>6516</v>
      </c>
      <c r="Q217" s="3" t="s">
        <v>6820</v>
      </c>
      <c r="U217" s="1" t="str">
        <f t="shared" si="7"/>
        <v>'022</v>
      </c>
      <c r="V217" s="1" t="s">
        <v>6854</v>
      </c>
      <c r="AI217" s="1"/>
      <c r="AM217" s="1" t="s">
        <v>407</v>
      </c>
    </row>
    <row r="218" spans="1:39" x14ac:dyDescent="0.2">
      <c r="A218" s="1" t="s">
        <v>409</v>
      </c>
      <c r="B218" s="1" t="s">
        <v>410</v>
      </c>
      <c r="C218" s="57">
        <v>0</v>
      </c>
      <c r="D218" s="57">
        <v>0</v>
      </c>
      <c r="E218" s="58">
        <v>3550</v>
      </c>
      <c r="F218" s="58">
        <v>3550</v>
      </c>
      <c r="G218" s="57">
        <v>3550</v>
      </c>
      <c r="H218" s="57">
        <v>3550</v>
      </c>
      <c r="I218" s="57">
        <v>0</v>
      </c>
      <c r="J218" s="57">
        <v>0</v>
      </c>
      <c r="K218" s="57">
        <f t="shared" si="6"/>
        <v>0</v>
      </c>
      <c r="L218" s="1" t="s">
        <v>6712</v>
      </c>
      <c r="M218" s="1" t="s">
        <v>6921</v>
      </c>
      <c r="N218" s="1" t="s">
        <v>6801</v>
      </c>
      <c r="O218" s="1" t="s">
        <v>6516</v>
      </c>
      <c r="Q218" s="3" t="s">
        <v>6820</v>
      </c>
      <c r="U218" s="1" t="str">
        <f t="shared" si="7"/>
        <v>'022</v>
      </c>
      <c r="V218" s="1" t="s">
        <v>6854</v>
      </c>
      <c r="AI218" s="1"/>
      <c r="AM218" s="1" t="s">
        <v>409</v>
      </c>
    </row>
    <row r="219" spans="1:39" x14ac:dyDescent="0.2">
      <c r="A219" s="1" t="s">
        <v>411</v>
      </c>
      <c r="B219" s="1" t="s">
        <v>412</v>
      </c>
      <c r="C219" s="57">
        <v>17997.14</v>
      </c>
      <c r="D219" s="57">
        <v>0</v>
      </c>
      <c r="E219" s="58">
        <v>479447</v>
      </c>
      <c r="F219" s="58">
        <v>462907.96</v>
      </c>
      <c r="G219" s="57">
        <v>497444.14</v>
      </c>
      <c r="H219" s="57">
        <v>462907.96</v>
      </c>
      <c r="I219" s="57">
        <v>34536.18</v>
      </c>
      <c r="J219" s="57">
        <v>0</v>
      </c>
      <c r="K219" s="57">
        <f t="shared" si="6"/>
        <v>34536.18</v>
      </c>
      <c r="L219" s="1" t="s">
        <v>6712</v>
      </c>
      <c r="M219" s="1" t="s">
        <v>6921</v>
      </c>
      <c r="N219" s="1" t="s">
        <v>6801</v>
      </c>
      <c r="O219" s="1" t="s">
        <v>6516</v>
      </c>
      <c r="Q219" s="3" t="s">
        <v>6820</v>
      </c>
      <c r="U219" s="1" t="str">
        <f t="shared" si="7"/>
        <v>'022</v>
      </c>
      <c r="V219" s="1" t="s">
        <v>6854</v>
      </c>
      <c r="AI219" s="1"/>
      <c r="AM219" s="1" t="s">
        <v>411</v>
      </c>
    </row>
    <row r="220" spans="1:39" x14ac:dyDescent="0.2">
      <c r="A220" s="1" t="s">
        <v>413</v>
      </c>
      <c r="B220" s="1" t="s">
        <v>414</v>
      </c>
      <c r="C220" s="57">
        <v>0</v>
      </c>
      <c r="D220" s="57">
        <v>0</v>
      </c>
      <c r="E220" s="58">
        <v>109823.23</v>
      </c>
      <c r="F220" s="58">
        <v>109823.23</v>
      </c>
      <c r="G220" s="57">
        <v>109823.23</v>
      </c>
      <c r="H220" s="57">
        <v>109823.23</v>
      </c>
      <c r="I220" s="57">
        <v>0</v>
      </c>
      <c r="J220" s="57">
        <v>0</v>
      </c>
      <c r="K220" s="57">
        <f t="shared" si="6"/>
        <v>0</v>
      </c>
      <c r="L220" s="1" t="s">
        <v>6712</v>
      </c>
      <c r="M220" s="1" t="s">
        <v>6921</v>
      </c>
      <c r="N220" s="1" t="s">
        <v>6801</v>
      </c>
      <c r="O220" s="1" t="s">
        <v>6516</v>
      </c>
      <c r="Q220" s="3" t="s">
        <v>6820</v>
      </c>
      <c r="U220" s="1" t="str">
        <f t="shared" si="7"/>
        <v>'022</v>
      </c>
      <c r="V220" s="1" t="s">
        <v>6854</v>
      </c>
      <c r="AI220" s="1"/>
      <c r="AM220" s="1" t="s">
        <v>413</v>
      </c>
    </row>
    <row r="221" spans="1:39" x14ac:dyDescent="0.2">
      <c r="A221" s="1" t="s">
        <v>415</v>
      </c>
      <c r="B221" s="1" t="s">
        <v>416</v>
      </c>
      <c r="C221" s="57">
        <v>5270.4</v>
      </c>
      <c r="D221" s="57">
        <v>0</v>
      </c>
      <c r="E221" s="58">
        <v>6970</v>
      </c>
      <c r="F221" s="58">
        <v>7140.4</v>
      </c>
      <c r="G221" s="57">
        <v>12240.4</v>
      </c>
      <c r="H221" s="57">
        <v>7140.4</v>
      </c>
      <c r="I221" s="57">
        <v>5100</v>
      </c>
      <c r="J221" s="57">
        <v>0</v>
      </c>
      <c r="K221" s="57">
        <f t="shared" si="6"/>
        <v>5100</v>
      </c>
      <c r="L221" s="1" t="s">
        <v>6712</v>
      </c>
      <c r="M221" s="1" t="s">
        <v>6921</v>
      </c>
      <c r="N221" s="1" t="s">
        <v>6801</v>
      </c>
      <c r="O221" s="1" t="s">
        <v>6516</v>
      </c>
      <c r="Q221" s="3" t="s">
        <v>6820</v>
      </c>
      <c r="U221" s="1" t="str">
        <f t="shared" si="7"/>
        <v>'022</v>
      </c>
      <c r="V221" s="1" t="s">
        <v>6854</v>
      </c>
      <c r="AI221" s="1"/>
      <c r="AM221" s="1" t="s">
        <v>415</v>
      </c>
    </row>
    <row r="222" spans="1:39" x14ac:dyDescent="0.2">
      <c r="A222" s="1" t="s">
        <v>417</v>
      </c>
      <c r="B222" s="1" t="s">
        <v>418</v>
      </c>
      <c r="C222" s="57">
        <v>6248.8</v>
      </c>
      <c r="D222" s="57">
        <v>0</v>
      </c>
      <c r="E222" s="58">
        <v>5202.1499999999996</v>
      </c>
      <c r="F222" s="58">
        <v>4250.95</v>
      </c>
      <c r="G222" s="57">
        <v>11450.95</v>
      </c>
      <c r="H222" s="57">
        <v>4250.95</v>
      </c>
      <c r="I222" s="57">
        <v>7200</v>
      </c>
      <c r="J222" s="57">
        <v>0</v>
      </c>
      <c r="K222" s="57">
        <f t="shared" si="6"/>
        <v>7200</v>
      </c>
      <c r="L222" s="1" t="s">
        <v>6712</v>
      </c>
      <c r="M222" s="1" t="s">
        <v>6921</v>
      </c>
      <c r="N222" s="1" t="s">
        <v>6801</v>
      </c>
      <c r="O222" s="1" t="s">
        <v>6516</v>
      </c>
      <c r="Q222" s="3" t="s">
        <v>6820</v>
      </c>
      <c r="U222" s="1" t="str">
        <f t="shared" si="7"/>
        <v>'022</v>
      </c>
      <c r="V222" s="1" t="s">
        <v>6854</v>
      </c>
      <c r="AI222" s="1"/>
      <c r="AM222" s="1" t="s">
        <v>417</v>
      </c>
    </row>
    <row r="223" spans="1:39" x14ac:dyDescent="0.2">
      <c r="A223" s="1" t="s">
        <v>419</v>
      </c>
      <c r="B223" s="1" t="s">
        <v>420</v>
      </c>
      <c r="C223" s="57">
        <v>483.09</v>
      </c>
      <c r="D223" s="57">
        <v>0</v>
      </c>
      <c r="E223" s="58">
        <v>1550.09</v>
      </c>
      <c r="F223" s="58">
        <v>1526.61</v>
      </c>
      <c r="G223" s="57">
        <v>2033.18</v>
      </c>
      <c r="H223" s="57">
        <v>1526.61</v>
      </c>
      <c r="I223" s="57">
        <v>506.57</v>
      </c>
      <c r="J223" s="57">
        <v>0</v>
      </c>
      <c r="K223" s="57">
        <f t="shared" si="6"/>
        <v>506.57</v>
      </c>
      <c r="L223" s="1" t="s">
        <v>6712</v>
      </c>
      <c r="M223" s="1" t="s">
        <v>6921</v>
      </c>
      <c r="N223" s="1" t="s">
        <v>6801</v>
      </c>
      <c r="O223" s="1" t="s">
        <v>6516</v>
      </c>
      <c r="Q223" s="3" t="s">
        <v>6820</v>
      </c>
      <c r="U223" s="1" t="str">
        <f t="shared" si="7"/>
        <v>'022</v>
      </c>
      <c r="V223" s="1" t="s">
        <v>6854</v>
      </c>
      <c r="AI223" s="1"/>
      <c r="AM223" s="1" t="s">
        <v>419</v>
      </c>
    </row>
    <row r="224" spans="1:39" x14ac:dyDescent="0.2">
      <c r="A224" s="1" t="s">
        <v>421</v>
      </c>
      <c r="B224" s="1" t="s">
        <v>422</v>
      </c>
      <c r="C224" s="57">
        <v>0</v>
      </c>
      <c r="D224" s="57">
        <v>0</v>
      </c>
      <c r="E224" s="58">
        <v>1740.66</v>
      </c>
      <c r="F224" s="58">
        <v>1323.62</v>
      </c>
      <c r="G224" s="57">
        <v>1740.66</v>
      </c>
      <c r="H224" s="57">
        <v>1323.62</v>
      </c>
      <c r="I224" s="57">
        <v>417.04</v>
      </c>
      <c r="J224" s="57">
        <v>0</v>
      </c>
      <c r="K224" s="57">
        <f t="shared" si="6"/>
        <v>417.04</v>
      </c>
      <c r="L224" s="1" t="s">
        <v>6712</v>
      </c>
      <c r="M224" s="1" t="s">
        <v>6921</v>
      </c>
      <c r="N224" s="1" t="s">
        <v>6801</v>
      </c>
      <c r="O224" s="1" t="s">
        <v>6516</v>
      </c>
      <c r="Q224" s="3" t="s">
        <v>6820</v>
      </c>
      <c r="U224" s="1" t="str">
        <f t="shared" si="7"/>
        <v>'022</v>
      </c>
      <c r="V224" s="1" t="s">
        <v>6854</v>
      </c>
      <c r="AI224" s="1"/>
      <c r="AM224" s="1" t="s">
        <v>421</v>
      </c>
    </row>
    <row r="225" spans="1:39" x14ac:dyDescent="0.2">
      <c r="A225" s="1" t="s">
        <v>423</v>
      </c>
      <c r="B225" s="1" t="s">
        <v>424</v>
      </c>
      <c r="C225" s="57">
        <v>0</v>
      </c>
      <c r="D225" s="57">
        <v>0</v>
      </c>
      <c r="E225" s="58">
        <v>8905.64</v>
      </c>
      <c r="F225" s="58">
        <v>8905.64</v>
      </c>
      <c r="G225" s="57">
        <v>8905.64</v>
      </c>
      <c r="H225" s="57">
        <v>8905.64</v>
      </c>
      <c r="I225" s="57">
        <v>0</v>
      </c>
      <c r="J225" s="57">
        <v>0</v>
      </c>
      <c r="K225" s="57">
        <f t="shared" si="6"/>
        <v>0</v>
      </c>
      <c r="L225" s="1" t="s">
        <v>6712</v>
      </c>
      <c r="M225" s="1" t="s">
        <v>6921</v>
      </c>
      <c r="N225" s="1" t="s">
        <v>6801</v>
      </c>
      <c r="O225" s="1" t="s">
        <v>6516</v>
      </c>
      <c r="Q225" s="3" t="s">
        <v>6820</v>
      </c>
      <c r="U225" s="1" t="str">
        <f t="shared" si="7"/>
        <v>'022</v>
      </c>
      <c r="V225" s="1" t="s">
        <v>6854</v>
      </c>
      <c r="AI225" s="1"/>
      <c r="AM225" s="1" t="s">
        <v>423</v>
      </c>
    </row>
    <row r="226" spans="1:39" x14ac:dyDescent="0.2">
      <c r="A226" s="1" t="s">
        <v>425</v>
      </c>
      <c r="B226" s="1" t="s">
        <v>426</v>
      </c>
      <c r="C226" s="57">
        <v>0</v>
      </c>
      <c r="D226" s="57">
        <v>0</v>
      </c>
      <c r="E226" s="58">
        <v>2159.1999999999998</v>
      </c>
      <c r="F226" s="58">
        <v>2159.1999999999998</v>
      </c>
      <c r="G226" s="57">
        <v>2159.1999999999998</v>
      </c>
      <c r="H226" s="57">
        <v>2159.1999999999998</v>
      </c>
      <c r="I226" s="57">
        <v>0</v>
      </c>
      <c r="J226" s="57">
        <v>0</v>
      </c>
      <c r="K226" s="57">
        <f t="shared" si="6"/>
        <v>0</v>
      </c>
      <c r="L226" s="1" t="s">
        <v>6712</v>
      </c>
      <c r="M226" s="1" t="s">
        <v>6921</v>
      </c>
      <c r="N226" s="1" t="s">
        <v>6801</v>
      </c>
      <c r="O226" s="1" t="s">
        <v>6516</v>
      </c>
      <c r="Q226" s="3" t="s">
        <v>6820</v>
      </c>
      <c r="U226" s="1" t="str">
        <f t="shared" si="7"/>
        <v>'022</v>
      </c>
      <c r="V226" s="1" t="s">
        <v>6854</v>
      </c>
      <c r="AI226" s="1"/>
      <c r="AM226" s="1" t="s">
        <v>425</v>
      </c>
    </row>
    <row r="227" spans="1:39" x14ac:dyDescent="0.2">
      <c r="A227" s="1" t="s">
        <v>5892</v>
      </c>
      <c r="B227" s="1" t="s">
        <v>5893</v>
      </c>
      <c r="C227" s="57">
        <v>0</v>
      </c>
      <c r="D227" s="57">
        <v>0</v>
      </c>
      <c r="E227" s="58">
        <v>78.23</v>
      </c>
      <c r="F227" s="58">
        <v>78.23</v>
      </c>
      <c r="G227" s="57">
        <v>78.23</v>
      </c>
      <c r="H227" s="57">
        <v>78.23</v>
      </c>
      <c r="I227" s="57">
        <v>0</v>
      </c>
      <c r="J227" s="57">
        <v>0</v>
      </c>
      <c r="K227" s="57">
        <f t="shared" si="6"/>
        <v>0</v>
      </c>
      <c r="L227" s="1" t="s">
        <v>6712</v>
      </c>
      <c r="M227" s="1" t="s">
        <v>6921</v>
      </c>
      <c r="N227" s="1" t="s">
        <v>6801</v>
      </c>
      <c r="O227" s="1" t="s">
        <v>6516</v>
      </c>
      <c r="Q227" s="3" t="s">
        <v>6820</v>
      </c>
      <c r="U227" s="1" t="str">
        <f t="shared" si="7"/>
        <v>'022</v>
      </c>
      <c r="V227" s="1" t="s">
        <v>6854</v>
      </c>
      <c r="AI227" s="1"/>
      <c r="AM227" s="1" t="e">
        <v>#N/A</v>
      </c>
    </row>
    <row r="228" spans="1:39" x14ac:dyDescent="0.2">
      <c r="A228" s="1" t="s">
        <v>427</v>
      </c>
      <c r="B228" s="1" t="s">
        <v>428</v>
      </c>
      <c r="C228" s="57">
        <v>11355.86</v>
      </c>
      <c r="D228" s="57">
        <v>0</v>
      </c>
      <c r="E228" s="58">
        <v>676594.36</v>
      </c>
      <c r="F228" s="58">
        <v>677771.47</v>
      </c>
      <c r="G228" s="57">
        <v>687950.22</v>
      </c>
      <c r="H228" s="57">
        <v>677771.47</v>
      </c>
      <c r="I228" s="57">
        <v>10178.75</v>
      </c>
      <c r="J228" s="57">
        <v>0</v>
      </c>
      <c r="K228" s="57">
        <f t="shared" si="6"/>
        <v>10178.75</v>
      </c>
      <c r="L228" s="1" t="s">
        <v>6712</v>
      </c>
      <c r="M228" s="1" t="s">
        <v>6921</v>
      </c>
      <c r="N228" s="1" t="s">
        <v>6801</v>
      </c>
      <c r="O228" s="1" t="s">
        <v>6516</v>
      </c>
      <c r="Q228" s="3" t="s">
        <v>6820</v>
      </c>
      <c r="U228" s="1" t="str">
        <f t="shared" si="7"/>
        <v>'022</v>
      </c>
      <c r="V228" s="1" t="s">
        <v>6854</v>
      </c>
      <c r="AI228" s="1"/>
      <c r="AM228" s="1" t="s">
        <v>427</v>
      </c>
    </row>
    <row r="229" spans="1:39" x14ac:dyDescent="0.2">
      <c r="A229" s="1" t="s">
        <v>429</v>
      </c>
      <c r="B229" s="1" t="s">
        <v>430</v>
      </c>
      <c r="C229" s="57">
        <v>2390.34</v>
      </c>
      <c r="D229" s="57">
        <v>0</v>
      </c>
      <c r="E229" s="58">
        <v>117319.81</v>
      </c>
      <c r="F229" s="58">
        <v>116642.26</v>
      </c>
      <c r="G229" s="57">
        <v>119710.15</v>
      </c>
      <c r="H229" s="57">
        <v>116642.26</v>
      </c>
      <c r="I229" s="57">
        <v>3067.89</v>
      </c>
      <c r="J229" s="57">
        <v>0</v>
      </c>
      <c r="K229" s="57">
        <f t="shared" si="6"/>
        <v>3067.89</v>
      </c>
      <c r="L229" s="1" t="s">
        <v>6712</v>
      </c>
      <c r="M229" s="1" t="s">
        <v>6921</v>
      </c>
      <c r="N229" s="1" t="s">
        <v>6801</v>
      </c>
      <c r="O229" s="1" t="s">
        <v>6516</v>
      </c>
      <c r="Q229" s="3" t="s">
        <v>6820</v>
      </c>
      <c r="U229" s="1" t="str">
        <f t="shared" si="7"/>
        <v>'022</v>
      </c>
      <c r="V229" s="1" t="s">
        <v>6854</v>
      </c>
      <c r="AI229" s="1"/>
      <c r="AM229" s="1" t="s">
        <v>429</v>
      </c>
    </row>
    <row r="230" spans="1:39" x14ac:dyDescent="0.2">
      <c r="A230" s="1" t="s">
        <v>431</v>
      </c>
      <c r="B230" s="1" t="s">
        <v>432</v>
      </c>
      <c r="C230" s="57">
        <v>0</v>
      </c>
      <c r="D230" s="57">
        <v>0</v>
      </c>
      <c r="E230" s="58">
        <v>291439.28000000003</v>
      </c>
      <c r="F230" s="58">
        <v>291439.28000000003</v>
      </c>
      <c r="G230" s="57">
        <v>291439.28000000003</v>
      </c>
      <c r="H230" s="57">
        <v>291439.28000000003</v>
      </c>
      <c r="I230" s="57">
        <v>0</v>
      </c>
      <c r="J230" s="57">
        <v>0</v>
      </c>
      <c r="K230" s="57">
        <f t="shared" si="6"/>
        <v>0</v>
      </c>
      <c r="L230" s="1" t="s">
        <v>6712</v>
      </c>
      <c r="M230" s="1" t="s">
        <v>6921</v>
      </c>
      <c r="N230" s="1" t="s">
        <v>6801</v>
      </c>
      <c r="O230" s="1" t="s">
        <v>6516</v>
      </c>
      <c r="Q230" s="3" t="s">
        <v>6820</v>
      </c>
      <c r="U230" s="1" t="str">
        <f t="shared" si="7"/>
        <v>'022</v>
      </c>
      <c r="V230" s="1" t="s">
        <v>6854</v>
      </c>
      <c r="AI230" s="1"/>
      <c r="AM230" s="1" t="s">
        <v>431</v>
      </c>
    </row>
    <row r="231" spans="1:39" x14ac:dyDescent="0.2">
      <c r="A231" s="1" t="s">
        <v>433</v>
      </c>
      <c r="B231" s="1" t="s">
        <v>434</v>
      </c>
      <c r="C231" s="57">
        <v>1950.3</v>
      </c>
      <c r="D231" s="57">
        <v>0</v>
      </c>
      <c r="E231" s="58">
        <v>37075.620000000003</v>
      </c>
      <c r="F231" s="58">
        <v>36405.69</v>
      </c>
      <c r="G231" s="57">
        <v>39025.919999999998</v>
      </c>
      <c r="H231" s="57">
        <v>36405.69</v>
      </c>
      <c r="I231" s="57">
        <v>2620.23</v>
      </c>
      <c r="J231" s="57">
        <v>0</v>
      </c>
      <c r="K231" s="57">
        <f t="shared" si="6"/>
        <v>2620.23</v>
      </c>
      <c r="L231" s="1" t="s">
        <v>6712</v>
      </c>
      <c r="M231" s="1" t="s">
        <v>6921</v>
      </c>
      <c r="N231" s="1" t="s">
        <v>6801</v>
      </c>
      <c r="O231" s="1" t="s">
        <v>6516</v>
      </c>
      <c r="Q231" s="3" t="s">
        <v>6820</v>
      </c>
      <c r="U231" s="1" t="str">
        <f t="shared" si="7"/>
        <v>'022</v>
      </c>
      <c r="V231" s="1" t="s">
        <v>6854</v>
      </c>
      <c r="AI231" s="1"/>
      <c r="AM231" s="1" t="s">
        <v>433</v>
      </c>
    </row>
    <row r="232" spans="1:39" x14ac:dyDescent="0.2">
      <c r="A232" s="1" t="s">
        <v>435</v>
      </c>
      <c r="B232" s="1" t="s">
        <v>436</v>
      </c>
      <c r="C232" s="57">
        <v>12457.28</v>
      </c>
      <c r="D232" s="57">
        <v>0</v>
      </c>
      <c r="E232" s="58">
        <v>115332.44</v>
      </c>
      <c r="F232" s="58">
        <v>119858.8</v>
      </c>
      <c r="G232" s="57">
        <v>127789.72</v>
      </c>
      <c r="H232" s="57">
        <v>119858.8</v>
      </c>
      <c r="I232" s="57">
        <v>7930.92</v>
      </c>
      <c r="J232" s="57">
        <v>0</v>
      </c>
      <c r="K232" s="57">
        <f t="shared" si="6"/>
        <v>7930.92</v>
      </c>
      <c r="L232" s="1" t="s">
        <v>6712</v>
      </c>
      <c r="M232" s="1" t="s">
        <v>6921</v>
      </c>
      <c r="N232" s="1" t="s">
        <v>6801</v>
      </c>
      <c r="O232" s="1" t="s">
        <v>6516</v>
      </c>
      <c r="Q232" s="3" t="s">
        <v>6820</v>
      </c>
      <c r="U232" s="1" t="str">
        <f t="shared" si="7"/>
        <v>'022</v>
      </c>
      <c r="V232" s="1" t="s">
        <v>6854</v>
      </c>
      <c r="AI232" s="1"/>
      <c r="AM232" s="1" t="s">
        <v>435</v>
      </c>
    </row>
    <row r="233" spans="1:39" x14ac:dyDescent="0.2">
      <c r="A233" s="1" t="s">
        <v>437</v>
      </c>
      <c r="B233" s="1" t="s">
        <v>438</v>
      </c>
      <c r="C233" s="57">
        <v>1463.46</v>
      </c>
      <c r="D233" s="57">
        <v>0</v>
      </c>
      <c r="E233" s="58">
        <v>37021.089999999997</v>
      </c>
      <c r="F233" s="58">
        <v>36482.11</v>
      </c>
      <c r="G233" s="57">
        <v>38484.550000000003</v>
      </c>
      <c r="H233" s="57">
        <v>36482.11</v>
      </c>
      <c r="I233" s="57">
        <v>2002.44</v>
      </c>
      <c r="J233" s="57">
        <v>0</v>
      </c>
      <c r="K233" s="57">
        <f t="shared" si="6"/>
        <v>2002.44</v>
      </c>
      <c r="L233" s="1" t="s">
        <v>6712</v>
      </c>
      <c r="M233" s="1" t="s">
        <v>6921</v>
      </c>
      <c r="N233" s="1" t="s">
        <v>6801</v>
      </c>
      <c r="O233" s="1" t="s">
        <v>6516</v>
      </c>
      <c r="Q233" s="3" t="s">
        <v>6820</v>
      </c>
      <c r="U233" s="1" t="str">
        <f t="shared" si="7"/>
        <v>'022</v>
      </c>
      <c r="V233" s="1" t="s">
        <v>6854</v>
      </c>
      <c r="AI233" s="1"/>
      <c r="AM233" s="1" t="s">
        <v>437</v>
      </c>
    </row>
    <row r="234" spans="1:39" x14ac:dyDescent="0.2">
      <c r="A234" s="1" t="s">
        <v>439</v>
      </c>
      <c r="B234" s="1" t="s">
        <v>440</v>
      </c>
      <c r="C234" s="57">
        <v>626.96</v>
      </c>
      <c r="D234" s="57">
        <v>0</v>
      </c>
      <c r="E234" s="58">
        <v>2554110.06</v>
      </c>
      <c r="F234" s="58">
        <v>2554122.15</v>
      </c>
      <c r="G234" s="57">
        <v>2554737.02</v>
      </c>
      <c r="H234" s="57">
        <v>2554122.15</v>
      </c>
      <c r="I234" s="57">
        <v>614.87</v>
      </c>
      <c r="J234" s="57">
        <v>0</v>
      </c>
      <c r="K234" s="57">
        <f t="shared" si="6"/>
        <v>614.87</v>
      </c>
      <c r="L234" s="1" t="s">
        <v>6712</v>
      </c>
      <c r="M234" s="1" t="s">
        <v>6921</v>
      </c>
      <c r="N234" s="1" t="s">
        <v>6801</v>
      </c>
      <c r="O234" s="1" t="s">
        <v>6516</v>
      </c>
      <c r="Q234" s="3" t="s">
        <v>6820</v>
      </c>
      <c r="U234" s="1" t="str">
        <f t="shared" si="7"/>
        <v>'022</v>
      </c>
      <c r="V234" s="1" t="s">
        <v>6854</v>
      </c>
      <c r="AI234" s="1"/>
      <c r="AM234" s="1" t="s">
        <v>439</v>
      </c>
    </row>
    <row r="235" spans="1:39" x14ac:dyDescent="0.2">
      <c r="A235" s="1" t="s">
        <v>441</v>
      </c>
      <c r="B235" s="1" t="s">
        <v>442</v>
      </c>
      <c r="C235" s="57">
        <v>17827.05</v>
      </c>
      <c r="D235" s="57">
        <v>0</v>
      </c>
      <c r="E235" s="58">
        <v>219097.17</v>
      </c>
      <c r="F235" s="58">
        <v>223365.12</v>
      </c>
      <c r="G235" s="57">
        <v>236924.22</v>
      </c>
      <c r="H235" s="57">
        <v>223365.12</v>
      </c>
      <c r="I235" s="57">
        <v>13559.1</v>
      </c>
      <c r="J235" s="57">
        <v>0</v>
      </c>
      <c r="K235" s="57">
        <f t="shared" si="6"/>
        <v>13559.1</v>
      </c>
      <c r="L235" s="1" t="s">
        <v>6712</v>
      </c>
      <c r="M235" s="1" t="s">
        <v>6921</v>
      </c>
      <c r="N235" s="1" t="s">
        <v>6801</v>
      </c>
      <c r="O235" s="1" t="s">
        <v>6516</v>
      </c>
      <c r="Q235" s="3" t="s">
        <v>6820</v>
      </c>
      <c r="U235" s="1" t="str">
        <f t="shared" si="7"/>
        <v>'022</v>
      </c>
      <c r="V235" s="1" t="s">
        <v>6854</v>
      </c>
      <c r="AI235" s="1"/>
      <c r="AM235" s="1" t="s">
        <v>441</v>
      </c>
    </row>
    <row r="236" spans="1:39" x14ac:dyDescent="0.2">
      <c r="A236" s="1" t="s">
        <v>443</v>
      </c>
      <c r="B236" s="1" t="s">
        <v>444</v>
      </c>
      <c r="C236" s="57">
        <v>185084.1</v>
      </c>
      <c r="D236" s="57">
        <v>0</v>
      </c>
      <c r="E236" s="58">
        <v>44267.76</v>
      </c>
      <c r="F236" s="58">
        <v>58415.53</v>
      </c>
      <c r="G236" s="57">
        <v>229351.86</v>
      </c>
      <c r="H236" s="57">
        <v>58415.53</v>
      </c>
      <c r="I236" s="57">
        <v>170936.33</v>
      </c>
      <c r="J236" s="57">
        <v>0</v>
      </c>
      <c r="K236" s="57">
        <f t="shared" si="6"/>
        <v>170936.33</v>
      </c>
      <c r="L236" s="1" t="s">
        <v>6712</v>
      </c>
      <c r="M236" s="1" t="s">
        <v>6921</v>
      </c>
      <c r="N236" s="1" t="s">
        <v>6801</v>
      </c>
      <c r="O236" s="1" t="s">
        <v>6516</v>
      </c>
      <c r="Q236" s="3" t="s">
        <v>6820</v>
      </c>
      <c r="U236" s="1" t="str">
        <f t="shared" si="7"/>
        <v>'022</v>
      </c>
      <c r="V236" s="1" t="s">
        <v>6854</v>
      </c>
      <c r="AI236" s="1"/>
      <c r="AM236" s="1" t="s">
        <v>443</v>
      </c>
    </row>
    <row r="237" spans="1:39" x14ac:dyDescent="0.2">
      <c r="A237" s="1" t="s">
        <v>445</v>
      </c>
      <c r="B237" s="1" t="s">
        <v>446</v>
      </c>
      <c r="C237" s="57">
        <v>29934.13</v>
      </c>
      <c r="D237" s="57">
        <v>0</v>
      </c>
      <c r="E237" s="58">
        <v>273603.46000000002</v>
      </c>
      <c r="F237" s="58">
        <v>279389.90000000002</v>
      </c>
      <c r="G237" s="57">
        <v>303537.59000000003</v>
      </c>
      <c r="H237" s="57">
        <v>279389.90000000002</v>
      </c>
      <c r="I237" s="57">
        <v>24147.69</v>
      </c>
      <c r="J237" s="57">
        <v>0</v>
      </c>
      <c r="K237" s="57">
        <f t="shared" si="6"/>
        <v>24147.69</v>
      </c>
      <c r="L237" s="1" t="s">
        <v>6712</v>
      </c>
      <c r="M237" s="1" t="s">
        <v>6921</v>
      </c>
      <c r="N237" s="1" t="s">
        <v>6801</v>
      </c>
      <c r="O237" s="1" t="s">
        <v>6516</v>
      </c>
      <c r="Q237" s="3" t="s">
        <v>6820</v>
      </c>
      <c r="U237" s="1" t="str">
        <f t="shared" si="7"/>
        <v>'022</v>
      </c>
      <c r="V237" s="1" t="s">
        <v>6854</v>
      </c>
      <c r="AI237" s="1"/>
      <c r="AM237" s="1" t="s">
        <v>445</v>
      </c>
    </row>
    <row r="238" spans="1:39" x14ac:dyDescent="0.2">
      <c r="A238" s="1" t="s">
        <v>447</v>
      </c>
      <c r="B238" s="1" t="s">
        <v>448</v>
      </c>
      <c r="C238" s="57">
        <v>0</v>
      </c>
      <c r="D238" s="57">
        <v>0</v>
      </c>
      <c r="E238" s="58">
        <v>356202.17</v>
      </c>
      <c r="F238" s="58">
        <v>356202.17</v>
      </c>
      <c r="G238" s="57">
        <v>356202.17</v>
      </c>
      <c r="H238" s="57">
        <v>356202.17</v>
      </c>
      <c r="I238" s="57">
        <v>0</v>
      </c>
      <c r="J238" s="57">
        <v>0</v>
      </c>
      <c r="K238" s="57">
        <f t="shared" si="6"/>
        <v>0</v>
      </c>
      <c r="L238" s="1" t="s">
        <v>6712</v>
      </c>
      <c r="M238" s="1" t="s">
        <v>6921</v>
      </c>
      <c r="N238" s="1" t="s">
        <v>6801</v>
      </c>
      <c r="O238" s="1" t="s">
        <v>6516</v>
      </c>
      <c r="Q238" s="3" t="s">
        <v>6820</v>
      </c>
      <c r="U238" s="1" t="str">
        <f t="shared" si="7"/>
        <v>'022</v>
      </c>
      <c r="V238" s="1" t="s">
        <v>6854</v>
      </c>
      <c r="AI238" s="1"/>
      <c r="AM238" s="1" t="s">
        <v>447</v>
      </c>
    </row>
    <row r="239" spans="1:39" x14ac:dyDescent="0.2">
      <c r="A239" s="1" t="s">
        <v>449</v>
      </c>
      <c r="B239" s="1" t="s">
        <v>450</v>
      </c>
      <c r="C239" s="57">
        <v>17222.82</v>
      </c>
      <c r="D239" s="57">
        <v>0</v>
      </c>
      <c r="E239" s="58">
        <v>201820.1</v>
      </c>
      <c r="F239" s="58">
        <v>203065.05</v>
      </c>
      <c r="G239" s="57">
        <v>219042.92</v>
      </c>
      <c r="H239" s="57">
        <v>203065.05</v>
      </c>
      <c r="I239" s="57">
        <v>15977.87</v>
      </c>
      <c r="J239" s="57">
        <v>0</v>
      </c>
      <c r="K239" s="57">
        <f t="shared" si="6"/>
        <v>15977.87</v>
      </c>
      <c r="L239" s="1" t="s">
        <v>6712</v>
      </c>
      <c r="M239" s="1" t="s">
        <v>6921</v>
      </c>
      <c r="N239" s="1" t="s">
        <v>6801</v>
      </c>
      <c r="O239" s="1" t="s">
        <v>6516</v>
      </c>
      <c r="Q239" s="3" t="s">
        <v>6820</v>
      </c>
      <c r="U239" s="1" t="str">
        <f t="shared" si="7"/>
        <v>'022</v>
      </c>
      <c r="V239" s="1" t="s">
        <v>6854</v>
      </c>
      <c r="AI239" s="1"/>
      <c r="AM239" s="1" t="s">
        <v>449</v>
      </c>
    </row>
    <row r="240" spans="1:39" x14ac:dyDescent="0.2">
      <c r="A240" s="1" t="s">
        <v>451</v>
      </c>
      <c r="B240" s="1" t="s">
        <v>452</v>
      </c>
      <c r="C240" s="57">
        <v>100</v>
      </c>
      <c r="D240" s="57">
        <v>0</v>
      </c>
      <c r="E240" s="58">
        <v>1741.02</v>
      </c>
      <c r="F240" s="58">
        <v>1741.02</v>
      </c>
      <c r="G240" s="57">
        <v>1841.02</v>
      </c>
      <c r="H240" s="57">
        <v>1741.02</v>
      </c>
      <c r="I240" s="57">
        <v>100</v>
      </c>
      <c r="J240" s="57">
        <v>0</v>
      </c>
      <c r="K240" s="57">
        <f t="shared" si="6"/>
        <v>100</v>
      </c>
      <c r="L240" s="1" t="s">
        <v>6712</v>
      </c>
      <c r="M240" s="1" t="s">
        <v>6921</v>
      </c>
      <c r="N240" s="1" t="s">
        <v>6801</v>
      </c>
      <c r="O240" s="1" t="s">
        <v>6516</v>
      </c>
      <c r="Q240" s="3" t="s">
        <v>6820</v>
      </c>
      <c r="U240" s="1" t="str">
        <f t="shared" si="7"/>
        <v>'022</v>
      </c>
      <c r="V240" s="1" t="s">
        <v>6854</v>
      </c>
      <c r="AI240" s="1"/>
      <c r="AM240" s="1" t="s">
        <v>451</v>
      </c>
    </row>
    <row r="241" spans="1:39" x14ac:dyDescent="0.2">
      <c r="A241" s="1" t="s">
        <v>453</v>
      </c>
      <c r="B241" s="1" t="s">
        <v>454</v>
      </c>
      <c r="C241" s="57">
        <v>6430.28</v>
      </c>
      <c r="D241" s="57">
        <v>0</v>
      </c>
      <c r="E241" s="58">
        <v>6410.44</v>
      </c>
      <c r="F241" s="58">
        <v>6130</v>
      </c>
      <c r="G241" s="57">
        <v>12840.72</v>
      </c>
      <c r="H241" s="57">
        <v>6130</v>
      </c>
      <c r="I241" s="57">
        <v>6710.72</v>
      </c>
      <c r="J241" s="57">
        <v>0</v>
      </c>
      <c r="K241" s="57">
        <f t="shared" si="6"/>
        <v>6710.72</v>
      </c>
      <c r="L241" s="1" t="s">
        <v>6712</v>
      </c>
      <c r="M241" s="1" t="s">
        <v>6921</v>
      </c>
      <c r="N241" s="1" t="s">
        <v>6801</v>
      </c>
      <c r="O241" s="1" t="s">
        <v>6516</v>
      </c>
      <c r="Q241" s="3" t="s">
        <v>6820</v>
      </c>
      <c r="U241" s="1" t="str">
        <f t="shared" si="7"/>
        <v>'022</v>
      </c>
      <c r="V241" s="1" t="s">
        <v>6854</v>
      </c>
      <c r="AI241" s="1"/>
      <c r="AM241" s="1" t="s">
        <v>453</v>
      </c>
    </row>
    <row r="242" spans="1:39" x14ac:dyDescent="0.2">
      <c r="A242" s="1" t="s">
        <v>455</v>
      </c>
      <c r="B242" s="1" t="s">
        <v>456</v>
      </c>
      <c r="C242" s="57">
        <v>13605.56</v>
      </c>
      <c r="D242" s="57">
        <v>0</v>
      </c>
      <c r="E242" s="58">
        <v>202826.43</v>
      </c>
      <c r="F242" s="58">
        <v>196581.77</v>
      </c>
      <c r="G242" s="57">
        <v>216431.99</v>
      </c>
      <c r="H242" s="57">
        <v>196581.77</v>
      </c>
      <c r="I242" s="57">
        <v>19850.22</v>
      </c>
      <c r="J242" s="57">
        <v>0</v>
      </c>
      <c r="K242" s="57">
        <f t="shared" si="6"/>
        <v>19850.22</v>
      </c>
      <c r="L242" s="1" t="s">
        <v>6712</v>
      </c>
      <c r="M242" s="1" t="s">
        <v>6921</v>
      </c>
      <c r="N242" s="1" t="s">
        <v>6801</v>
      </c>
      <c r="O242" s="1" t="s">
        <v>6516</v>
      </c>
      <c r="Q242" s="3" t="s">
        <v>6820</v>
      </c>
      <c r="U242" s="1" t="str">
        <f t="shared" si="7"/>
        <v>'022</v>
      </c>
      <c r="V242" s="1" t="s">
        <v>6854</v>
      </c>
      <c r="AI242" s="1"/>
      <c r="AM242" s="1" t="s">
        <v>455</v>
      </c>
    </row>
    <row r="243" spans="1:39" x14ac:dyDescent="0.2">
      <c r="A243" s="1" t="s">
        <v>457</v>
      </c>
      <c r="B243" s="1" t="s">
        <v>458</v>
      </c>
      <c r="C243" s="57">
        <v>39</v>
      </c>
      <c r="D243" s="57">
        <v>0</v>
      </c>
      <c r="E243" s="58">
        <v>2088421.41</v>
      </c>
      <c r="F243" s="58">
        <v>2088332.12</v>
      </c>
      <c r="G243" s="57">
        <v>2088460.41</v>
      </c>
      <c r="H243" s="57">
        <v>2088332.12</v>
      </c>
      <c r="I243" s="57">
        <v>128.29</v>
      </c>
      <c r="J243" s="57">
        <v>0</v>
      </c>
      <c r="K243" s="57">
        <f t="shared" si="6"/>
        <v>128.29</v>
      </c>
      <c r="L243" s="1" t="s">
        <v>6712</v>
      </c>
      <c r="M243" s="1" t="s">
        <v>6921</v>
      </c>
      <c r="N243" s="1" t="s">
        <v>6801</v>
      </c>
      <c r="O243" s="1" t="s">
        <v>6516</v>
      </c>
      <c r="Q243" s="3" t="s">
        <v>6820</v>
      </c>
      <c r="U243" s="1" t="str">
        <f t="shared" si="7"/>
        <v>'022</v>
      </c>
      <c r="V243" s="1" t="s">
        <v>6854</v>
      </c>
      <c r="AI243" s="1"/>
      <c r="AM243" s="1" t="s">
        <v>457</v>
      </c>
    </row>
    <row r="244" spans="1:39" x14ac:dyDescent="0.2">
      <c r="A244" s="1" t="s">
        <v>459</v>
      </c>
      <c r="B244" s="1" t="s">
        <v>460</v>
      </c>
      <c r="C244" s="57">
        <v>0</v>
      </c>
      <c r="D244" s="57">
        <v>0</v>
      </c>
      <c r="E244" s="58">
        <v>454502.55</v>
      </c>
      <c r="F244" s="58">
        <v>454502.55</v>
      </c>
      <c r="G244" s="57">
        <v>454502.55</v>
      </c>
      <c r="H244" s="57">
        <v>454502.55</v>
      </c>
      <c r="I244" s="57">
        <v>0</v>
      </c>
      <c r="J244" s="57">
        <v>0</v>
      </c>
      <c r="K244" s="57">
        <f t="shared" si="6"/>
        <v>0</v>
      </c>
      <c r="L244" s="1" t="s">
        <v>6712</v>
      </c>
      <c r="M244" s="1" t="s">
        <v>6921</v>
      </c>
      <c r="N244" s="1" t="s">
        <v>6801</v>
      </c>
      <c r="O244" s="1" t="s">
        <v>6516</v>
      </c>
      <c r="Q244" s="3" t="s">
        <v>6820</v>
      </c>
      <c r="U244" s="1" t="str">
        <f t="shared" si="7"/>
        <v>'022</v>
      </c>
      <c r="V244" s="1" t="s">
        <v>6854</v>
      </c>
      <c r="AI244" s="1"/>
      <c r="AM244" s="1" t="s">
        <v>459</v>
      </c>
    </row>
    <row r="245" spans="1:39" x14ac:dyDescent="0.2">
      <c r="A245" s="1" t="s">
        <v>461</v>
      </c>
      <c r="B245" s="1" t="s">
        <v>462</v>
      </c>
      <c r="C245" s="57">
        <v>14882.63</v>
      </c>
      <c r="D245" s="57">
        <v>0</v>
      </c>
      <c r="E245" s="58">
        <v>18460</v>
      </c>
      <c r="F245" s="58">
        <v>19418.87</v>
      </c>
      <c r="G245" s="57">
        <v>33342.629999999997</v>
      </c>
      <c r="H245" s="57">
        <v>19418.87</v>
      </c>
      <c r="I245" s="57">
        <v>13923.76</v>
      </c>
      <c r="J245" s="57">
        <v>0</v>
      </c>
      <c r="K245" s="57">
        <f t="shared" si="6"/>
        <v>13923.76</v>
      </c>
      <c r="L245" s="1" t="s">
        <v>6712</v>
      </c>
      <c r="M245" s="1" t="s">
        <v>6921</v>
      </c>
      <c r="N245" s="1" t="s">
        <v>6801</v>
      </c>
      <c r="O245" s="1" t="s">
        <v>6516</v>
      </c>
      <c r="Q245" s="3" t="s">
        <v>6820</v>
      </c>
      <c r="U245" s="1" t="str">
        <f t="shared" si="7"/>
        <v>'022</v>
      </c>
      <c r="V245" s="1" t="s">
        <v>6854</v>
      </c>
      <c r="AI245" s="1"/>
      <c r="AM245" s="1" t="s">
        <v>461</v>
      </c>
    </row>
    <row r="246" spans="1:39" x14ac:dyDescent="0.2">
      <c r="A246" s="1" t="s">
        <v>463</v>
      </c>
      <c r="B246" s="1" t="s">
        <v>464</v>
      </c>
      <c r="C246" s="57">
        <v>0</v>
      </c>
      <c r="D246" s="57">
        <v>0</v>
      </c>
      <c r="E246" s="58">
        <v>3466.03</v>
      </c>
      <c r="F246" s="58">
        <v>3466.03</v>
      </c>
      <c r="G246" s="57">
        <v>3466.03</v>
      </c>
      <c r="H246" s="57">
        <v>3466.03</v>
      </c>
      <c r="I246" s="57">
        <v>0</v>
      </c>
      <c r="J246" s="57">
        <v>0</v>
      </c>
      <c r="K246" s="57">
        <f t="shared" si="6"/>
        <v>0</v>
      </c>
      <c r="L246" s="1" t="s">
        <v>6712</v>
      </c>
      <c r="M246" s="1" t="s">
        <v>6921</v>
      </c>
      <c r="N246" s="1" t="s">
        <v>6801</v>
      </c>
      <c r="O246" s="1" t="s">
        <v>6516</v>
      </c>
      <c r="Q246" s="3" t="s">
        <v>6820</v>
      </c>
      <c r="U246" s="1" t="str">
        <f t="shared" si="7"/>
        <v>'022</v>
      </c>
      <c r="V246" s="1" t="s">
        <v>6854</v>
      </c>
      <c r="AI246" s="1"/>
      <c r="AM246" s="1" t="s">
        <v>463</v>
      </c>
    </row>
    <row r="247" spans="1:39" x14ac:dyDescent="0.2">
      <c r="A247" s="1" t="s">
        <v>465</v>
      </c>
      <c r="B247" s="1" t="s">
        <v>466</v>
      </c>
      <c r="C247" s="57">
        <v>0</v>
      </c>
      <c r="D247" s="57">
        <v>0</v>
      </c>
      <c r="E247" s="58">
        <v>1823.14</v>
      </c>
      <c r="F247" s="58">
        <v>1823.14</v>
      </c>
      <c r="G247" s="57">
        <v>1823.14</v>
      </c>
      <c r="H247" s="57">
        <v>1823.14</v>
      </c>
      <c r="I247" s="57">
        <v>0</v>
      </c>
      <c r="J247" s="57">
        <v>0</v>
      </c>
      <c r="K247" s="57">
        <f t="shared" si="6"/>
        <v>0</v>
      </c>
      <c r="L247" s="1" t="s">
        <v>6712</v>
      </c>
      <c r="M247" s="1" t="s">
        <v>6921</v>
      </c>
      <c r="N247" s="1" t="s">
        <v>6801</v>
      </c>
      <c r="O247" s="1" t="s">
        <v>6516</v>
      </c>
      <c r="Q247" s="3" t="s">
        <v>6820</v>
      </c>
      <c r="U247" s="1" t="str">
        <f t="shared" si="7"/>
        <v>'022</v>
      </c>
      <c r="V247" s="1" t="s">
        <v>6854</v>
      </c>
      <c r="AI247" s="1"/>
      <c r="AM247" s="1" t="s">
        <v>465</v>
      </c>
    </row>
    <row r="248" spans="1:39" x14ac:dyDescent="0.2">
      <c r="A248" s="1" t="s">
        <v>5894</v>
      </c>
      <c r="B248" s="1" t="s">
        <v>5895</v>
      </c>
      <c r="C248" s="57">
        <v>0</v>
      </c>
      <c r="D248" s="57">
        <v>0</v>
      </c>
      <c r="E248" s="58">
        <v>433.97</v>
      </c>
      <c r="F248" s="58">
        <v>433.97</v>
      </c>
      <c r="G248" s="57">
        <v>433.97</v>
      </c>
      <c r="H248" s="57">
        <v>433.97</v>
      </c>
      <c r="I248" s="57">
        <v>0</v>
      </c>
      <c r="J248" s="57">
        <v>0</v>
      </c>
      <c r="K248" s="57">
        <f t="shared" si="6"/>
        <v>0</v>
      </c>
      <c r="L248" s="1" t="s">
        <v>6712</v>
      </c>
      <c r="M248" s="1" t="s">
        <v>6921</v>
      </c>
      <c r="N248" s="1" t="s">
        <v>6801</v>
      </c>
      <c r="O248" s="1" t="s">
        <v>6516</v>
      </c>
      <c r="Q248" s="3" t="s">
        <v>6820</v>
      </c>
      <c r="U248" s="1" t="str">
        <f t="shared" si="7"/>
        <v>'022</v>
      </c>
      <c r="V248" s="1" t="s">
        <v>6854</v>
      </c>
      <c r="AI248" s="1"/>
      <c r="AM248" s="1" t="e">
        <v>#N/A</v>
      </c>
    </row>
    <row r="249" spans="1:39" x14ac:dyDescent="0.2">
      <c r="A249" s="1" t="s">
        <v>5896</v>
      </c>
      <c r="B249" s="1" t="s">
        <v>5897</v>
      </c>
      <c r="C249" s="57">
        <v>0</v>
      </c>
      <c r="D249" s="57">
        <v>0</v>
      </c>
      <c r="E249" s="58">
        <v>227.99</v>
      </c>
      <c r="F249" s="58">
        <v>227.99</v>
      </c>
      <c r="G249" s="57">
        <v>227.99</v>
      </c>
      <c r="H249" s="57">
        <v>227.99</v>
      </c>
      <c r="I249" s="57">
        <v>0</v>
      </c>
      <c r="J249" s="57">
        <v>0</v>
      </c>
      <c r="K249" s="57">
        <f t="shared" si="6"/>
        <v>0</v>
      </c>
      <c r="L249" s="1" t="s">
        <v>6712</v>
      </c>
      <c r="M249" s="1" t="s">
        <v>6921</v>
      </c>
      <c r="N249" s="1" t="s">
        <v>6801</v>
      </c>
      <c r="O249" s="1" t="s">
        <v>6516</v>
      </c>
      <c r="Q249" s="3" t="s">
        <v>6820</v>
      </c>
      <c r="U249" s="1" t="str">
        <f t="shared" si="7"/>
        <v>'022</v>
      </c>
      <c r="V249" s="1" t="s">
        <v>6854</v>
      </c>
      <c r="AI249" s="1"/>
      <c r="AM249" s="1" t="e">
        <v>#N/A</v>
      </c>
    </row>
    <row r="250" spans="1:39" x14ac:dyDescent="0.2">
      <c r="A250" s="1" t="s">
        <v>467</v>
      </c>
      <c r="B250" s="1" t="s">
        <v>468</v>
      </c>
      <c r="C250" s="57">
        <v>0</v>
      </c>
      <c r="D250" s="57">
        <v>0</v>
      </c>
      <c r="E250" s="58">
        <v>1798.76</v>
      </c>
      <c r="F250" s="58">
        <v>1798.76</v>
      </c>
      <c r="G250" s="57">
        <v>1798.76</v>
      </c>
      <c r="H250" s="57">
        <v>1798.76</v>
      </c>
      <c r="I250" s="57">
        <v>0</v>
      </c>
      <c r="J250" s="57">
        <v>0</v>
      </c>
      <c r="K250" s="57">
        <f t="shared" si="6"/>
        <v>0</v>
      </c>
      <c r="L250" s="1" t="s">
        <v>6712</v>
      </c>
      <c r="M250" s="1" t="s">
        <v>6921</v>
      </c>
      <c r="N250" s="1" t="s">
        <v>6801</v>
      </c>
      <c r="O250" s="1" t="s">
        <v>6516</v>
      </c>
      <c r="Q250" s="3" t="s">
        <v>6820</v>
      </c>
      <c r="U250" s="1" t="str">
        <f t="shared" si="7"/>
        <v>'022</v>
      </c>
      <c r="V250" s="1" t="s">
        <v>6854</v>
      </c>
      <c r="AI250" s="1"/>
      <c r="AM250" s="1" t="s">
        <v>467</v>
      </c>
    </row>
    <row r="251" spans="1:39" x14ac:dyDescent="0.2">
      <c r="A251" s="1" t="s">
        <v>469</v>
      </c>
      <c r="B251" s="1" t="s">
        <v>470</v>
      </c>
      <c r="C251" s="57">
        <v>0</v>
      </c>
      <c r="D251" s="57">
        <v>0</v>
      </c>
      <c r="E251" s="58">
        <v>949.3</v>
      </c>
      <c r="F251" s="58">
        <v>949.3</v>
      </c>
      <c r="G251" s="57">
        <v>949.3</v>
      </c>
      <c r="H251" s="57">
        <v>949.3</v>
      </c>
      <c r="I251" s="57">
        <v>0</v>
      </c>
      <c r="J251" s="57">
        <v>0</v>
      </c>
      <c r="K251" s="57">
        <f t="shared" si="6"/>
        <v>0</v>
      </c>
      <c r="L251" s="1" t="s">
        <v>6712</v>
      </c>
      <c r="M251" s="1" t="s">
        <v>6921</v>
      </c>
      <c r="N251" s="1" t="s">
        <v>6801</v>
      </c>
      <c r="O251" s="1" t="s">
        <v>6516</v>
      </c>
      <c r="Q251" s="3" t="s">
        <v>6820</v>
      </c>
      <c r="U251" s="1" t="str">
        <f t="shared" si="7"/>
        <v>'022</v>
      </c>
      <c r="V251" s="1" t="s">
        <v>6854</v>
      </c>
      <c r="AI251" s="1"/>
      <c r="AM251" s="1" t="s">
        <v>469</v>
      </c>
    </row>
    <row r="252" spans="1:39" x14ac:dyDescent="0.2">
      <c r="A252" s="1" t="s">
        <v>471</v>
      </c>
      <c r="B252" s="1" t="s">
        <v>472</v>
      </c>
      <c r="C252" s="57">
        <v>45.93</v>
      </c>
      <c r="D252" s="57">
        <v>0</v>
      </c>
      <c r="E252" s="58">
        <v>84580.64</v>
      </c>
      <c r="F252" s="58">
        <v>84580.64</v>
      </c>
      <c r="G252" s="57">
        <v>84626.57</v>
      </c>
      <c r="H252" s="57">
        <v>84580.64</v>
      </c>
      <c r="I252" s="57">
        <v>45.93</v>
      </c>
      <c r="J252" s="57">
        <v>0</v>
      </c>
      <c r="K252" s="57">
        <f t="shared" si="6"/>
        <v>45.93</v>
      </c>
      <c r="L252" s="1" t="s">
        <v>6712</v>
      </c>
      <c r="M252" s="1" t="s">
        <v>6921</v>
      </c>
      <c r="N252" s="1" t="s">
        <v>6801</v>
      </c>
      <c r="O252" s="1" t="s">
        <v>6516</v>
      </c>
      <c r="Q252" s="3" t="s">
        <v>6820</v>
      </c>
      <c r="U252" s="1" t="str">
        <f t="shared" si="7"/>
        <v>'022</v>
      </c>
      <c r="V252" s="1" t="s">
        <v>6854</v>
      </c>
      <c r="AI252" s="1"/>
      <c r="AM252" s="1" t="s">
        <v>471</v>
      </c>
    </row>
    <row r="253" spans="1:39" x14ac:dyDescent="0.2">
      <c r="A253" s="1" t="s">
        <v>473</v>
      </c>
      <c r="B253" s="1" t="s">
        <v>474</v>
      </c>
      <c r="C253" s="57">
        <v>0</v>
      </c>
      <c r="D253" s="57">
        <v>0</v>
      </c>
      <c r="E253" s="58">
        <v>3705</v>
      </c>
      <c r="F253" s="58">
        <v>3705</v>
      </c>
      <c r="G253" s="57">
        <v>3705</v>
      </c>
      <c r="H253" s="57">
        <v>3705</v>
      </c>
      <c r="I253" s="57">
        <v>0</v>
      </c>
      <c r="J253" s="57">
        <v>0</v>
      </c>
      <c r="K253" s="57">
        <f t="shared" si="6"/>
        <v>0</v>
      </c>
      <c r="L253" s="1" t="s">
        <v>6712</v>
      </c>
      <c r="M253" s="1" t="s">
        <v>6921</v>
      </c>
      <c r="N253" s="1" t="s">
        <v>6801</v>
      </c>
      <c r="O253" s="1" t="s">
        <v>6516</v>
      </c>
      <c r="Q253" s="3" t="s">
        <v>6820</v>
      </c>
      <c r="U253" s="1" t="str">
        <f t="shared" si="7"/>
        <v>'022</v>
      </c>
      <c r="V253" s="1" t="s">
        <v>6854</v>
      </c>
      <c r="AI253" s="1"/>
      <c r="AM253" s="1" t="s">
        <v>473</v>
      </c>
    </row>
    <row r="254" spans="1:39" x14ac:dyDescent="0.2">
      <c r="A254" s="1" t="s">
        <v>5898</v>
      </c>
      <c r="B254" s="1" t="s">
        <v>5899</v>
      </c>
      <c r="C254" s="57">
        <v>0</v>
      </c>
      <c r="D254" s="57">
        <v>0</v>
      </c>
      <c r="E254" s="58">
        <v>1000</v>
      </c>
      <c r="F254" s="58">
        <v>1000</v>
      </c>
      <c r="G254" s="57">
        <v>1000</v>
      </c>
      <c r="H254" s="57">
        <v>1000</v>
      </c>
      <c r="I254" s="57">
        <v>0</v>
      </c>
      <c r="J254" s="57">
        <v>0</v>
      </c>
      <c r="K254" s="57">
        <f t="shared" si="6"/>
        <v>0</v>
      </c>
      <c r="L254" s="1" t="s">
        <v>6712</v>
      </c>
      <c r="M254" s="1" t="s">
        <v>6921</v>
      </c>
      <c r="N254" s="1" t="s">
        <v>6801</v>
      </c>
      <c r="O254" s="1" t="s">
        <v>6516</v>
      </c>
      <c r="Q254" s="3" t="s">
        <v>6820</v>
      </c>
      <c r="U254" s="1" t="str">
        <f t="shared" si="7"/>
        <v>'022</v>
      </c>
      <c r="V254" s="1" t="s">
        <v>6854</v>
      </c>
      <c r="AI254" s="1"/>
      <c r="AM254" s="1" t="e">
        <v>#N/A</v>
      </c>
    </row>
    <row r="255" spans="1:39" x14ac:dyDescent="0.2">
      <c r="A255" s="1" t="s">
        <v>5900</v>
      </c>
      <c r="B255" s="1" t="s">
        <v>5901</v>
      </c>
      <c r="C255" s="57">
        <v>0</v>
      </c>
      <c r="D255" s="57">
        <v>0</v>
      </c>
      <c r="E255" s="58">
        <v>500</v>
      </c>
      <c r="F255" s="58">
        <v>500</v>
      </c>
      <c r="G255" s="57">
        <v>500</v>
      </c>
      <c r="H255" s="57">
        <v>500</v>
      </c>
      <c r="I255" s="57">
        <v>0</v>
      </c>
      <c r="J255" s="57">
        <v>0</v>
      </c>
      <c r="K255" s="57">
        <f t="shared" si="6"/>
        <v>0</v>
      </c>
      <c r="L255" s="1" t="s">
        <v>6712</v>
      </c>
      <c r="M255" s="1" t="s">
        <v>6921</v>
      </c>
      <c r="N255" s="1" t="s">
        <v>6801</v>
      </c>
      <c r="O255" s="1" t="s">
        <v>6516</v>
      </c>
      <c r="Q255" s="3" t="s">
        <v>6820</v>
      </c>
      <c r="U255" s="1" t="str">
        <f t="shared" si="7"/>
        <v>'022</v>
      </c>
      <c r="V255" s="1" t="s">
        <v>6854</v>
      </c>
      <c r="AI255" s="1"/>
      <c r="AM255" s="1" t="e">
        <v>#N/A</v>
      </c>
    </row>
    <row r="256" spans="1:39" x14ac:dyDescent="0.2">
      <c r="A256" s="1" t="s">
        <v>475</v>
      </c>
      <c r="B256" s="1" t="s">
        <v>476</v>
      </c>
      <c r="C256" s="57">
        <v>0</v>
      </c>
      <c r="D256" s="57">
        <v>0</v>
      </c>
      <c r="E256" s="58">
        <v>3880</v>
      </c>
      <c r="F256" s="58">
        <v>3880</v>
      </c>
      <c r="G256" s="57">
        <v>3880</v>
      </c>
      <c r="H256" s="57">
        <v>3880</v>
      </c>
      <c r="I256" s="57">
        <v>0</v>
      </c>
      <c r="J256" s="57">
        <v>0</v>
      </c>
      <c r="K256" s="57">
        <f t="shared" si="6"/>
        <v>0</v>
      </c>
      <c r="L256" s="1" t="s">
        <v>6712</v>
      </c>
      <c r="M256" s="1" t="s">
        <v>6921</v>
      </c>
      <c r="N256" s="1" t="s">
        <v>6801</v>
      </c>
      <c r="O256" s="1" t="s">
        <v>6516</v>
      </c>
      <c r="Q256" s="3" t="s">
        <v>6820</v>
      </c>
      <c r="U256" s="1" t="str">
        <f t="shared" si="7"/>
        <v>'022</v>
      </c>
      <c r="V256" s="1" t="s">
        <v>6854</v>
      </c>
      <c r="AI256" s="1"/>
      <c r="AM256" s="1" t="s">
        <v>475</v>
      </c>
    </row>
    <row r="257" spans="1:39" x14ac:dyDescent="0.2">
      <c r="A257" s="1" t="s">
        <v>477</v>
      </c>
      <c r="B257" s="1" t="s">
        <v>478</v>
      </c>
      <c r="C257" s="57">
        <v>0</v>
      </c>
      <c r="D257" s="57">
        <v>0</v>
      </c>
      <c r="E257" s="58">
        <v>10550</v>
      </c>
      <c r="F257" s="58">
        <v>10550</v>
      </c>
      <c r="G257" s="57">
        <v>10550</v>
      </c>
      <c r="H257" s="57">
        <v>10550</v>
      </c>
      <c r="I257" s="57">
        <v>0</v>
      </c>
      <c r="J257" s="57">
        <v>0</v>
      </c>
      <c r="K257" s="57">
        <f t="shared" si="6"/>
        <v>0</v>
      </c>
      <c r="L257" s="1" t="s">
        <v>6712</v>
      </c>
      <c r="M257" s="1" t="s">
        <v>6921</v>
      </c>
      <c r="N257" s="1" t="s">
        <v>6801</v>
      </c>
      <c r="O257" s="1" t="s">
        <v>6516</v>
      </c>
      <c r="Q257" s="3" t="s">
        <v>6820</v>
      </c>
      <c r="U257" s="1" t="str">
        <f t="shared" si="7"/>
        <v>'022</v>
      </c>
      <c r="V257" s="1" t="s">
        <v>6854</v>
      </c>
      <c r="AI257" s="1"/>
      <c r="AM257" s="1" t="s">
        <v>477</v>
      </c>
    </row>
    <row r="258" spans="1:39" x14ac:dyDescent="0.2">
      <c r="A258" s="1" t="s">
        <v>479</v>
      </c>
      <c r="B258" s="1" t="s">
        <v>480</v>
      </c>
      <c r="C258" s="57">
        <v>0</v>
      </c>
      <c r="D258" s="57">
        <v>0</v>
      </c>
      <c r="E258" s="58">
        <v>3600</v>
      </c>
      <c r="F258" s="58">
        <v>3600</v>
      </c>
      <c r="G258" s="57">
        <v>3600</v>
      </c>
      <c r="H258" s="57">
        <v>3600</v>
      </c>
      <c r="I258" s="57">
        <v>0</v>
      </c>
      <c r="J258" s="57">
        <v>0</v>
      </c>
      <c r="K258" s="57">
        <f t="shared" si="6"/>
        <v>0</v>
      </c>
      <c r="L258" s="1" t="s">
        <v>6712</v>
      </c>
      <c r="M258" s="1" t="s">
        <v>6921</v>
      </c>
      <c r="N258" s="1" t="s">
        <v>6801</v>
      </c>
      <c r="O258" s="1" t="s">
        <v>6516</v>
      </c>
      <c r="Q258" s="3" t="s">
        <v>6820</v>
      </c>
      <c r="U258" s="1" t="str">
        <f t="shared" si="7"/>
        <v>'022</v>
      </c>
      <c r="V258" s="1" t="s">
        <v>6854</v>
      </c>
      <c r="AI258" s="1"/>
      <c r="AM258" s="1" t="s">
        <v>479</v>
      </c>
    </row>
    <row r="259" spans="1:39" x14ac:dyDescent="0.2">
      <c r="A259" s="1" t="s">
        <v>481</v>
      </c>
      <c r="B259" s="1" t="s">
        <v>482</v>
      </c>
      <c r="C259" s="57">
        <v>60</v>
      </c>
      <c r="D259" s="57">
        <v>0</v>
      </c>
      <c r="E259" s="58">
        <v>-875</v>
      </c>
      <c r="F259" s="58">
        <v>-875</v>
      </c>
      <c r="G259" s="57">
        <v>-815</v>
      </c>
      <c r="H259" s="57">
        <v>-875</v>
      </c>
      <c r="I259" s="57">
        <v>60</v>
      </c>
      <c r="J259" s="57">
        <v>0</v>
      </c>
      <c r="K259" s="57">
        <f t="shared" si="6"/>
        <v>60</v>
      </c>
      <c r="L259" s="1" t="s">
        <v>6712</v>
      </c>
      <c r="M259" s="1" t="s">
        <v>6921</v>
      </c>
      <c r="N259" s="1" t="s">
        <v>6801</v>
      </c>
      <c r="O259" s="1" t="s">
        <v>6516</v>
      </c>
      <c r="Q259" s="3" t="s">
        <v>6820</v>
      </c>
      <c r="U259" s="1" t="str">
        <f t="shared" si="7"/>
        <v>'022</v>
      </c>
      <c r="V259" s="1" t="s">
        <v>6854</v>
      </c>
      <c r="AI259" s="1"/>
      <c r="AM259" s="1" t="s">
        <v>481</v>
      </c>
    </row>
    <row r="260" spans="1:39" x14ac:dyDescent="0.2">
      <c r="A260" s="1" t="s">
        <v>483</v>
      </c>
      <c r="B260" s="1" t="s">
        <v>484</v>
      </c>
      <c r="C260" s="57">
        <v>150</v>
      </c>
      <c r="D260" s="57">
        <v>0</v>
      </c>
      <c r="E260" s="58">
        <v>249667.5</v>
      </c>
      <c r="F260" s="58">
        <v>249817.5</v>
      </c>
      <c r="G260" s="57">
        <v>249817.5</v>
      </c>
      <c r="H260" s="57">
        <v>249817.5</v>
      </c>
      <c r="I260" s="57">
        <v>0</v>
      </c>
      <c r="J260" s="57">
        <v>0</v>
      </c>
      <c r="K260" s="57">
        <f t="shared" si="6"/>
        <v>0</v>
      </c>
      <c r="L260" s="1" t="s">
        <v>6712</v>
      </c>
      <c r="M260" s="1" t="s">
        <v>6921</v>
      </c>
      <c r="N260" s="1" t="s">
        <v>6801</v>
      </c>
      <c r="O260" s="1" t="s">
        <v>6516</v>
      </c>
      <c r="Q260" s="3" t="s">
        <v>6820</v>
      </c>
      <c r="U260" s="1" t="str">
        <f t="shared" si="7"/>
        <v>'022</v>
      </c>
      <c r="V260" s="1" t="s">
        <v>6854</v>
      </c>
      <c r="AI260" s="1"/>
      <c r="AM260" s="1" t="s">
        <v>483</v>
      </c>
    </row>
    <row r="261" spans="1:39" x14ac:dyDescent="0.2">
      <c r="A261" s="1" t="s">
        <v>485</v>
      </c>
      <c r="B261" s="1" t="s">
        <v>486</v>
      </c>
      <c r="C261" s="57">
        <v>11144.05</v>
      </c>
      <c r="D261" s="57">
        <v>0</v>
      </c>
      <c r="E261" s="58">
        <v>20900.439999999999</v>
      </c>
      <c r="F261" s="58">
        <v>21805.279999999999</v>
      </c>
      <c r="G261" s="57">
        <v>32044.49</v>
      </c>
      <c r="H261" s="57">
        <v>21805.279999999999</v>
      </c>
      <c r="I261" s="57">
        <v>10239.209999999999</v>
      </c>
      <c r="J261" s="57">
        <v>0</v>
      </c>
      <c r="K261" s="57">
        <f t="shared" si="6"/>
        <v>10239.209999999999</v>
      </c>
      <c r="L261" s="1" t="s">
        <v>6712</v>
      </c>
      <c r="M261" s="1" t="s">
        <v>6921</v>
      </c>
      <c r="N261" s="1" t="s">
        <v>6801</v>
      </c>
      <c r="O261" s="1" t="s">
        <v>6516</v>
      </c>
      <c r="Q261" s="3" t="s">
        <v>6820</v>
      </c>
      <c r="U261" s="1" t="str">
        <f t="shared" si="7"/>
        <v>'022</v>
      </c>
      <c r="V261" s="1" t="s">
        <v>6854</v>
      </c>
      <c r="AI261" s="1"/>
      <c r="AM261" s="1" t="s">
        <v>485</v>
      </c>
    </row>
    <row r="262" spans="1:39" x14ac:dyDescent="0.2">
      <c r="A262" s="1" t="s">
        <v>487</v>
      </c>
      <c r="B262" s="1" t="s">
        <v>488</v>
      </c>
      <c r="C262" s="57">
        <v>1801.66</v>
      </c>
      <c r="D262" s="57">
        <v>0</v>
      </c>
      <c r="E262" s="58">
        <v>143160.89000000001</v>
      </c>
      <c r="F262" s="58">
        <v>143590.89000000001</v>
      </c>
      <c r="G262" s="57">
        <v>144962.54999999999</v>
      </c>
      <c r="H262" s="57">
        <v>143590.89000000001</v>
      </c>
      <c r="I262" s="57">
        <v>1371.66</v>
      </c>
      <c r="J262" s="57">
        <v>0</v>
      </c>
      <c r="K262" s="57">
        <f t="shared" si="6"/>
        <v>1371.66</v>
      </c>
      <c r="L262" s="1" t="s">
        <v>6712</v>
      </c>
      <c r="M262" s="1" t="s">
        <v>6921</v>
      </c>
      <c r="N262" s="1" t="s">
        <v>6801</v>
      </c>
      <c r="O262" s="1" t="s">
        <v>6516</v>
      </c>
      <c r="Q262" s="3" t="s">
        <v>6820</v>
      </c>
      <c r="U262" s="1" t="str">
        <f t="shared" si="7"/>
        <v>'022</v>
      </c>
      <c r="V262" s="1" t="s">
        <v>6854</v>
      </c>
      <c r="AI262" s="1"/>
      <c r="AM262" s="1" t="s">
        <v>487</v>
      </c>
    </row>
    <row r="263" spans="1:39" x14ac:dyDescent="0.2">
      <c r="A263" s="1" t="s">
        <v>489</v>
      </c>
      <c r="B263" s="1" t="s">
        <v>490</v>
      </c>
      <c r="C263" s="57">
        <v>140.19</v>
      </c>
      <c r="D263" s="57">
        <v>0</v>
      </c>
      <c r="E263" s="58">
        <v>0</v>
      </c>
      <c r="F263" s="58">
        <v>0</v>
      </c>
      <c r="G263" s="57">
        <v>140.19</v>
      </c>
      <c r="H263" s="57">
        <v>0</v>
      </c>
      <c r="I263" s="57">
        <v>140.19</v>
      </c>
      <c r="J263" s="57">
        <v>0</v>
      </c>
      <c r="K263" s="57">
        <f t="shared" ref="K263:K326" si="8">I263-J263</f>
        <v>140.19</v>
      </c>
      <c r="L263" s="1" t="s">
        <v>6712</v>
      </c>
      <c r="M263" s="1" t="s">
        <v>6921</v>
      </c>
      <c r="N263" s="1" t="s">
        <v>6801</v>
      </c>
      <c r="O263" s="1" t="s">
        <v>6516</v>
      </c>
      <c r="Q263" s="3" t="s">
        <v>6820</v>
      </c>
      <c r="U263" s="1" t="str">
        <f t="shared" ref="U263:U326" si="9">LEFT(A263,4)</f>
        <v>'022</v>
      </c>
      <c r="V263" s="1" t="s">
        <v>6854</v>
      </c>
      <c r="AI263" s="1"/>
      <c r="AM263" s="1" t="s">
        <v>489</v>
      </c>
    </row>
    <row r="264" spans="1:39" x14ac:dyDescent="0.2">
      <c r="A264" s="1" t="s">
        <v>491</v>
      </c>
      <c r="B264" s="1" t="s">
        <v>492</v>
      </c>
      <c r="C264" s="57">
        <v>0</v>
      </c>
      <c r="D264" s="57">
        <v>0</v>
      </c>
      <c r="E264" s="58">
        <v>298.45999999999998</v>
      </c>
      <c r="F264" s="58">
        <v>298.45999999999998</v>
      </c>
      <c r="G264" s="57">
        <v>298.45999999999998</v>
      </c>
      <c r="H264" s="57">
        <v>298.45999999999998</v>
      </c>
      <c r="I264" s="57">
        <v>0</v>
      </c>
      <c r="J264" s="57">
        <v>0</v>
      </c>
      <c r="K264" s="57">
        <f t="shared" si="8"/>
        <v>0</v>
      </c>
      <c r="L264" s="1" t="s">
        <v>6712</v>
      </c>
      <c r="M264" s="1" t="s">
        <v>6921</v>
      </c>
      <c r="N264" s="1" t="s">
        <v>6801</v>
      </c>
      <c r="O264" s="1" t="s">
        <v>6516</v>
      </c>
      <c r="Q264" s="3" t="s">
        <v>6820</v>
      </c>
      <c r="U264" s="1" t="str">
        <f t="shared" si="9"/>
        <v>'022</v>
      </c>
      <c r="V264" s="1" t="s">
        <v>6854</v>
      </c>
      <c r="AI264" s="1"/>
      <c r="AM264" s="1" t="s">
        <v>491</v>
      </c>
    </row>
    <row r="265" spans="1:39" x14ac:dyDescent="0.2">
      <c r="A265" s="1" t="s">
        <v>5902</v>
      </c>
      <c r="B265" s="1" t="s">
        <v>5903</v>
      </c>
      <c r="C265" s="57">
        <v>0</v>
      </c>
      <c r="D265" s="57">
        <v>0</v>
      </c>
      <c r="E265" s="58">
        <v>1569.08</v>
      </c>
      <c r="F265" s="58">
        <v>1569.08</v>
      </c>
      <c r="G265" s="57">
        <v>1569.08</v>
      </c>
      <c r="H265" s="57">
        <v>1569.08</v>
      </c>
      <c r="I265" s="57">
        <v>0</v>
      </c>
      <c r="J265" s="57">
        <v>0</v>
      </c>
      <c r="K265" s="57">
        <f t="shared" si="8"/>
        <v>0</v>
      </c>
      <c r="L265" s="1" t="s">
        <v>6712</v>
      </c>
      <c r="M265" s="1" t="s">
        <v>6921</v>
      </c>
      <c r="N265" s="1" t="s">
        <v>6801</v>
      </c>
      <c r="O265" s="1" t="s">
        <v>6516</v>
      </c>
      <c r="Q265" s="3" t="s">
        <v>6820</v>
      </c>
      <c r="U265" s="1" t="str">
        <f t="shared" si="9"/>
        <v>'022</v>
      </c>
      <c r="V265" s="1" t="s">
        <v>6854</v>
      </c>
      <c r="AI265" s="1"/>
      <c r="AM265" s="1" t="e">
        <v>#N/A</v>
      </c>
    </row>
    <row r="266" spans="1:39" x14ac:dyDescent="0.2">
      <c r="A266" s="1" t="s">
        <v>493</v>
      </c>
      <c r="B266" s="1" t="s">
        <v>494</v>
      </c>
      <c r="C266" s="57">
        <v>3654.8</v>
      </c>
      <c r="D266" s="57">
        <v>0</v>
      </c>
      <c r="E266" s="58">
        <v>251987.59</v>
      </c>
      <c r="F266" s="58">
        <v>252305.08</v>
      </c>
      <c r="G266" s="57">
        <v>255642.39</v>
      </c>
      <c r="H266" s="57">
        <v>252305.08</v>
      </c>
      <c r="I266" s="57">
        <v>3337.31</v>
      </c>
      <c r="J266" s="57">
        <v>0</v>
      </c>
      <c r="K266" s="57">
        <f t="shared" si="8"/>
        <v>3337.31</v>
      </c>
      <c r="L266" s="1" t="s">
        <v>6712</v>
      </c>
      <c r="M266" s="1" t="s">
        <v>6921</v>
      </c>
      <c r="N266" s="1" t="s">
        <v>6801</v>
      </c>
      <c r="O266" s="1" t="s">
        <v>6516</v>
      </c>
      <c r="Q266" s="3" t="s">
        <v>6820</v>
      </c>
      <c r="U266" s="1" t="str">
        <f t="shared" si="9"/>
        <v>'022</v>
      </c>
      <c r="V266" s="1" t="s">
        <v>6854</v>
      </c>
      <c r="AI266" s="1"/>
      <c r="AM266" s="1" t="s">
        <v>493</v>
      </c>
    </row>
    <row r="267" spans="1:39" x14ac:dyDescent="0.2">
      <c r="A267" s="1" t="s">
        <v>495</v>
      </c>
      <c r="B267" s="1" t="s">
        <v>496</v>
      </c>
      <c r="C267" s="57">
        <v>396.74</v>
      </c>
      <c r="D267" s="57">
        <v>0</v>
      </c>
      <c r="E267" s="58">
        <v>1697.09</v>
      </c>
      <c r="F267" s="58">
        <v>1754</v>
      </c>
      <c r="G267" s="57">
        <v>2093.83</v>
      </c>
      <c r="H267" s="57">
        <v>1754</v>
      </c>
      <c r="I267" s="57">
        <v>339.83</v>
      </c>
      <c r="J267" s="57">
        <v>0</v>
      </c>
      <c r="K267" s="57">
        <f t="shared" si="8"/>
        <v>339.83</v>
      </c>
      <c r="L267" s="1" t="s">
        <v>6712</v>
      </c>
      <c r="M267" s="1" t="s">
        <v>6921</v>
      </c>
      <c r="N267" s="1" t="s">
        <v>6801</v>
      </c>
      <c r="O267" s="1" t="s">
        <v>6516</v>
      </c>
      <c r="Q267" s="3" t="s">
        <v>6820</v>
      </c>
      <c r="U267" s="1" t="str">
        <f t="shared" si="9"/>
        <v>'022</v>
      </c>
      <c r="V267" s="1" t="s">
        <v>6854</v>
      </c>
      <c r="AI267" s="1"/>
      <c r="AM267" s="1" t="s">
        <v>495</v>
      </c>
    </row>
    <row r="268" spans="1:39" x14ac:dyDescent="0.2">
      <c r="A268" s="1" t="s">
        <v>497</v>
      </c>
      <c r="B268" s="1" t="s">
        <v>498</v>
      </c>
      <c r="C268" s="57">
        <v>0</v>
      </c>
      <c r="D268" s="57">
        <v>0</v>
      </c>
      <c r="E268" s="58">
        <v>14938</v>
      </c>
      <c r="F268" s="58">
        <v>14938</v>
      </c>
      <c r="G268" s="57">
        <v>14938</v>
      </c>
      <c r="H268" s="57">
        <v>14938</v>
      </c>
      <c r="I268" s="57">
        <v>0</v>
      </c>
      <c r="J268" s="57">
        <v>0</v>
      </c>
      <c r="K268" s="57">
        <f t="shared" si="8"/>
        <v>0</v>
      </c>
      <c r="L268" s="1" t="s">
        <v>6712</v>
      </c>
      <c r="M268" s="1" t="s">
        <v>6921</v>
      </c>
      <c r="N268" s="1" t="s">
        <v>6801</v>
      </c>
      <c r="O268" s="1" t="s">
        <v>6516</v>
      </c>
      <c r="Q268" s="3" t="s">
        <v>6820</v>
      </c>
      <c r="U268" s="1" t="str">
        <f t="shared" si="9"/>
        <v>'022</v>
      </c>
      <c r="V268" s="1" t="s">
        <v>6854</v>
      </c>
      <c r="AI268" s="1"/>
      <c r="AM268" s="1" t="s">
        <v>497</v>
      </c>
    </row>
    <row r="269" spans="1:39" x14ac:dyDescent="0.2">
      <c r="A269" s="1" t="s">
        <v>499</v>
      </c>
      <c r="B269" s="1" t="s">
        <v>500</v>
      </c>
      <c r="C269" s="57">
        <v>0</v>
      </c>
      <c r="D269" s="57">
        <v>0</v>
      </c>
      <c r="E269" s="58">
        <v>1520</v>
      </c>
      <c r="F269" s="58">
        <v>1520</v>
      </c>
      <c r="G269" s="57">
        <v>1520</v>
      </c>
      <c r="H269" s="57">
        <v>1520</v>
      </c>
      <c r="I269" s="57">
        <v>0</v>
      </c>
      <c r="J269" s="57">
        <v>0</v>
      </c>
      <c r="K269" s="57">
        <f t="shared" si="8"/>
        <v>0</v>
      </c>
      <c r="L269" s="1" t="s">
        <v>6712</v>
      </c>
      <c r="M269" s="1" t="s">
        <v>6921</v>
      </c>
      <c r="N269" s="1" t="s">
        <v>6801</v>
      </c>
      <c r="O269" s="1" t="s">
        <v>6516</v>
      </c>
      <c r="Q269" s="3" t="s">
        <v>6820</v>
      </c>
      <c r="U269" s="1" t="str">
        <f t="shared" si="9"/>
        <v>'022</v>
      </c>
      <c r="V269" s="1" t="s">
        <v>6854</v>
      </c>
      <c r="AI269" s="1"/>
      <c r="AM269" s="1" t="s">
        <v>499</v>
      </c>
    </row>
    <row r="270" spans="1:39" x14ac:dyDescent="0.2">
      <c r="A270" s="1" t="s">
        <v>501</v>
      </c>
      <c r="B270" s="1" t="s">
        <v>502</v>
      </c>
      <c r="C270" s="57">
        <v>387.44</v>
      </c>
      <c r="D270" s="57">
        <v>0</v>
      </c>
      <c r="E270" s="58">
        <v>2305.3000000000002</v>
      </c>
      <c r="F270" s="58">
        <v>2305.3000000000002</v>
      </c>
      <c r="G270" s="57">
        <v>2692.74</v>
      </c>
      <c r="H270" s="57">
        <v>2305.3000000000002</v>
      </c>
      <c r="I270" s="57">
        <v>387.44</v>
      </c>
      <c r="J270" s="57">
        <v>0</v>
      </c>
      <c r="K270" s="57">
        <f t="shared" si="8"/>
        <v>387.44</v>
      </c>
      <c r="L270" s="1" t="s">
        <v>6712</v>
      </c>
      <c r="M270" s="1" t="s">
        <v>6921</v>
      </c>
      <c r="N270" s="1" t="s">
        <v>6801</v>
      </c>
      <c r="O270" s="1" t="s">
        <v>6516</v>
      </c>
      <c r="Q270" s="3" t="s">
        <v>6820</v>
      </c>
      <c r="U270" s="1" t="str">
        <f t="shared" si="9"/>
        <v>'022</v>
      </c>
      <c r="V270" s="1" t="s">
        <v>6854</v>
      </c>
      <c r="AI270" s="1"/>
      <c r="AM270" s="1" t="s">
        <v>501</v>
      </c>
    </row>
    <row r="271" spans="1:39" x14ac:dyDescent="0.2">
      <c r="A271" s="1" t="s">
        <v>503</v>
      </c>
      <c r="B271" s="1" t="s">
        <v>504</v>
      </c>
      <c r="C271" s="57">
        <v>0</v>
      </c>
      <c r="D271" s="57">
        <v>0</v>
      </c>
      <c r="E271" s="58">
        <v>75</v>
      </c>
      <c r="F271" s="58">
        <v>75</v>
      </c>
      <c r="G271" s="57">
        <v>75</v>
      </c>
      <c r="H271" s="57">
        <v>75</v>
      </c>
      <c r="I271" s="57">
        <v>0</v>
      </c>
      <c r="J271" s="57">
        <v>0</v>
      </c>
      <c r="K271" s="57">
        <f t="shared" si="8"/>
        <v>0</v>
      </c>
      <c r="L271" s="1" t="s">
        <v>6712</v>
      </c>
      <c r="M271" s="1" t="s">
        <v>6921</v>
      </c>
      <c r="N271" s="1" t="s">
        <v>6801</v>
      </c>
      <c r="O271" s="1" t="s">
        <v>6516</v>
      </c>
      <c r="Q271" s="3" t="s">
        <v>6820</v>
      </c>
      <c r="U271" s="1" t="str">
        <f t="shared" si="9"/>
        <v>'022</v>
      </c>
      <c r="V271" s="1" t="s">
        <v>6854</v>
      </c>
      <c r="AI271" s="1"/>
      <c r="AM271" s="1" t="s">
        <v>503</v>
      </c>
    </row>
    <row r="272" spans="1:39" x14ac:dyDescent="0.2">
      <c r="A272" s="1" t="s">
        <v>505</v>
      </c>
      <c r="B272" s="1" t="s">
        <v>506</v>
      </c>
      <c r="C272" s="57">
        <v>9.69</v>
      </c>
      <c r="D272" s="57">
        <v>0</v>
      </c>
      <c r="E272" s="58">
        <v>17.14</v>
      </c>
      <c r="F272" s="58">
        <v>9.69</v>
      </c>
      <c r="G272" s="57">
        <v>26.83</v>
      </c>
      <c r="H272" s="57">
        <v>9.69</v>
      </c>
      <c r="I272" s="57">
        <v>17.14</v>
      </c>
      <c r="J272" s="57">
        <v>0</v>
      </c>
      <c r="K272" s="57">
        <f t="shared" si="8"/>
        <v>17.14</v>
      </c>
      <c r="L272" s="1" t="s">
        <v>6712</v>
      </c>
      <c r="M272" s="1" t="s">
        <v>6921</v>
      </c>
      <c r="N272" s="1" t="s">
        <v>6801</v>
      </c>
      <c r="O272" s="1" t="s">
        <v>6516</v>
      </c>
      <c r="Q272" s="3" t="s">
        <v>6820</v>
      </c>
      <c r="U272" s="1" t="str">
        <f t="shared" si="9"/>
        <v>'022</v>
      </c>
      <c r="V272" s="1" t="s">
        <v>6854</v>
      </c>
      <c r="AI272" s="1"/>
      <c r="AM272" s="1" t="s">
        <v>505</v>
      </c>
    </row>
    <row r="273" spans="1:39" x14ac:dyDescent="0.2">
      <c r="A273" s="1" t="s">
        <v>507</v>
      </c>
      <c r="B273" s="1" t="s">
        <v>508</v>
      </c>
      <c r="C273" s="57">
        <v>10</v>
      </c>
      <c r="D273" s="57">
        <v>0</v>
      </c>
      <c r="E273" s="58">
        <v>255220.04</v>
      </c>
      <c r="F273" s="58">
        <v>255230.04</v>
      </c>
      <c r="G273" s="57">
        <v>255230.04</v>
      </c>
      <c r="H273" s="57">
        <v>255230.04</v>
      </c>
      <c r="I273" s="57">
        <v>0</v>
      </c>
      <c r="J273" s="57">
        <v>0</v>
      </c>
      <c r="K273" s="57">
        <f t="shared" si="8"/>
        <v>0</v>
      </c>
      <c r="L273" s="1" t="s">
        <v>6712</v>
      </c>
      <c r="M273" s="1" t="s">
        <v>6921</v>
      </c>
      <c r="N273" s="1" t="s">
        <v>6801</v>
      </c>
      <c r="O273" s="1" t="s">
        <v>6516</v>
      </c>
      <c r="Q273" s="3" t="s">
        <v>6820</v>
      </c>
      <c r="U273" s="1" t="str">
        <f t="shared" si="9"/>
        <v>'022</v>
      </c>
      <c r="V273" s="1" t="s">
        <v>6854</v>
      </c>
      <c r="AI273" s="1"/>
      <c r="AM273" s="1" t="s">
        <v>507</v>
      </c>
    </row>
    <row r="274" spans="1:39" x14ac:dyDescent="0.2">
      <c r="A274" s="1" t="s">
        <v>5904</v>
      </c>
      <c r="B274" s="1" t="s">
        <v>5905</v>
      </c>
      <c r="C274" s="57">
        <v>0</v>
      </c>
      <c r="D274" s="57">
        <v>0</v>
      </c>
      <c r="E274" s="58">
        <v>50</v>
      </c>
      <c r="F274" s="58">
        <v>50</v>
      </c>
      <c r="G274" s="57">
        <v>50</v>
      </c>
      <c r="H274" s="57">
        <v>50</v>
      </c>
      <c r="I274" s="57">
        <v>0</v>
      </c>
      <c r="J274" s="57">
        <v>0</v>
      </c>
      <c r="K274" s="57">
        <f t="shared" si="8"/>
        <v>0</v>
      </c>
      <c r="L274" s="1" t="s">
        <v>6712</v>
      </c>
      <c r="M274" s="1" t="s">
        <v>6921</v>
      </c>
      <c r="N274" s="1" t="s">
        <v>6801</v>
      </c>
      <c r="O274" s="1" t="s">
        <v>6516</v>
      </c>
      <c r="Q274" s="3" t="s">
        <v>6820</v>
      </c>
      <c r="U274" s="1" t="str">
        <f t="shared" si="9"/>
        <v>'022</v>
      </c>
      <c r="V274" s="1" t="s">
        <v>6854</v>
      </c>
      <c r="AI274" s="1"/>
      <c r="AM274" s="1" t="e">
        <v>#N/A</v>
      </c>
    </row>
    <row r="275" spans="1:39" x14ac:dyDescent="0.2">
      <c r="A275" s="1" t="s">
        <v>509</v>
      </c>
      <c r="B275" s="1" t="s">
        <v>510</v>
      </c>
      <c r="C275" s="57">
        <v>506</v>
      </c>
      <c r="D275" s="57">
        <v>0</v>
      </c>
      <c r="E275" s="58">
        <v>34255.629999999997</v>
      </c>
      <c r="F275" s="58">
        <v>34255.629999999997</v>
      </c>
      <c r="G275" s="57">
        <v>34761.629999999997</v>
      </c>
      <c r="H275" s="57">
        <v>34255.629999999997</v>
      </c>
      <c r="I275" s="57">
        <v>506</v>
      </c>
      <c r="J275" s="57">
        <v>0</v>
      </c>
      <c r="K275" s="57">
        <f t="shared" si="8"/>
        <v>506</v>
      </c>
      <c r="L275" s="1" t="s">
        <v>6712</v>
      </c>
      <c r="M275" s="1" t="s">
        <v>6921</v>
      </c>
      <c r="N275" s="1" t="s">
        <v>6801</v>
      </c>
      <c r="O275" s="1" t="s">
        <v>6516</v>
      </c>
      <c r="Q275" s="3" t="s">
        <v>6820</v>
      </c>
      <c r="U275" s="1" t="str">
        <f t="shared" si="9"/>
        <v>'022</v>
      </c>
      <c r="V275" s="1" t="s">
        <v>6854</v>
      </c>
      <c r="AI275" s="1"/>
      <c r="AM275" s="1" t="s">
        <v>509</v>
      </c>
    </row>
    <row r="276" spans="1:39" x14ac:dyDescent="0.2">
      <c r="A276" s="1" t="s">
        <v>511</v>
      </c>
      <c r="B276" s="1" t="s">
        <v>512</v>
      </c>
      <c r="C276" s="57">
        <v>0</v>
      </c>
      <c r="D276" s="57">
        <v>0</v>
      </c>
      <c r="E276" s="58">
        <v>1384.89</v>
      </c>
      <c r="F276" s="58">
        <v>1384.89</v>
      </c>
      <c r="G276" s="57">
        <v>1384.89</v>
      </c>
      <c r="H276" s="57">
        <v>1384.89</v>
      </c>
      <c r="I276" s="57">
        <v>0</v>
      </c>
      <c r="J276" s="57">
        <v>0</v>
      </c>
      <c r="K276" s="57">
        <f t="shared" si="8"/>
        <v>0</v>
      </c>
      <c r="L276" s="1" t="s">
        <v>6712</v>
      </c>
      <c r="M276" s="1" t="s">
        <v>6921</v>
      </c>
      <c r="N276" s="1" t="s">
        <v>6801</v>
      </c>
      <c r="O276" s="1" t="s">
        <v>6516</v>
      </c>
      <c r="Q276" s="3" t="s">
        <v>6820</v>
      </c>
      <c r="U276" s="1" t="str">
        <f t="shared" si="9"/>
        <v>'022</v>
      </c>
      <c r="V276" s="1" t="s">
        <v>6854</v>
      </c>
      <c r="AI276" s="1"/>
      <c r="AM276" s="1" t="s">
        <v>511</v>
      </c>
    </row>
    <row r="277" spans="1:39" x14ac:dyDescent="0.2">
      <c r="A277" s="1" t="s">
        <v>5906</v>
      </c>
      <c r="B277" s="1" t="s">
        <v>5907</v>
      </c>
      <c r="C277" s="57">
        <v>0</v>
      </c>
      <c r="D277" s="57">
        <v>0</v>
      </c>
      <c r="E277" s="58">
        <v>1125</v>
      </c>
      <c r="F277" s="58">
        <v>1125</v>
      </c>
      <c r="G277" s="57">
        <v>1125</v>
      </c>
      <c r="H277" s="57">
        <v>1125</v>
      </c>
      <c r="I277" s="57">
        <v>0</v>
      </c>
      <c r="J277" s="57">
        <v>0</v>
      </c>
      <c r="K277" s="57">
        <f t="shared" si="8"/>
        <v>0</v>
      </c>
      <c r="L277" s="1" t="s">
        <v>6712</v>
      </c>
      <c r="M277" s="1" t="s">
        <v>6921</v>
      </c>
      <c r="N277" s="1" t="s">
        <v>6801</v>
      </c>
      <c r="O277" s="1" t="s">
        <v>6516</v>
      </c>
      <c r="Q277" s="3" t="s">
        <v>6820</v>
      </c>
      <c r="U277" s="1" t="str">
        <f t="shared" si="9"/>
        <v>'022</v>
      </c>
      <c r="V277" s="1" t="s">
        <v>6854</v>
      </c>
      <c r="AI277" s="1"/>
      <c r="AM277" s="1" t="e">
        <v>#N/A</v>
      </c>
    </row>
    <row r="278" spans="1:39" x14ac:dyDescent="0.2">
      <c r="A278" s="1" t="s">
        <v>513</v>
      </c>
      <c r="B278" s="1" t="s">
        <v>514</v>
      </c>
      <c r="C278" s="57">
        <v>0</v>
      </c>
      <c r="D278" s="57">
        <v>0</v>
      </c>
      <c r="E278" s="58">
        <v>3292.29</v>
      </c>
      <c r="F278" s="58">
        <v>3292.29</v>
      </c>
      <c r="G278" s="57">
        <v>3292.29</v>
      </c>
      <c r="H278" s="57">
        <v>3292.29</v>
      </c>
      <c r="I278" s="57">
        <v>0</v>
      </c>
      <c r="J278" s="57">
        <v>0</v>
      </c>
      <c r="K278" s="57">
        <f t="shared" si="8"/>
        <v>0</v>
      </c>
      <c r="L278" s="1" t="s">
        <v>6712</v>
      </c>
      <c r="M278" s="1" t="s">
        <v>6921</v>
      </c>
      <c r="N278" s="1" t="s">
        <v>6801</v>
      </c>
      <c r="O278" s="1" t="s">
        <v>6516</v>
      </c>
      <c r="Q278" s="3" t="s">
        <v>6820</v>
      </c>
      <c r="U278" s="1" t="str">
        <f t="shared" si="9"/>
        <v>'022</v>
      </c>
      <c r="V278" s="1" t="s">
        <v>6854</v>
      </c>
      <c r="AI278" s="1"/>
      <c r="AM278" s="1" t="s">
        <v>513</v>
      </c>
    </row>
    <row r="279" spans="1:39" x14ac:dyDescent="0.2">
      <c r="A279" s="1" t="s">
        <v>515</v>
      </c>
      <c r="B279" s="1" t="s">
        <v>516</v>
      </c>
      <c r="C279" s="57">
        <v>0</v>
      </c>
      <c r="D279" s="57">
        <v>0</v>
      </c>
      <c r="E279" s="58">
        <v>1500</v>
      </c>
      <c r="F279" s="58">
        <v>1500</v>
      </c>
      <c r="G279" s="57">
        <v>1500</v>
      </c>
      <c r="H279" s="57">
        <v>1500</v>
      </c>
      <c r="I279" s="57">
        <v>0</v>
      </c>
      <c r="J279" s="57">
        <v>0</v>
      </c>
      <c r="K279" s="57">
        <f t="shared" si="8"/>
        <v>0</v>
      </c>
      <c r="L279" s="1" t="s">
        <v>6712</v>
      </c>
      <c r="M279" s="1" t="s">
        <v>6921</v>
      </c>
      <c r="N279" s="1" t="s">
        <v>6801</v>
      </c>
      <c r="O279" s="1" t="s">
        <v>6516</v>
      </c>
      <c r="Q279" s="3" t="s">
        <v>6820</v>
      </c>
      <c r="U279" s="1" t="str">
        <f t="shared" si="9"/>
        <v>'022</v>
      </c>
      <c r="V279" s="1" t="s">
        <v>6854</v>
      </c>
      <c r="AI279" s="1"/>
      <c r="AM279" s="1" t="s">
        <v>515</v>
      </c>
    </row>
    <row r="280" spans="1:39" x14ac:dyDescent="0.2">
      <c r="A280" s="1" t="s">
        <v>517</v>
      </c>
      <c r="B280" s="1" t="s">
        <v>518</v>
      </c>
      <c r="C280" s="57">
        <v>0</v>
      </c>
      <c r="D280" s="57">
        <v>0</v>
      </c>
      <c r="E280" s="58">
        <v>250</v>
      </c>
      <c r="F280" s="58">
        <v>250</v>
      </c>
      <c r="G280" s="57">
        <v>250</v>
      </c>
      <c r="H280" s="57">
        <v>250</v>
      </c>
      <c r="I280" s="57">
        <v>0</v>
      </c>
      <c r="J280" s="57">
        <v>0</v>
      </c>
      <c r="K280" s="57">
        <f t="shared" si="8"/>
        <v>0</v>
      </c>
      <c r="L280" s="1" t="s">
        <v>6712</v>
      </c>
      <c r="M280" s="1" t="s">
        <v>6921</v>
      </c>
      <c r="N280" s="1" t="s">
        <v>6801</v>
      </c>
      <c r="O280" s="1" t="s">
        <v>6516</v>
      </c>
      <c r="Q280" s="3" t="s">
        <v>6820</v>
      </c>
      <c r="U280" s="1" t="str">
        <f t="shared" si="9"/>
        <v>'022</v>
      </c>
      <c r="V280" s="1" t="s">
        <v>6854</v>
      </c>
      <c r="AI280" s="1"/>
      <c r="AM280" s="1" t="s">
        <v>517</v>
      </c>
    </row>
    <row r="281" spans="1:39" x14ac:dyDescent="0.2">
      <c r="A281" s="1" t="s">
        <v>519</v>
      </c>
      <c r="B281" s="1" t="s">
        <v>520</v>
      </c>
      <c r="C281" s="57">
        <v>0</v>
      </c>
      <c r="D281" s="57">
        <v>0</v>
      </c>
      <c r="E281" s="58">
        <v>460</v>
      </c>
      <c r="F281" s="58">
        <v>460</v>
      </c>
      <c r="G281" s="57">
        <v>460</v>
      </c>
      <c r="H281" s="57">
        <v>460</v>
      </c>
      <c r="I281" s="57">
        <v>0</v>
      </c>
      <c r="J281" s="57">
        <v>0</v>
      </c>
      <c r="K281" s="57">
        <f t="shared" si="8"/>
        <v>0</v>
      </c>
      <c r="L281" s="1" t="s">
        <v>6712</v>
      </c>
      <c r="M281" s="1" t="s">
        <v>6921</v>
      </c>
      <c r="N281" s="1" t="s">
        <v>6801</v>
      </c>
      <c r="O281" s="1" t="s">
        <v>6516</v>
      </c>
      <c r="Q281" s="3" t="s">
        <v>6820</v>
      </c>
      <c r="U281" s="1" t="str">
        <f t="shared" si="9"/>
        <v>'022</v>
      </c>
      <c r="V281" s="1" t="s">
        <v>6854</v>
      </c>
      <c r="AI281" s="1"/>
      <c r="AM281" s="1" t="s">
        <v>519</v>
      </c>
    </row>
    <row r="282" spans="1:39" x14ac:dyDescent="0.2">
      <c r="A282" s="1" t="s">
        <v>521</v>
      </c>
      <c r="B282" s="1" t="s">
        <v>522</v>
      </c>
      <c r="C282" s="57">
        <v>0</v>
      </c>
      <c r="D282" s="57">
        <v>0</v>
      </c>
      <c r="E282" s="58">
        <v>200</v>
      </c>
      <c r="F282" s="58">
        <v>200</v>
      </c>
      <c r="G282" s="57">
        <v>200</v>
      </c>
      <c r="H282" s="57">
        <v>200</v>
      </c>
      <c r="I282" s="57">
        <v>0</v>
      </c>
      <c r="J282" s="57">
        <v>0</v>
      </c>
      <c r="K282" s="57">
        <f t="shared" si="8"/>
        <v>0</v>
      </c>
      <c r="L282" s="1" t="s">
        <v>6712</v>
      </c>
      <c r="M282" s="1" t="s">
        <v>6921</v>
      </c>
      <c r="N282" s="1" t="s">
        <v>6801</v>
      </c>
      <c r="O282" s="1" t="s">
        <v>6516</v>
      </c>
      <c r="Q282" s="3" t="s">
        <v>6820</v>
      </c>
      <c r="U282" s="1" t="str">
        <f t="shared" si="9"/>
        <v>'022</v>
      </c>
      <c r="V282" s="1" t="s">
        <v>6854</v>
      </c>
      <c r="AI282" s="1"/>
      <c r="AM282" s="1" t="s">
        <v>521</v>
      </c>
    </row>
    <row r="283" spans="1:39" x14ac:dyDescent="0.2">
      <c r="A283" s="1" t="s">
        <v>523</v>
      </c>
      <c r="B283" s="1" t="s">
        <v>524</v>
      </c>
      <c r="C283" s="57">
        <v>0</v>
      </c>
      <c r="D283" s="57">
        <v>0</v>
      </c>
      <c r="E283" s="58">
        <v>3350</v>
      </c>
      <c r="F283" s="58">
        <v>3350</v>
      </c>
      <c r="G283" s="57">
        <v>3350</v>
      </c>
      <c r="H283" s="57">
        <v>3350</v>
      </c>
      <c r="I283" s="57">
        <v>0</v>
      </c>
      <c r="J283" s="57">
        <v>0</v>
      </c>
      <c r="K283" s="57">
        <f t="shared" si="8"/>
        <v>0</v>
      </c>
      <c r="L283" s="1" t="s">
        <v>6712</v>
      </c>
      <c r="M283" s="1" t="s">
        <v>6921</v>
      </c>
      <c r="N283" s="1" t="s">
        <v>6801</v>
      </c>
      <c r="O283" s="1" t="s">
        <v>6516</v>
      </c>
      <c r="Q283" s="3" t="s">
        <v>6820</v>
      </c>
      <c r="U283" s="1" t="str">
        <f t="shared" si="9"/>
        <v>'022</v>
      </c>
      <c r="V283" s="1" t="s">
        <v>6854</v>
      </c>
      <c r="AI283" s="1"/>
      <c r="AM283" s="1" t="s">
        <v>523</v>
      </c>
    </row>
    <row r="284" spans="1:39" x14ac:dyDescent="0.2">
      <c r="A284" s="1" t="s">
        <v>5908</v>
      </c>
      <c r="B284" s="1" t="s">
        <v>5909</v>
      </c>
      <c r="C284" s="57">
        <v>152.68</v>
      </c>
      <c r="D284" s="57">
        <v>0</v>
      </c>
      <c r="E284" s="58">
        <v>3202.54</v>
      </c>
      <c r="F284" s="58">
        <v>3355.22</v>
      </c>
      <c r="G284" s="57">
        <v>3355.22</v>
      </c>
      <c r="H284" s="57">
        <v>3355.22</v>
      </c>
      <c r="I284" s="57">
        <v>0</v>
      </c>
      <c r="J284" s="57">
        <v>0</v>
      </c>
      <c r="K284" s="57">
        <f t="shared" si="8"/>
        <v>0</v>
      </c>
      <c r="L284" s="1" t="s">
        <v>6712</v>
      </c>
      <c r="M284" s="1" t="s">
        <v>6921</v>
      </c>
      <c r="N284" s="1" t="s">
        <v>6801</v>
      </c>
      <c r="O284" s="1" t="s">
        <v>6516</v>
      </c>
      <c r="Q284" s="3" t="s">
        <v>6820</v>
      </c>
      <c r="U284" s="1" t="str">
        <f t="shared" si="9"/>
        <v>'022</v>
      </c>
      <c r="V284" s="1" t="s">
        <v>6854</v>
      </c>
      <c r="AI284" s="1"/>
      <c r="AM284" s="1" t="e">
        <v>#N/A</v>
      </c>
    </row>
    <row r="285" spans="1:39" x14ac:dyDescent="0.2">
      <c r="A285" s="1" t="s">
        <v>5910</v>
      </c>
      <c r="B285" s="1" t="s">
        <v>5911</v>
      </c>
      <c r="C285" s="57">
        <v>0</v>
      </c>
      <c r="D285" s="57">
        <v>0</v>
      </c>
      <c r="E285" s="58">
        <v>10472.959999999999</v>
      </c>
      <c r="F285" s="58">
        <v>10472.959999999999</v>
      </c>
      <c r="G285" s="57">
        <v>10472.959999999999</v>
      </c>
      <c r="H285" s="57">
        <v>10472.959999999999</v>
      </c>
      <c r="I285" s="57">
        <v>0</v>
      </c>
      <c r="J285" s="57">
        <v>0</v>
      </c>
      <c r="K285" s="57">
        <f t="shared" si="8"/>
        <v>0</v>
      </c>
      <c r="L285" s="1" t="s">
        <v>6712</v>
      </c>
      <c r="M285" s="1" t="s">
        <v>6921</v>
      </c>
      <c r="N285" s="1" t="s">
        <v>6801</v>
      </c>
      <c r="O285" s="1" t="s">
        <v>6516</v>
      </c>
      <c r="Q285" s="3" t="s">
        <v>6820</v>
      </c>
      <c r="U285" s="1" t="str">
        <f t="shared" si="9"/>
        <v>'022</v>
      </c>
      <c r="V285" s="1" t="s">
        <v>6854</v>
      </c>
      <c r="AI285" s="1"/>
      <c r="AM285" s="1" t="e">
        <v>#N/A</v>
      </c>
    </row>
    <row r="286" spans="1:39" x14ac:dyDescent="0.2">
      <c r="A286" s="1" t="s">
        <v>525</v>
      </c>
      <c r="B286" s="1" t="s">
        <v>526</v>
      </c>
      <c r="C286" s="57">
        <v>0</v>
      </c>
      <c r="D286" s="57">
        <v>0</v>
      </c>
      <c r="E286" s="58">
        <v>27699.040000000001</v>
      </c>
      <c r="F286" s="58">
        <v>27699.040000000001</v>
      </c>
      <c r="G286" s="57">
        <v>27699.040000000001</v>
      </c>
      <c r="H286" s="57">
        <v>27699.040000000001</v>
      </c>
      <c r="I286" s="57">
        <v>0</v>
      </c>
      <c r="J286" s="57">
        <v>0</v>
      </c>
      <c r="K286" s="57">
        <f t="shared" si="8"/>
        <v>0</v>
      </c>
      <c r="L286" s="1" t="s">
        <v>6712</v>
      </c>
      <c r="M286" s="1" t="s">
        <v>6921</v>
      </c>
      <c r="N286" s="1" t="s">
        <v>6801</v>
      </c>
      <c r="O286" s="1" t="s">
        <v>6516</v>
      </c>
      <c r="Q286" s="3" t="s">
        <v>6820</v>
      </c>
      <c r="U286" s="1" t="str">
        <f t="shared" si="9"/>
        <v>'022</v>
      </c>
      <c r="V286" s="1" t="s">
        <v>6854</v>
      </c>
      <c r="AI286" s="1"/>
      <c r="AM286" s="1" t="s">
        <v>525</v>
      </c>
    </row>
    <row r="287" spans="1:39" x14ac:dyDescent="0.2">
      <c r="A287" s="1" t="s">
        <v>527</v>
      </c>
      <c r="B287" s="1" t="s">
        <v>528</v>
      </c>
      <c r="C287" s="57">
        <v>0</v>
      </c>
      <c r="D287" s="57">
        <v>0</v>
      </c>
      <c r="E287" s="58">
        <v>1986.66</v>
      </c>
      <c r="F287" s="58">
        <v>1986.66</v>
      </c>
      <c r="G287" s="57">
        <v>1986.66</v>
      </c>
      <c r="H287" s="57">
        <v>1986.66</v>
      </c>
      <c r="I287" s="57">
        <v>0</v>
      </c>
      <c r="J287" s="57">
        <v>0</v>
      </c>
      <c r="K287" s="57">
        <f t="shared" si="8"/>
        <v>0</v>
      </c>
      <c r="L287" s="1" t="s">
        <v>6712</v>
      </c>
      <c r="M287" s="1" t="s">
        <v>6921</v>
      </c>
      <c r="N287" s="1" t="s">
        <v>6801</v>
      </c>
      <c r="O287" s="1" t="s">
        <v>6516</v>
      </c>
      <c r="Q287" s="3" t="s">
        <v>6820</v>
      </c>
      <c r="U287" s="1" t="str">
        <f t="shared" si="9"/>
        <v>'022</v>
      </c>
      <c r="V287" s="1" t="s">
        <v>6854</v>
      </c>
      <c r="AI287" s="1"/>
      <c r="AM287" s="1" t="s">
        <v>527</v>
      </c>
    </row>
    <row r="288" spans="1:39" x14ac:dyDescent="0.2">
      <c r="A288" s="1" t="s">
        <v>529</v>
      </c>
      <c r="B288" s="1" t="s">
        <v>530</v>
      </c>
      <c r="C288" s="57">
        <v>0</v>
      </c>
      <c r="D288" s="57">
        <v>0</v>
      </c>
      <c r="E288" s="58">
        <v>9065</v>
      </c>
      <c r="F288" s="58">
        <v>9065</v>
      </c>
      <c r="G288" s="57">
        <v>9065</v>
      </c>
      <c r="H288" s="57">
        <v>9065</v>
      </c>
      <c r="I288" s="57">
        <v>0</v>
      </c>
      <c r="J288" s="57">
        <v>0</v>
      </c>
      <c r="K288" s="57">
        <f t="shared" si="8"/>
        <v>0</v>
      </c>
      <c r="L288" s="1" t="s">
        <v>6712</v>
      </c>
      <c r="M288" s="1" t="s">
        <v>6921</v>
      </c>
      <c r="N288" s="1" t="s">
        <v>6801</v>
      </c>
      <c r="O288" s="1" t="s">
        <v>6516</v>
      </c>
      <c r="Q288" s="3" t="s">
        <v>6820</v>
      </c>
      <c r="U288" s="1" t="str">
        <f t="shared" si="9"/>
        <v>'022</v>
      </c>
      <c r="V288" s="1" t="s">
        <v>6854</v>
      </c>
      <c r="AI288" s="1"/>
      <c r="AM288" s="1" t="s">
        <v>529</v>
      </c>
    </row>
    <row r="289" spans="1:39" x14ac:dyDescent="0.2">
      <c r="A289" s="1" t="s">
        <v>5912</v>
      </c>
      <c r="B289" s="1" t="s">
        <v>5913</v>
      </c>
      <c r="C289" s="57">
        <v>0</v>
      </c>
      <c r="D289" s="57">
        <v>0</v>
      </c>
      <c r="E289" s="58">
        <v>78.95</v>
      </c>
      <c r="F289" s="58">
        <v>78.95</v>
      </c>
      <c r="G289" s="57">
        <v>78.95</v>
      </c>
      <c r="H289" s="57">
        <v>78.95</v>
      </c>
      <c r="I289" s="57">
        <v>0</v>
      </c>
      <c r="J289" s="57">
        <v>0</v>
      </c>
      <c r="K289" s="57">
        <f t="shared" si="8"/>
        <v>0</v>
      </c>
      <c r="L289" s="1" t="s">
        <v>6712</v>
      </c>
      <c r="M289" s="1" t="s">
        <v>6921</v>
      </c>
      <c r="N289" s="1" t="s">
        <v>6801</v>
      </c>
      <c r="O289" s="1" t="s">
        <v>6516</v>
      </c>
      <c r="Q289" s="3" t="s">
        <v>6820</v>
      </c>
      <c r="U289" s="1" t="str">
        <f t="shared" si="9"/>
        <v>'022</v>
      </c>
      <c r="V289" s="1" t="s">
        <v>6854</v>
      </c>
      <c r="AI289" s="1"/>
      <c r="AM289" s="1" t="e">
        <v>#N/A</v>
      </c>
    </row>
    <row r="290" spans="1:39" x14ac:dyDescent="0.2">
      <c r="A290" s="1" t="s">
        <v>531</v>
      </c>
      <c r="B290" s="1" t="s">
        <v>532</v>
      </c>
      <c r="C290" s="57">
        <v>0</v>
      </c>
      <c r="D290" s="57">
        <v>0</v>
      </c>
      <c r="E290" s="58">
        <v>33856.85</v>
      </c>
      <c r="F290" s="58">
        <v>33856.85</v>
      </c>
      <c r="G290" s="57">
        <v>33856.85</v>
      </c>
      <c r="H290" s="57">
        <v>33856.85</v>
      </c>
      <c r="I290" s="57">
        <v>0</v>
      </c>
      <c r="J290" s="57">
        <v>0</v>
      </c>
      <c r="K290" s="57">
        <f t="shared" si="8"/>
        <v>0</v>
      </c>
      <c r="L290" s="1" t="s">
        <v>6712</v>
      </c>
      <c r="M290" s="1" t="s">
        <v>6921</v>
      </c>
      <c r="N290" s="1" t="s">
        <v>6801</v>
      </c>
      <c r="O290" s="1" t="s">
        <v>6516</v>
      </c>
      <c r="Q290" s="3" t="s">
        <v>6820</v>
      </c>
      <c r="U290" s="1" t="str">
        <f t="shared" si="9"/>
        <v>'022</v>
      </c>
      <c r="V290" s="1" t="s">
        <v>6854</v>
      </c>
      <c r="AI290" s="1"/>
      <c r="AM290" s="1" t="s">
        <v>531</v>
      </c>
    </row>
    <row r="291" spans="1:39" x14ac:dyDescent="0.2">
      <c r="A291" s="1" t="s">
        <v>533</v>
      </c>
      <c r="B291" s="1" t="s">
        <v>534</v>
      </c>
      <c r="C291" s="57">
        <v>0</v>
      </c>
      <c r="D291" s="57">
        <v>0</v>
      </c>
      <c r="E291" s="58">
        <v>25000</v>
      </c>
      <c r="F291" s="58">
        <v>25000</v>
      </c>
      <c r="G291" s="57">
        <v>25000</v>
      </c>
      <c r="H291" s="57">
        <v>25000</v>
      </c>
      <c r="I291" s="57">
        <v>0</v>
      </c>
      <c r="J291" s="57">
        <v>0</v>
      </c>
      <c r="K291" s="57">
        <f t="shared" si="8"/>
        <v>0</v>
      </c>
      <c r="L291" s="1" t="s">
        <v>6712</v>
      </c>
      <c r="M291" s="1" t="s">
        <v>6921</v>
      </c>
      <c r="N291" s="1" t="s">
        <v>6801</v>
      </c>
      <c r="O291" s="1" t="s">
        <v>6516</v>
      </c>
      <c r="Q291" s="3" t="s">
        <v>6820</v>
      </c>
      <c r="U291" s="1" t="str">
        <f t="shared" si="9"/>
        <v>'022</v>
      </c>
      <c r="V291" s="1" t="s">
        <v>6854</v>
      </c>
      <c r="AI291" s="1"/>
      <c r="AM291" s="1" t="s">
        <v>533</v>
      </c>
    </row>
    <row r="292" spans="1:39" x14ac:dyDescent="0.2">
      <c r="A292" s="1" t="s">
        <v>535</v>
      </c>
      <c r="B292" s="1" t="s">
        <v>536</v>
      </c>
      <c r="C292" s="57">
        <v>367.09</v>
      </c>
      <c r="D292" s="57">
        <v>0</v>
      </c>
      <c r="E292" s="58">
        <v>495374.61</v>
      </c>
      <c r="F292" s="58">
        <v>495374.61</v>
      </c>
      <c r="G292" s="57">
        <v>495741.7</v>
      </c>
      <c r="H292" s="57">
        <v>495374.61</v>
      </c>
      <c r="I292" s="57">
        <v>367.09</v>
      </c>
      <c r="J292" s="57">
        <v>0</v>
      </c>
      <c r="K292" s="57">
        <f t="shared" si="8"/>
        <v>367.09</v>
      </c>
      <c r="L292" s="1" t="s">
        <v>6712</v>
      </c>
      <c r="M292" s="1" t="s">
        <v>6921</v>
      </c>
      <c r="N292" s="1" t="s">
        <v>6801</v>
      </c>
      <c r="O292" s="1" t="s">
        <v>6516</v>
      </c>
      <c r="Q292" s="3" t="s">
        <v>6820</v>
      </c>
      <c r="U292" s="1" t="str">
        <f t="shared" si="9"/>
        <v>'022</v>
      </c>
      <c r="V292" s="1" t="s">
        <v>6854</v>
      </c>
      <c r="AI292" s="1"/>
      <c r="AM292" s="1" t="s">
        <v>535</v>
      </c>
    </row>
    <row r="293" spans="1:39" x14ac:dyDescent="0.2">
      <c r="A293" s="1" t="s">
        <v>537</v>
      </c>
      <c r="B293" s="1" t="s">
        <v>538</v>
      </c>
      <c r="C293" s="57">
        <v>0</v>
      </c>
      <c r="D293" s="57">
        <v>0</v>
      </c>
      <c r="E293" s="58">
        <v>7488.5</v>
      </c>
      <c r="F293" s="58">
        <v>3125.68</v>
      </c>
      <c r="G293" s="57">
        <v>7488.5</v>
      </c>
      <c r="H293" s="57">
        <v>3125.68</v>
      </c>
      <c r="I293" s="57">
        <v>4362.82</v>
      </c>
      <c r="J293" s="57">
        <v>0</v>
      </c>
      <c r="K293" s="57">
        <f t="shared" si="8"/>
        <v>4362.82</v>
      </c>
      <c r="L293" s="1" t="s">
        <v>6712</v>
      </c>
      <c r="M293" s="1" t="s">
        <v>6921</v>
      </c>
      <c r="N293" s="1" t="s">
        <v>6801</v>
      </c>
      <c r="O293" s="1" t="s">
        <v>6516</v>
      </c>
      <c r="Q293" s="3" t="s">
        <v>6820</v>
      </c>
      <c r="U293" s="1" t="str">
        <f t="shared" si="9"/>
        <v>'022</v>
      </c>
      <c r="V293" s="1" t="s">
        <v>6854</v>
      </c>
      <c r="AI293" s="1"/>
      <c r="AM293" s="1" t="s">
        <v>537</v>
      </c>
    </row>
    <row r="294" spans="1:39" x14ac:dyDescent="0.2">
      <c r="A294" s="1" t="s">
        <v>539</v>
      </c>
      <c r="B294" s="1" t="s">
        <v>540</v>
      </c>
      <c r="C294" s="57">
        <v>0</v>
      </c>
      <c r="D294" s="57">
        <v>0</v>
      </c>
      <c r="E294" s="58">
        <v>64500.79</v>
      </c>
      <c r="F294" s="58">
        <v>64500.79</v>
      </c>
      <c r="G294" s="57">
        <v>64500.79</v>
      </c>
      <c r="H294" s="57">
        <v>64500.79</v>
      </c>
      <c r="I294" s="57">
        <v>0</v>
      </c>
      <c r="J294" s="57">
        <v>0</v>
      </c>
      <c r="K294" s="57">
        <f t="shared" si="8"/>
        <v>0</v>
      </c>
      <c r="L294" s="1" t="s">
        <v>6712</v>
      </c>
      <c r="M294" s="1" t="s">
        <v>6921</v>
      </c>
      <c r="N294" s="1" t="s">
        <v>6801</v>
      </c>
      <c r="O294" s="1" t="s">
        <v>6516</v>
      </c>
      <c r="Q294" s="3" t="s">
        <v>6820</v>
      </c>
      <c r="U294" s="1" t="str">
        <f t="shared" si="9"/>
        <v>'022</v>
      </c>
      <c r="V294" s="1" t="s">
        <v>6854</v>
      </c>
      <c r="AI294" s="1"/>
      <c r="AM294" s="1" t="s">
        <v>539</v>
      </c>
    </row>
    <row r="295" spans="1:39" x14ac:dyDescent="0.2">
      <c r="A295" s="1" t="s">
        <v>541</v>
      </c>
      <c r="B295" s="1" t="s">
        <v>542</v>
      </c>
      <c r="C295" s="57">
        <v>32280.89</v>
      </c>
      <c r="D295" s="57">
        <v>0</v>
      </c>
      <c r="E295" s="58">
        <v>221303.58</v>
      </c>
      <c r="F295" s="58">
        <v>220921.65</v>
      </c>
      <c r="G295" s="57">
        <v>253584.47</v>
      </c>
      <c r="H295" s="57">
        <v>220921.65</v>
      </c>
      <c r="I295" s="57">
        <v>32662.82</v>
      </c>
      <c r="J295" s="57">
        <v>0</v>
      </c>
      <c r="K295" s="57">
        <f t="shared" si="8"/>
        <v>32662.82</v>
      </c>
      <c r="L295" s="1" t="s">
        <v>6712</v>
      </c>
      <c r="M295" s="1" t="s">
        <v>6921</v>
      </c>
      <c r="N295" s="1" t="s">
        <v>6801</v>
      </c>
      <c r="O295" s="1" t="s">
        <v>6516</v>
      </c>
      <c r="Q295" s="3" t="s">
        <v>6820</v>
      </c>
      <c r="U295" s="1" t="str">
        <f t="shared" si="9"/>
        <v>'022</v>
      </c>
      <c r="V295" s="1" t="s">
        <v>6854</v>
      </c>
      <c r="AI295" s="1"/>
      <c r="AM295" s="1" t="s">
        <v>541</v>
      </c>
    </row>
    <row r="296" spans="1:39" x14ac:dyDescent="0.2">
      <c r="A296" s="1" t="s">
        <v>543</v>
      </c>
      <c r="B296" s="1" t="s">
        <v>544</v>
      </c>
      <c r="C296" s="57">
        <v>0</v>
      </c>
      <c r="D296" s="57">
        <v>0</v>
      </c>
      <c r="E296" s="58">
        <v>53906</v>
      </c>
      <c r="F296" s="58">
        <v>53906</v>
      </c>
      <c r="G296" s="57">
        <v>53906</v>
      </c>
      <c r="H296" s="57">
        <v>53906</v>
      </c>
      <c r="I296" s="57">
        <v>0</v>
      </c>
      <c r="J296" s="57">
        <v>0</v>
      </c>
      <c r="K296" s="57">
        <f t="shared" si="8"/>
        <v>0</v>
      </c>
      <c r="L296" s="1" t="s">
        <v>6712</v>
      </c>
      <c r="M296" s="1" t="s">
        <v>6921</v>
      </c>
      <c r="N296" s="1" t="s">
        <v>6801</v>
      </c>
      <c r="O296" s="1" t="s">
        <v>6516</v>
      </c>
      <c r="Q296" s="3" t="s">
        <v>6820</v>
      </c>
      <c r="U296" s="1" t="str">
        <f t="shared" si="9"/>
        <v>'022</v>
      </c>
      <c r="V296" s="1" t="s">
        <v>6854</v>
      </c>
      <c r="AI296" s="1"/>
      <c r="AM296" s="1" t="s">
        <v>543</v>
      </c>
    </row>
    <row r="297" spans="1:39" x14ac:dyDescent="0.2">
      <c r="A297" s="1" t="s">
        <v>545</v>
      </c>
      <c r="B297" s="1" t="s">
        <v>546</v>
      </c>
      <c r="C297" s="57">
        <v>775.88</v>
      </c>
      <c r="D297" s="57">
        <v>0</v>
      </c>
      <c r="E297" s="58">
        <v>0</v>
      </c>
      <c r="F297" s="58">
        <v>0</v>
      </c>
      <c r="G297" s="57">
        <v>775.88</v>
      </c>
      <c r="H297" s="57">
        <v>0</v>
      </c>
      <c r="I297" s="57">
        <v>775.88</v>
      </c>
      <c r="J297" s="57">
        <v>0</v>
      </c>
      <c r="K297" s="57">
        <f t="shared" si="8"/>
        <v>775.88</v>
      </c>
      <c r="L297" s="1" t="s">
        <v>6712</v>
      </c>
      <c r="M297" s="1" t="s">
        <v>6921</v>
      </c>
      <c r="N297" s="1" t="s">
        <v>6801</v>
      </c>
      <c r="O297" s="1" t="s">
        <v>6516</v>
      </c>
      <c r="Q297" s="3" t="s">
        <v>6820</v>
      </c>
      <c r="U297" s="1" t="str">
        <f t="shared" si="9"/>
        <v>'022</v>
      </c>
      <c r="V297" s="1" t="s">
        <v>6854</v>
      </c>
      <c r="AI297" s="1"/>
      <c r="AM297" s="1" t="s">
        <v>545</v>
      </c>
    </row>
    <row r="298" spans="1:39" x14ac:dyDescent="0.2">
      <c r="A298" s="1" t="s">
        <v>547</v>
      </c>
      <c r="B298" s="1" t="s">
        <v>548</v>
      </c>
      <c r="C298" s="57">
        <v>404.16</v>
      </c>
      <c r="D298" s="57">
        <v>0</v>
      </c>
      <c r="E298" s="58">
        <v>0</v>
      </c>
      <c r="F298" s="58">
        <v>0</v>
      </c>
      <c r="G298" s="57">
        <v>404.16</v>
      </c>
      <c r="H298" s="57">
        <v>0</v>
      </c>
      <c r="I298" s="57">
        <v>404.16</v>
      </c>
      <c r="J298" s="57">
        <v>0</v>
      </c>
      <c r="K298" s="57">
        <f t="shared" si="8"/>
        <v>404.16</v>
      </c>
      <c r="L298" s="1" t="s">
        <v>6712</v>
      </c>
      <c r="M298" s="1" t="s">
        <v>6921</v>
      </c>
      <c r="N298" s="1" t="s">
        <v>6801</v>
      </c>
      <c r="O298" s="1" t="s">
        <v>6516</v>
      </c>
      <c r="Q298" s="3" t="s">
        <v>6820</v>
      </c>
      <c r="U298" s="1" t="str">
        <f t="shared" si="9"/>
        <v>'022</v>
      </c>
      <c r="V298" s="1" t="s">
        <v>6854</v>
      </c>
      <c r="AI298" s="1"/>
      <c r="AM298" s="1" t="s">
        <v>547</v>
      </c>
    </row>
    <row r="299" spans="1:39" x14ac:dyDescent="0.2">
      <c r="A299" s="1" t="s">
        <v>5914</v>
      </c>
      <c r="B299" s="1" t="s">
        <v>5915</v>
      </c>
      <c r="C299" s="57">
        <v>0</v>
      </c>
      <c r="D299" s="57">
        <v>0</v>
      </c>
      <c r="E299" s="58">
        <v>323.08</v>
      </c>
      <c r="F299" s="58">
        <v>323.08</v>
      </c>
      <c r="G299" s="57">
        <v>323.08</v>
      </c>
      <c r="H299" s="57">
        <v>323.08</v>
      </c>
      <c r="I299" s="57">
        <v>0</v>
      </c>
      <c r="J299" s="57">
        <v>0</v>
      </c>
      <c r="K299" s="57">
        <f t="shared" si="8"/>
        <v>0</v>
      </c>
      <c r="L299" s="1" t="s">
        <v>6712</v>
      </c>
      <c r="M299" s="1" t="s">
        <v>6921</v>
      </c>
      <c r="N299" s="1" t="s">
        <v>6801</v>
      </c>
      <c r="O299" s="1" t="s">
        <v>6516</v>
      </c>
      <c r="Q299" s="3" t="s">
        <v>6820</v>
      </c>
      <c r="U299" s="1" t="str">
        <f t="shared" si="9"/>
        <v>'022</v>
      </c>
      <c r="V299" s="1" t="s">
        <v>6854</v>
      </c>
      <c r="AI299" s="1"/>
      <c r="AM299" s="1" t="e">
        <v>#N/A</v>
      </c>
    </row>
    <row r="300" spans="1:39" x14ac:dyDescent="0.2">
      <c r="A300" s="1" t="s">
        <v>549</v>
      </c>
      <c r="B300" s="1" t="s">
        <v>550</v>
      </c>
      <c r="C300" s="57">
        <v>0</v>
      </c>
      <c r="D300" s="57">
        <v>0</v>
      </c>
      <c r="E300" s="58">
        <v>14496.06</v>
      </c>
      <c r="F300" s="58">
        <v>14496.06</v>
      </c>
      <c r="G300" s="57">
        <v>14496.06</v>
      </c>
      <c r="H300" s="57">
        <v>14496.06</v>
      </c>
      <c r="I300" s="57">
        <v>0</v>
      </c>
      <c r="J300" s="57">
        <v>0</v>
      </c>
      <c r="K300" s="57">
        <f t="shared" si="8"/>
        <v>0</v>
      </c>
      <c r="L300" s="1" t="s">
        <v>6712</v>
      </c>
      <c r="M300" s="1" t="s">
        <v>6921</v>
      </c>
      <c r="N300" s="1" t="s">
        <v>6801</v>
      </c>
      <c r="O300" s="1" t="s">
        <v>6516</v>
      </c>
      <c r="Q300" s="3" t="s">
        <v>6820</v>
      </c>
      <c r="U300" s="1" t="str">
        <f t="shared" si="9"/>
        <v>'022</v>
      </c>
      <c r="V300" s="1" t="s">
        <v>6854</v>
      </c>
      <c r="AI300" s="1"/>
      <c r="AM300" s="1" t="s">
        <v>549</v>
      </c>
    </row>
    <row r="301" spans="1:39" x14ac:dyDescent="0.2">
      <c r="A301" s="1" t="s">
        <v>551</v>
      </c>
      <c r="B301" s="1" t="s">
        <v>552</v>
      </c>
      <c r="C301" s="57">
        <v>0</v>
      </c>
      <c r="D301" s="57">
        <v>0</v>
      </c>
      <c r="E301" s="58">
        <v>6875.37</v>
      </c>
      <c r="F301" s="58">
        <v>6875.37</v>
      </c>
      <c r="G301" s="57">
        <v>6875.37</v>
      </c>
      <c r="H301" s="57">
        <v>6875.37</v>
      </c>
      <c r="I301" s="57">
        <v>0</v>
      </c>
      <c r="J301" s="57">
        <v>0</v>
      </c>
      <c r="K301" s="57">
        <f t="shared" si="8"/>
        <v>0</v>
      </c>
      <c r="L301" s="1" t="s">
        <v>6712</v>
      </c>
      <c r="M301" s="1" t="s">
        <v>6921</v>
      </c>
      <c r="N301" s="1" t="s">
        <v>6801</v>
      </c>
      <c r="O301" s="1" t="s">
        <v>6516</v>
      </c>
      <c r="Q301" s="3" t="s">
        <v>6820</v>
      </c>
      <c r="U301" s="1" t="str">
        <f t="shared" si="9"/>
        <v>'022</v>
      </c>
      <c r="V301" s="1" t="s">
        <v>6854</v>
      </c>
      <c r="AI301" s="1"/>
      <c r="AM301" s="1" t="s">
        <v>551</v>
      </c>
    </row>
    <row r="302" spans="1:39" x14ac:dyDescent="0.2">
      <c r="A302" s="1" t="s">
        <v>553</v>
      </c>
      <c r="B302" s="1" t="s">
        <v>554</v>
      </c>
      <c r="C302" s="57">
        <v>0</v>
      </c>
      <c r="D302" s="57">
        <v>0</v>
      </c>
      <c r="E302" s="58">
        <v>1433.91</v>
      </c>
      <c r="F302" s="58">
        <v>1433.91</v>
      </c>
      <c r="G302" s="57">
        <v>1433.91</v>
      </c>
      <c r="H302" s="57">
        <v>1433.91</v>
      </c>
      <c r="I302" s="57">
        <v>0</v>
      </c>
      <c r="J302" s="57">
        <v>0</v>
      </c>
      <c r="K302" s="57">
        <f t="shared" si="8"/>
        <v>0</v>
      </c>
      <c r="L302" s="1" t="s">
        <v>6712</v>
      </c>
      <c r="M302" s="1" t="s">
        <v>6921</v>
      </c>
      <c r="N302" s="1" t="s">
        <v>6801</v>
      </c>
      <c r="O302" s="1" t="s">
        <v>6516</v>
      </c>
      <c r="Q302" s="3" t="s">
        <v>6820</v>
      </c>
      <c r="U302" s="1" t="str">
        <f t="shared" si="9"/>
        <v>'022</v>
      </c>
      <c r="V302" s="1" t="s">
        <v>6854</v>
      </c>
      <c r="AI302" s="1"/>
      <c r="AM302" s="1" t="s">
        <v>553</v>
      </c>
    </row>
    <row r="303" spans="1:39" x14ac:dyDescent="0.2">
      <c r="A303" s="1" t="s">
        <v>555</v>
      </c>
      <c r="B303" s="1" t="s">
        <v>556</v>
      </c>
      <c r="C303" s="57">
        <v>4.17</v>
      </c>
      <c r="D303" s="57">
        <v>0</v>
      </c>
      <c r="E303" s="58">
        <v>13165.5</v>
      </c>
      <c r="F303" s="58">
        <v>13165.5</v>
      </c>
      <c r="G303" s="57">
        <v>13169.67</v>
      </c>
      <c r="H303" s="57">
        <v>13165.5</v>
      </c>
      <c r="I303" s="57">
        <v>4.17</v>
      </c>
      <c r="J303" s="57">
        <v>0</v>
      </c>
      <c r="K303" s="57">
        <f t="shared" si="8"/>
        <v>4.17</v>
      </c>
      <c r="L303" s="1" t="s">
        <v>6712</v>
      </c>
      <c r="M303" s="1" t="s">
        <v>6921</v>
      </c>
      <c r="N303" s="1" t="s">
        <v>6801</v>
      </c>
      <c r="O303" s="1" t="s">
        <v>6516</v>
      </c>
      <c r="Q303" s="3" t="s">
        <v>6820</v>
      </c>
      <c r="U303" s="1" t="str">
        <f t="shared" si="9"/>
        <v>'022</v>
      </c>
      <c r="V303" s="1" t="s">
        <v>6854</v>
      </c>
      <c r="AI303" s="1"/>
      <c r="AM303" s="1" t="s">
        <v>555</v>
      </c>
    </row>
    <row r="304" spans="1:39" x14ac:dyDescent="0.2">
      <c r="A304" s="1" t="s">
        <v>557</v>
      </c>
      <c r="B304" s="1" t="s">
        <v>558</v>
      </c>
      <c r="C304" s="57">
        <v>0</v>
      </c>
      <c r="D304" s="57">
        <v>0</v>
      </c>
      <c r="E304" s="58">
        <v>1545.19</v>
      </c>
      <c r="F304" s="58">
        <v>1545.19</v>
      </c>
      <c r="G304" s="57">
        <v>1545.19</v>
      </c>
      <c r="H304" s="57">
        <v>1545.19</v>
      </c>
      <c r="I304" s="57">
        <v>0</v>
      </c>
      <c r="J304" s="57">
        <v>0</v>
      </c>
      <c r="K304" s="57">
        <f t="shared" si="8"/>
        <v>0</v>
      </c>
      <c r="L304" s="1" t="s">
        <v>6712</v>
      </c>
      <c r="M304" s="1" t="s">
        <v>6921</v>
      </c>
      <c r="N304" s="1" t="s">
        <v>6801</v>
      </c>
      <c r="O304" s="1" t="s">
        <v>6516</v>
      </c>
      <c r="Q304" s="3" t="s">
        <v>6820</v>
      </c>
      <c r="U304" s="1" t="str">
        <f t="shared" si="9"/>
        <v>'022</v>
      </c>
      <c r="V304" s="1" t="s">
        <v>6854</v>
      </c>
      <c r="AI304" s="1"/>
      <c r="AM304" s="1" t="s">
        <v>557</v>
      </c>
    </row>
    <row r="305" spans="1:39" x14ac:dyDescent="0.2">
      <c r="A305" s="1" t="s">
        <v>5916</v>
      </c>
      <c r="B305" s="1" t="s">
        <v>5917</v>
      </c>
      <c r="C305" s="57">
        <v>0</v>
      </c>
      <c r="D305" s="57">
        <v>0</v>
      </c>
      <c r="E305" s="58">
        <v>143.31</v>
      </c>
      <c r="F305" s="58">
        <v>143.31</v>
      </c>
      <c r="G305" s="57">
        <v>143.31</v>
      </c>
      <c r="H305" s="57">
        <v>143.31</v>
      </c>
      <c r="I305" s="57">
        <v>0</v>
      </c>
      <c r="J305" s="57">
        <v>0</v>
      </c>
      <c r="K305" s="57">
        <f t="shared" si="8"/>
        <v>0</v>
      </c>
      <c r="L305" s="1" t="s">
        <v>6712</v>
      </c>
      <c r="M305" s="1" t="s">
        <v>6921</v>
      </c>
      <c r="N305" s="1" t="s">
        <v>6801</v>
      </c>
      <c r="O305" s="1" t="s">
        <v>6516</v>
      </c>
      <c r="Q305" s="3" t="s">
        <v>6820</v>
      </c>
      <c r="U305" s="1" t="str">
        <f t="shared" si="9"/>
        <v>'022</v>
      </c>
      <c r="V305" s="1" t="s">
        <v>6854</v>
      </c>
      <c r="AI305" s="1"/>
      <c r="AM305" s="1" t="e">
        <v>#N/A</v>
      </c>
    </row>
    <row r="306" spans="1:39" x14ac:dyDescent="0.2">
      <c r="A306" s="1" t="s">
        <v>559</v>
      </c>
      <c r="B306" s="1" t="s">
        <v>560</v>
      </c>
      <c r="C306" s="57">
        <v>0</v>
      </c>
      <c r="D306" s="57">
        <v>0</v>
      </c>
      <c r="E306" s="58">
        <v>5107.54</v>
      </c>
      <c r="F306" s="58">
        <v>5107.54</v>
      </c>
      <c r="G306" s="57">
        <v>5107.54</v>
      </c>
      <c r="H306" s="57">
        <v>5107.54</v>
      </c>
      <c r="I306" s="57">
        <v>0</v>
      </c>
      <c r="J306" s="57">
        <v>0</v>
      </c>
      <c r="K306" s="57">
        <f t="shared" si="8"/>
        <v>0</v>
      </c>
      <c r="L306" s="1" t="s">
        <v>6712</v>
      </c>
      <c r="M306" s="1" t="s">
        <v>6921</v>
      </c>
      <c r="N306" s="1" t="s">
        <v>6801</v>
      </c>
      <c r="O306" s="1" t="s">
        <v>6516</v>
      </c>
      <c r="Q306" s="3" t="s">
        <v>6820</v>
      </c>
      <c r="U306" s="1" t="str">
        <f t="shared" si="9"/>
        <v>'022</v>
      </c>
      <c r="V306" s="1" t="s">
        <v>6854</v>
      </c>
      <c r="AI306" s="1"/>
      <c r="AM306" s="1" t="s">
        <v>559</v>
      </c>
    </row>
    <row r="307" spans="1:39" x14ac:dyDescent="0.2">
      <c r="A307" s="1" t="s">
        <v>561</v>
      </c>
      <c r="B307" s="1" t="s">
        <v>562</v>
      </c>
      <c r="C307" s="57">
        <v>0</v>
      </c>
      <c r="D307" s="57">
        <v>0</v>
      </c>
      <c r="E307" s="58">
        <v>958.5</v>
      </c>
      <c r="F307" s="58">
        <v>958.5</v>
      </c>
      <c r="G307" s="57">
        <v>958.5</v>
      </c>
      <c r="H307" s="57">
        <v>958.5</v>
      </c>
      <c r="I307" s="57">
        <v>0</v>
      </c>
      <c r="J307" s="57">
        <v>0</v>
      </c>
      <c r="K307" s="57">
        <f t="shared" si="8"/>
        <v>0</v>
      </c>
      <c r="L307" s="1" t="s">
        <v>6712</v>
      </c>
      <c r="M307" s="1" t="s">
        <v>6921</v>
      </c>
      <c r="N307" s="1" t="s">
        <v>6801</v>
      </c>
      <c r="O307" s="1" t="s">
        <v>6516</v>
      </c>
      <c r="Q307" s="3" t="s">
        <v>6820</v>
      </c>
      <c r="U307" s="1" t="str">
        <f t="shared" si="9"/>
        <v>'022</v>
      </c>
      <c r="V307" s="1" t="s">
        <v>6854</v>
      </c>
      <c r="AI307" s="1"/>
      <c r="AM307" s="1" t="s">
        <v>561</v>
      </c>
    </row>
    <row r="308" spans="1:39" x14ac:dyDescent="0.2">
      <c r="A308" s="1" t="s">
        <v>563</v>
      </c>
      <c r="B308" s="1" t="s">
        <v>564</v>
      </c>
      <c r="C308" s="57">
        <v>79.5</v>
      </c>
      <c r="D308" s="57">
        <v>0</v>
      </c>
      <c r="E308" s="58">
        <v>784525.1</v>
      </c>
      <c r="F308" s="58">
        <v>784352.6</v>
      </c>
      <c r="G308" s="57">
        <v>784604.6</v>
      </c>
      <c r="H308" s="57">
        <v>784352.6</v>
      </c>
      <c r="I308" s="57">
        <v>252</v>
      </c>
      <c r="J308" s="57">
        <v>0</v>
      </c>
      <c r="K308" s="57">
        <f t="shared" si="8"/>
        <v>252</v>
      </c>
      <c r="L308" s="1" t="s">
        <v>6712</v>
      </c>
      <c r="M308" s="1" t="s">
        <v>6921</v>
      </c>
      <c r="N308" s="1" t="s">
        <v>6801</v>
      </c>
      <c r="O308" s="1" t="s">
        <v>6516</v>
      </c>
      <c r="Q308" s="3" t="s">
        <v>6820</v>
      </c>
      <c r="U308" s="1" t="str">
        <f t="shared" si="9"/>
        <v>'022</v>
      </c>
      <c r="V308" s="1" t="s">
        <v>6854</v>
      </c>
      <c r="AI308" s="1"/>
      <c r="AM308" s="1" t="s">
        <v>563</v>
      </c>
    </row>
    <row r="309" spans="1:39" x14ac:dyDescent="0.2">
      <c r="A309" s="1" t="s">
        <v>565</v>
      </c>
      <c r="B309" s="1" t="s">
        <v>566</v>
      </c>
      <c r="C309" s="57">
        <v>288.39</v>
      </c>
      <c r="D309" s="57">
        <v>0</v>
      </c>
      <c r="E309" s="58">
        <v>223238.81</v>
      </c>
      <c r="F309" s="58">
        <v>221680.86</v>
      </c>
      <c r="G309" s="57">
        <v>223527.2</v>
      </c>
      <c r="H309" s="57">
        <v>221680.86</v>
      </c>
      <c r="I309" s="57">
        <v>1846.34</v>
      </c>
      <c r="J309" s="57">
        <v>0</v>
      </c>
      <c r="K309" s="57">
        <f t="shared" si="8"/>
        <v>1846.34</v>
      </c>
      <c r="L309" s="1" t="s">
        <v>6712</v>
      </c>
      <c r="M309" s="1" t="s">
        <v>6921</v>
      </c>
      <c r="N309" s="1" t="s">
        <v>6801</v>
      </c>
      <c r="O309" s="1" t="s">
        <v>6516</v>
      </c>
      <c r="Q309" s="3" t="s">
        <v>6820</v>
      </c>
      <c r="U309" s="1" t="str">
        <f t="shared" si="9"/>
        <v>'022</v>
      </c>
      <c r="V309" s="1" t="s">
        <v>6854</v>
      </c>
      <c r="AI309" s="1"/>
      <c r="AM309" s="1" t="s">
        <v>565</v>
      </c>
    </row>
    <row r="310" spans="1:39" x14ac:dyDescent="0.2">
      <c r="A310" s="1" t="s">
        <v>567</v>
      </c>
      <c r="B310" s="1" t="s">
        <v>568</v>
      </c>
      <c r="C310" s="57">
        <v>0</v>
      </c>
      <c r="D310" s="57">
        <v>0</v>
      </c>
      <c r="E310" s="58">
        <v>5252.5</v>
      </c>
      <c r="F310" s="58">
        <v>5252.5</v>
      </c>
      <c r="G310" s="57">
        <v>5252.5</v>
      </c>
      <c r="H310" s="57">
        <v>5252.5</v>
      </c>
      <c r="I310" s="57">
        <v>0</v>
      </c>
      <c r="J310" s="57">
        <v>0</v>
      </c>
      <c r="K310" s="57">
        <f t="shared" si="8"/>
        <v>0</v>
      </c>
      <c r="L310" s="1" t="s">
        <v>6712</v>
      </c>
      <c r="M310" s="1" t="s">
        <v>6921</v>
      </c>
      <c r="N310" s="1" t="s">
        <v>6801</v>
      </c>
      <c r="O310" s="1" t="s">
        <v>6516</v>
      </c>
      <c r="Q310" s="3" t="s">
        <v>6820</v>
      </c>
      <c r="U310" s="1" t="str">
        <f t="shared" si="9"/>
        <v>'022</v>
      </c>
      <c r="V310" s="1" t="s">
        <v>6854</v>
      </c>
      <c r="AI310" s="1"/>
      <c r="AM310" s="1" t="s">
        <v>567</v>
      </c>
    </row>
    <row r="311" spans="1:39" x14ac:dyDescent="0.2">
      <c r="A311" s="1" t="s">
        <v>5918</v>
      </c>
      <c r="B311" s="1" t="s">
        <v>5919</v>
      </c>
      <c r="C311" s="57">
        <v>0</v>
      </c>
      <c r="D311" s="57">
        <v>0</v>
      </c>
      <c r="E311" s="58">
        <v>141.5</v>
      </c>
      <c r="F311" s="58">
        <v>141.5</v>
      </c>
      <c r="G311" s="57">
        <v>141.5</v>
      </c>
      <c r="H311" s="57">
        <v>141.5</v>
      </c>
      <c r="I311" s="57">
        <v>0</v>
      </c>
      <c r="J311" s="57">
        <v>0</v>
      </c>
      <c r="K311" s="57">
        <f t="shared" si="8"/>
        <v>0</v>
      </c>
      <c r="L311" s="1" t="s">
        <v>6712</v>
      </c>
      <c r="M311" s="1" t="s">
        <v>6921</v>
      </c>
      <c r="N311" s="1" t="s">
        <v>6801</v>
      </c>
      <c r="O311" s="1" t="s">
        <v>6516</v>
      </c>
      <c r="Q311" s="3" t="s">
        <v>6820</v>
      </c>
      <c r="U311" s="1" t="str">
        <f t="shared" si="9"/>
        <v>'022</v>
      </c>
      <c r="V311" s="1" t="s">
        <v>6854</v>
      </c>
      <c r="AI311" s="1"/>
      <c r="AM311" s="1" t="e">
        <v>#N/A</v>
      </c>
    </row>
    <row r="312" spans="1:39" x14ac:dyDescent="0.2">
      <c r="A312" s="1" t="s">
        <v>569</v>
      </c>
      <c r="B312" s="1" t="s">
        <v>570</v>
      </c>
      <c r="C312" s="57">
        <v>0</v>
      </c>
      <c r="D312" s="57">
        <v>0</v>
      </c>
      <c r="E312" s="58">
        <v>41838.32</v>
      </c>
      <c r="F312" s="58">
        <v>41838.32</v>
      </c>
      <c r="G312" s="57">
        <v>41838.32</v>
      </c>
      <c r="H312" s="57">
        <v>41838.32</v>
      </c>
      <c r="I312" s="57">
        <v>0</v>
      </c>
      <c r="J312" s="57">
        <v>0</v>
      </c>
      <c r="K312" s="57">
        <f t="shared" si="8"/>
        <v>0</v>
      </c>
      <c r="L312" s="1" t="s">
        <v>6712</v>
      </c>
      <c r="M312" s="1" t="s">
        <v>6921</v>
      </c>
      <c r="N312" s="1" t="s">
        <v>6801</v>
      </c>
      <c r="O312" s="1" t="s">
        <v>6516</v>
      </c>
      <c r="Q312" s="3" t="s">
        <v>6820</v>
      </c>
      <c r="U312" s="1" t="str">
        <f t="shared" si="9"/>
        <v>'022</v>
      </c>
      <c r="V312" s="1" t="s">
        <v>6854</v>
      </c>
      <c r="AI312" s="1"/>
      <c r="AM312" s="1" t="s">
        <v>569</v>
      </c>
    </row>
    <row r="313" spans="1:39" x14ac:dyDescent="0.2">
      <c r="A313" s="1" t="s">
        <v>571</v>
      </c>
      <c r="B313" s="1" t="s">
        <v>572</v>
      </c>
      <c r="C313" s="57">
        <v>0</v>
      </c>
      <c r="D313" s="57">
        <v>0</v>
      </c>
      <c r="E313" s="58">
        <v>15420.16</v>
      </c>
      <c r="F313" s="58">
        <v>15420.16</v>
      </c>
      <c r="G313" s="57">
        <v>15420.16</v>
      </c>
      <c r="H313" s="57">
        <v>15420.16</v>
      </c>
      <c r="I313" s="57">
        <v>0</v>
      </c>
      <c r="J313" s="57">
        <v>0</v>
      </c>
      <c r="K313" s="57">
        <f t="shared" si="8"/>
        <v>0</v>
      </c>
      <c r="L313" s="1" t="s">
        <v>6712</v>
      </c>
      <c r="M313" s="1" t="s">
        <v>6921</v>
      </c>
      <c r="N313" s="1" t="s">
        <v>6801</v>
      </c>
      <c r="O313" s="1" t="s">
        <v>6516</v>
      </c>
      <c r="Q313" s="3" t="s">
        <v>6820</v>
      </c>
      <c r="U313" s="1" t="str">
        <f t="shared" si="9"/>
        <v>'022</v>
      </c>
      <c r="V313" s="1" t="s">
        <v>6854</v>
      </c>
      <c r="AI313" s="1"/>
      <c r="AM313" s="1" t="s">
        <v>571</v>
      </c>
    </row>
    <row r="314" spans="1:39" x14ac:dyDescent="0.2">
      <c r="A314" s="1" t="s">
        <v>5920</v>
      </c>
      <c r="B314" s="1" t="s">
        <v>5921</v>
      </c>
      <c r="C314" s="57">
        <v>0</v>
      </c>
      <c r="D314" s="57">
        <v>0</v>
      </c>
      <c r="E314" s="58">
        <v>450</v>
      </c>
      <c r="F314" s="58">
        <v>450</v>
      </c>
      <c r="G314" s="57">
        <v>450</v>
      </c>
      <c r="H314" s="57">
        <v>450</v>
      </c>
      <c r="I314" s="57">
        <v>0</v>
      </c>
      <c r="J314" s="57">
        <v>0</v>
      </c>
      <c r="K314" s="57">
        <f t="shared" si="8"/>
        <v>0</v>
      </c>
      <c r="L314" s="1" t="s">
        <v>6712</v>
      </c>
      <c r="M314" s="1" t="s">
        <v>6921</v>
      </c>
      <c r="N314" s="1" t="s">
        <v>6801</v>
      </c>
      <c r="O314" s="1" t="s">
        <v>6516</v>
      </c>
      <c r="Q314" s="3" t="s">
        <v>6820</v>
      </c>
      <c r="U314" s="1" t="str">
        <f t="shared" si="9"/>
        <v>'022</v>
      </c>
      <c r="V314" s="1" t="s">
        <v>6854</v>
      </c>
      <c r="AI314" s="1"/>
      <c r="AM314" s="1" t="e">
        <v>#N/A</v>
      </c>
    </row>
    <row r="315" spans="1:39" x14ac:dyDescent="0.2">
      <c r="A315" s="1" t="s">
        <v>573</v>
      </c>
      <c r="B315" s="1" t="s">
        <v>574</v>
      </c>
      <c r="C315" s="57">
        <v>0</v>
      </c>
      <c r="D315" s="57">
        <v>0</v>
      </c>
      <c r="E315" s="58">
        <v>42065.98</v>
      </c>
      <c r="F315" s="58">
        <v>42065.98</v>
      </c>
      <c r="G315" s="57">
        <v>42065.98</v>
      </c>
      <c r="H315" s="57">
        <v>42065.98</v>
      </c>
      <c r="I315" s="57">
        <v>0</v>
      </c>
      <c r="J315" s="57">
        <v>0</v>
      </c>
      <c r="K315" s="57">
        <f t="shared" si="8"/>
        <v>0</v>
      </c>
      <c r="L315" s="1" t="s">
        <v>6712</v>
      </c>
      <c r="M315" s="1" t="s">
        <v>6921</v>
      </c>
      <c r="N315" s="1" t="s">
        <v>6801</v>
      </c>
      <c r="O315" s="1" t="s">
        <v>6516</v>
      </c>
      <c r="Q315" s="3" t="s">
        <v>6820</v>
      </c>
      <c r="U315" s="1" t="str">
        <f t="shared" si="9"/>
        <v>'022</v>
      </c>
      <c r="V315" s="1" t="s">
        <v>6854</v>
      </c>
      <c r="AI315" s="1"/>
      <c r="AM315" s="1" t="s">
        <v>573</v>
      </c>
    </row>
    <row r="316" spans="1:39" x14ac:dyDescent="0.2">
      <c r="A316" s="1" t="s">
        <v>575</v>
      </c>
      <c r="B316" s="1" t="s">
        <v>576</v>
      </c>
      <c r="C316" s="57">
        <v>0</v>
      </c>
      <c r="D316" s="57">
        <v>0</v>
      </c>
      <c r="E316" s="58">
        <v>200</v>
      </c>
      <c r="F316" s="58">
        <v>200</v>
      </c>
      <c r="G316" s="57">
        <v>200</v>
      </c>
      <c r="H316" s="57">
        <v>200</v>
      </c>
      <c r="I316" s="57">
        <v>0</v>
      </c>
      <c r="J316" s="57">
        <v>0</v>
      </c>
      <c r="K316" s="57">
        <f t="shared" si="8"/>
        <v>0</v>
      </c>
      <c r="L316" s="1" t="s">
        <v>6712</v>
      </c>
      <c r="M316" s="1" t="s">
        <v>6921</v>
      </c>
      <c r="N316" s="1" t="s">
        <v>6801</v>
      </c>
      <c r="O316" s="1" t="s">
        <v>6516</v>
      </c>
      <c r="Q316" s="3" t="s">
        <v>6820</v>
      </c>
      <c r="U316" s="1" t="str">
        <f t="shared" si="9"/>
        <v>'022</v>
      </c>
      <c r="V316" s="1" t="s">
        <v>6854</v>
      </c>
      <c r="AI316" s="1"/>
      <c r="AM316" s="1" t="s">
        <v>575</v>
      </c>
    </row>
    <row r="317" spans="1:39" x14ac:dyDescent="0.2">
      <c r="A317" s="1" t="s">
        <v>577</v>
      </c>
      <c r="B317" s="1" t="s">
        <v>578</v>
      </c>
      <c r="C317" s="57">
        <v>0</v>
      </c>
      <c r="D317" s="57">
        <v>0</v>
      </c>
      <c r="E317" s="58">
        <v>7500</v>
      </c>
      <c r="F317" s="58">
        <v>7500</v>
      </c>
      <c r="G317" s="57">
        <v>7500</v>
      </c>
      <c r="H317" s="57">
        <v>7500</v>
      </c>
      <c r="I317" s="57">
        <v>0</v>
      </c>
      <c r="J317" s="57">
        <v>0</v>
      </c>
      <c r="K317" s="57">
        <f t="shared" si="8"/>
        <v>0</v>
      </c>
      <c r="L317" s="1" t="s">
        <v>6712</v>
      </c>
      <c r="M317" s="1" t="s">
        <v>6921</v>
      </c>
      <c r="N317" s="1" t="s">
        <v>6801</v>
      </c>
      <c r="O317" s="1" t="s">
        <v>6516</v>
      </c>
      <c r="Q317" s="3" t="s">
        <v>6820</v>
      </c>
      <c r="U317" s="1" t="str">
        <f t="shared" si="9"/>
        <v>'022</v>
      </c>
      <c r="V317" s="1" t="s">
        <v>6854</v>
      </c>
      <c r="AI317" s="1"/>
      <c r="AM317" s="1" t="s">
        <v>577</v>
      </c>
    </row>
    <row r="318" spans="1:39" x14ac:dyDescent="0.2">
      <c r="A318" s="1" t="s">
        <v>579</v>
      </c>
      <c r="B318" s="1" t="s">
        <v>580</v>
      </c>
      <c r="C318" s="57">
        <v>0</v>
      </c>
      <c r="D318" s="57">
        <v>0</v>
      </c>
      <c r="E318" s="58">
        <v>14140</v>
      </c>
      <c r="F318" s="58">
        <v>14140</v>
      </c>
      <c r="G318" s="57">
        <v>14140</v>
      </c>
      <c r="H318" s="57">
        <v>14140</v>
      </c>
      <c r="I318" s="57">
        <v>0</v>
      </c>
      <c r="J318" s="57">
        <v>0</v>
      </c>
      <c r="K318" s="57">
        <f t="shared" si="8"/>
        <v>0</v>
      </c>
      <c r="L318" s="1" t="s">
        <v>6712</v>
      </c>
      <c r="M318" s="1" t="s">
        <v>6921</v>
      </c>
      <c r="N318" s="1" t="s">
        <v>6801</v>
      </c>
      <c r="O318" s="1" t="s">
        <v>6516</v>
      </c>
      <c r="Q318" s="3" t="s">
        <v>6820</v>
      </c>
      <c r="U318" s="1" t="str">
        <f t="shared" si="9"/>
        <v>'022</v>
      </c>
      <c r="V318" s="1" t="s">
        <v>6854</v>
      </c>
      <c r="AI318" s="1"/>
      <c r="AM318" s="1" t="s">
        <v>579</v>
      </c>
    </row>
    <row r="319" spans="1:39" x14ac:dyDescent="0.2">
      <c r="A319" s="1" t="s">
        <v>581</v>
      </c>
      <c r="B319" s="1" t="s">
        <v>582</v>
      </c>
      <c r="C319" s="57">
        <v>208.07</v>
      </c>
      <c r="D319" s="57">
        <v>0</v>
      </c>
      <c r="E319" s="58">
        <v>99.67</v>
      </c>
      <c r="F319" s="58">
        <v>307.74</v>
      </c>
      <c r="G319" s="57">
        <v>307.74</v>
      </c>
      <c r="H319" s="57">
        <v>307.74</v>
      </c>
      <c r="I319" s="57">
        <v>0</v>
      </c>
      <c r="J319" s="57">
        <v>0</v>
      </c>
      <c r="K319" s="57">
        <f t="shared" si="8"/>
        <v>0</v>
      </c>
      <c r="L319" s="1" t="s">
        <v>6712</v>
      </c>
      <c r="M319" s="1" t="s">
        <v>6921</v>
      </c>
      <c r="N319" s="1" t="s">
        <v>6801</v>
      </c>
      <c r="O319" s="1" t="s">
        <v>6516</v>
      </c>
      <c r="Q319" s="3" t="s">
        <v>6820</v>
      </c>
      <c r="U319" s="1" t="str">
        <f t="shared" si="9"/>
        <v>'022</v>
      </c>
      <c r="V319" s="1" t="s">
        <v>6854</v>
      </c>
      <c r="AI319" s="1"/>
      <c r="AM319" s="1" t="s">
        <v>581</v>
      </c>
    </row>
    <row r="320" spans="1:39" x14ac:dyDescent="0.2">
      <c r="A320" s="1" t="s">
        <v>583</v>
      </c>
      <c r="B320" s="1" t="s">
        <v>584</v>
      </c>
      <c r="C320" s="57">
        <v>0</v>
      </c>
      <c r="D320" s="57">
        <v>0</v>
      </c>
      <c r="E320" s="58">
        <v>363</v>
      </c>
      <c r="F320" s="58">
        <v>363</v>
      </c>
      <c r="G320" s="57">
        <v>363</v>
      </c>
      <c r="H320" s="57">
        <v>363</v>
      </c>
      <c r="I320" s="57">
        <v>0</v>
      </c>
      <c r="J320" s="57">
        <v>0</v>
      </c>
      <c r="K320" s="57">
        <f t="shared" si="8"/>
        <v>0</v>
      </c>
      <c r="L320" s="1" t="s">
        <v>6712</v>
      </c>
      <c r="M320" s="1" t="s">
        <v>6921</v>
      </c>
      <c r="N320" s="1" t="s">
        <v>6801</v>
      </c>
      <c r="O320" s="1" t="s">
        <v>6516</v>
      </c>
      <c r="Q320" s="3" t="s">
        <v>6820</v>
      </c>
      <c r="U320" s="1" t="str">
        <f t="shared" si="9"/>
        <v>'022</v>
      </c>
      <c r="V320" s="1" t="s">
        <v>6854</v>
      </c>
      <c r="AI320" s="1"/>
      <c r="AM320" s="1" t="s">
        <v>583</v>
      </c>
    </row>
    <row r="321" spans="1:39" x14ac:dyDescent="0.2">
      <c r="A321" s="1" t="s">
        <v>585</v>
      </c>
      <c r="B321" s="1" t="s">
        <v>586</v>
      </c>
      <c r="C321" s="57">
        <v>0</v>
      </c>
      <c r="D321" s="57">
        <v>0</v>
      </c>
      <c r="E321" s="58">
        <v>14316</v>
      </c>
      <c r="F321" s="58">
        <v>14316</v>
      </c>
      <c r="G321" s="57">
        <v>14316</v>
      </c>
      <c r="H321" s="57">
        <v>14316</v>
      </c>
      <c r="I321" s="57">
        <v>0</v>
      </c>
      <c r="J321" s="57">
        <v>0</v>
      </c>
      <c r="K321" s="57">
        <f t="shared" si="8"/>
        <v>0</v>
      </c>
      <c r="L321" s="1" t="s">
        <v>6712</v>
      </c>
      <c r="M321" s="1" t="s">
        <v>6921</v>
      </c>
      <c r="N321" s="1" t="s">
        <v>6801</v>
      </c>
      <c r="O321" s="1" t="s">
        <v>6516</v>
      </c>
      <c r="Q321" s="3" t="s">
        <v>6820</v>
      </c>
      <c r="U321" s="1" t="str">
        <f t="shared" si="9"/>
        <v>'022</v>
      </c>
      <c r="V321" s="1" t="s">
        <v>6854</v>
      </c>
      <c r="AI321" s="1"/>
      <c r="AM321" s="1" t="s">
        <v>585</v>
      </c>
    </row>
    <row r="322" spans="1:39" x14ac:dyDescent="0.2">
      <c r="A322" s="1" t="s">
        <v>587</v>
      </c>
      <c r="B322" s="1" t="s">
        <v>588</v>
      </c>
      <c r="C322" s="57">
        <v>0</v>
      </c>
      <c r="D322" s="57">
        <v>0</v>
      </c>
      <c r="E322" s="58">
        <v>1059.21</v>
      </c>
      <c r="F322" s="58">
        <v>1059.21</v>
      </c>
      <c r="G322" s="57">
        <v>1059.21</v>
      </c>
      <c r="H322" s="57">
        <v>1059.21</v>
      </c>
      <c r="I322" s="57">
        <v>0</v>
      </c>
      <c r="J322" s="57">
        <v>0</v>
      </c>
      <c r="K322" s="57">
        <f t="shared" si="8"/>
        <v>0</v>
      </c>
      <c r="L322" s="1" t="s">
        <v>6712</v>
      </c>
      <c r="M322" s="1" t="s">
        <v>6921</v>
      </c>
      <c r="N322" s="1" t="s">
        <v>6801</v>
      </c>
      <c r="O322" s="1" t="s">
        <v>6516</v>
      </c>
      <c r="Q322" s="3" t="s">
        <v>6820</v>
      </c>
      <c r="U322" s="1" t="str">
        <f t="shared" si="9"/>
        <v>'022</v>
      </c>
      <c r="V322" s="1" t="s">
        <v>6854</v>
      </c>
      <c r="AI322" s="1"/>
      <c r="AM322" s="1" t="s">
        <v>587</v>
      </c>
    </row>
    <row r="323" spans="1:39" x14ac:dyDescent="0.2">
      <c r="A323" s="1" t="s">
        <v>589</v>
      </c>
      <c r="B323" s="1" t="s">
        <v>590</v>
      </c>
      <c r="C323" s="57">
        <v>0</v>
      </c>
      <c r="D323" s="57">
        <v>0</v>
      </c>
      <c r="E323" s="58">
        <v>545.47</v>
      </c>
      <c r="F323" s="58">
        <v>545.47</v>
      </c>
      <c r="G323" s="57">
        <v>545.47</v>
      </c>
      <c r="H323" s="57">
        <v>545.47</v>
      </c>
      <c r="I323" s="57">
        <v>0</v>
      </c>
      <c r="J323" s="57">
        <v>0</v>
      </c>
      <c r="K323" s="57">
        <f t="shared" si="8"/>
        <v>0</v>
      </c>
      <c r="L323" s="1" t="s">
        <v>6712</v>
      </c>
      <c r="M323" s="1" t="s">
        <v>6921</v>
      </c>
      <c r="N323" s="1" t="s">
        <v>6801</v>
      </c>
      <c r="O323" s="1" t="s">
        <v>6516</v>
      </c>
      <c r="Q323" s="3" t="s">
        <v>6820</v>
      </c>
      <c r="U323" s="1" t="str">
        <f t="shared" si="9"/>
        <v>'022</v>
      </c>
      <c r="V323" s="1" t="s">
        <v>6854</v>
      </c>
      <c r="AI323" s="1"/>
      <c r="AM323" s="1" t="s">
        <v>589</v>
      </c>
    </row>
    <row r="324" spans="1:39" x14ac:dyDescent="0.2">
      <c r="A324" s="1" t="s">
        <v>591</v>
      </c>
      <c r="B324" s="1" t="s">
        <v>592</v>
      </c>
      <c r="C324" s="57">
        <v>0</v>
      </c>
      <c r="D324" s="57">
        <v>0</v>
      </c>
      <c r="E324" s="58">
        <v>10110</v>
      </c>
      <c r="F324" s="58">
        <v>10110</v>
      </c>
      <c r="G324" s="57">
        <v>10110</v>
      </c>
      <c r="H324" s="57">
        <v>10110</v>
      </c>
      <c r="I324" s="57">
        <v>0</v>
      </c>
      <c r="J324" s="57">
        <v>0</v>
      </c>
      <c r="K324" s="57">
        <f t="shared" si="8"/>
        <v>0</v>
      </c>
      <c r="L324" s="1" t="s">
        <v>6712</v>
      </c>
      <c r="M324" s="1" t="s">
        <v>6921</v>
      </c>
      <c r="N324" s="1" t="s">
        <v>6801</v>
      </c>
      <c r="O324" s="1" t="s">
        <v>6516</v>
      </c>
      <c r="Q324" s="3" t="s">
        <v>6820</v>
      </c>
      <c r="U324" s="1" t="str">
        <f t="shared" si="9"/>
        <v>'022</v>
      </c>
      <c r="V324" s="1" t="s">
        <v>6854</v>
      </c>
      <c r="AI324" s="1"/>
      <c r="AM324" s="1" t="s">
        <v>591</v>
      </c>
    </row>
    <row r="325" spans="1:39" x14ac:dyDescent="0.2">
      <c r="A325" s="1" t="s">
        <v>593</v>
      </c>
      <c r="B325" s="1" t="s">
        <v>594</v>
      </c>
      <c r="C325" s="57">
        <v>0</v>
      </c>
      <c r="D325" s="57">
        <v>0</v>
      </c>
      <c r="E325" s="58">
        <v>988.88</v>
      </c>
      <c r="F325" s="58">
        <v>988.88</v>
      </c>
      <c r="G325" s="57">
        <v>988.88</v>
      </c>
      <c r="H325" s="57">
        <v>988.88</v>
      </c>
      <c r="I325" s="57">
        <v>0</v>
      </c>
      <c r="J325" s="57">
        <v>0</v>
      </c>
      <c r="K325" s="57">
        <f t="shared" si="8"/>
        <v>0</v>
      </c>
      <c r="L325" s="1" t="s">
        <v>6712</v>
      </c>
      <c r="M325" s="1" t="s">
        <v>6921</v>
      </c>
      <c r="N325" s="1" t="s">
        <v>6801</v>
      </c>
      <c r="O325" s="1" t="s">
        <v>6516</v>
      </c>
      <c r="Q325" s="3" t="s">
        <v>6820</v>
      </c>
      <c r="U325" s="1" t="str">
        <f t="shared" si="9"/>
        <v>'022</v>
      </c>
      <c r="V325" s="1" t="s">
        <v>6854</v>
      </c>
      <c r="AI325" s="1"/>
      <c r="AM325" s="1" t="s">
        <v>593</v>
      </c>
    </row>
    <row r="326" spans="1:39" x14ac:dyDescent="0.2">
      <c r="A326" s="1" t="s">
        <v>595</v>
      </c>
      <c r="B326" s="1" t="s">
        <v>596</v>
      </c>
      <c r="C326" s="57">
        <v>410.97</v>
      </c>
      <c r="D326" s="57">
        <v>0</v>
      </c>
      <c r="E326" s="58">
        <v>6862.8</v>
      </c>
      <c r="F326" s="58">
        <v>7273.77</v>
      </c>
      <c r="G326" s="57">
        <v>7273.77</v>
      </c>
      <c r="H326" s="57">
        <v>7273.77</v>
      </c>
      <c r="I326" s="57">
        <v>0</v>
      </c>
      <c r="J326" s="57">
        <v>0</v>
      </c>
      <c r="K326" s="57">
        <f t="shared" si="8"/>
        <v>0</v>
      </c>
      <c r="L326" s="1" t="s">
        <v>6712</v>
      </c>
      <c r="M326" s="1" t="s">
        <v>6921</v>
      </c>
      <c r="N326" s="1" t="s">
        <v>6801</v>
      </c>
      <c r="O326" s="1" t="s">
        <v>6516</v>
      </c>
      <c r="Q326" s="3" t="s">
        <v>6820</v>
      </c>
      <c r="U326" s="1" t="str">
        <f t="shared" si="9"/>
        <v>'022</v>
      </c>
      <c r="V326" s="1" t="s">
        <v>6854</v>
      </c>
      <c r="AI326" s="1"/>
      <c r="AM326" s="1" t="s">
        <v>595</v>
      </c>
    </row>
    <row r="327" spans="1:39" x14ac:dyDescent="0.2">
      <c r="A327" s="1" t="s">
        <v>5922</v>
      </c>
      <c r="B327" s="1" t="s">
        <v>5923</v>
      </c>
      <c r="C327" s="57">
        <v>0</v>
      </c>
      <c r="D327" s="57">
        <v>0</v>
      </c>
      <c r="E327" s="58">
        <v>40900</v>
      </c>
      <c r="F327" s="58">
        <v>40900</v>
      </c>
      <c r="G327" s="57">
        <v>40900</v>
      </c>
      <c r="H327" s="57">
        <v>40900</v>
      </c>
      <c r="I327" s="57">
        <v>0</v>
      </c>
      <c r="J327" s="57">
        <v>0</v>
      </c>
      <c r="K327" s="57">
        <f t="shared" ref="K327:K390" si="10">I327-J327</f>
        <v>0</v>
      </c>
      <c r="L327" s="1" t="s">
        <v>6712</v>
      </c>
      <c r="M327" s="1" t="s">
        <v>6921</v>
      </c>
      <c r="N327" s="1" t="s">
        <v>6801</v>
      </c>
      <c r="O327" s="1" t="s">
        <v>6503</v>
      </c>
      <c r="P327" s="21" t="s">
        <v>6498</v>
      </c>
      <c r="Q327" s="3" t="s">
        <v>6820</v>
      </c>
      <c r="U327" s="1" t="str">
        <f t="shared" ref="U327:U390" si="11">LEFT(A327,4)</f>
        <v>'023</v>
      </c>
      <c r="AI327" s="1"/>
      <c r="AM327" s="1" t="e">
        <v>#N/A</v>
      </c>
    </row>
    <row r="328" spans="1:39" x14ac:dyDescent="0.2">
      <c r="A328" s="1" t="s">
        <v>597</v>
      </c>
      <c r="B328" s="1" t="s">
        <v>598</v>
      </c>
      <c r="C328" s="57">
        <v>1261500.71</v>
      </c>
      <c r="D328" s="57">
        <v>0</v>
      </c>
      <c r="E328" s="58">
        <v>8130529</v>
      </c>
      <c r="F328" s="58">
        <v>7783129.1100000003</v>
      </c>
      <c r="G328" s="57">
        <v>9392029.7100000009</v>
      </c>
      <c r="H328" s="57">
        <v>7783129.1100000003</v>
      </c>
      <c r="I328" s="57">
        <v>1608900.6</v>
      </c>
      <c r="J328" s="57">
        <v>0</v>
      </c>
      <c r="K328" s="57">
        <f t="shared" si="10"/>
        <v>1608900.6</v>
      </c>
      <c r="L328" s="1" t="s">
        <v>6712</v>
      </c>
      <c r="M328" s="1" t="s">
        <v>6921</v>
      </c>
      <c r="N328" s="1" t="s">
        <v>6801</v>
      </c>
      <c r="O328" s="1" t="s">
        <v>6503</v>
      </c>
      <c r="P328" s="21" t="s">
        <v>6714</v>
      </c>
      <c r="Q328" s="3" t="s">
        <v>6820</v>
      </c>
      <c r="U328" s="1" t="str">
        <f t="shared" si="11"/>
        <v>'023</v>
      </c>
      <c r="AI328" s="1"/>
      <c r="AM328" s="1" t="s">
        <v>597</v>
      </c>
    </row>
    <row r="329" spans="1:39" x14ac:dyDescent="0.2">
      <c r="A329" s="1" t="s">
        <v>599</v>
      </c>
      <c r="B329" s="1" t="s">
        <v>600</v>
      </c>
      <c r="C329" s="57">
        <v>9459.84</v>
      </c>
      <c r="D329" s="57">
        <v>0</v>
      </c>
      <c r="E329" s="58">
        <v>7586.8</v>
      </c>
      <c r="F329" s="58">
        <v>7365.98</v>
      </c>
      <c r="G329" s="57">
        <v>17046.64</v>
      </c>
      <c r="H329" s="57">
        <v>7365.98</v>
      </c>
      <c r="I329" s="57">
        <v>9680.66</v>
      </c>
      <c r="J329" s="57">
        <v>0</v>
      </c>
      <c r="K329" s="57">
        <f t="shared" si="10"/>
        <v>9680.66</v>
      </c>
      <c r="L329" s="1" t="s">
        <v>6712</v>
      </c>
      <c r="M329" s="1" t="s">
        <v>6921</v>
      </c>
      <c r="N329" s="1" t="s">
        <v>6801</v>
      </c>
      <c r="O329" s="1" t="s">
        <v>6503</v>
      </c>
      <c r="P329" s="21" t="s">
        <v>6498</v>
      </c>
      <c r="Q329" s="3" t="s">
        <v>6820</v>
      </c>
      <c r="U329" s="1" t="str">
        <f t="shared" si="11"/>
        <v>'023</v>
      </c>
      <c r="AI329" s="1"/>
      <c r="AM329" s="1" t="s">
        <v>599</v>
      </c>
    </row>
    <row r="330" spans="1:39" x14ac:dyDescent="0.2">
      <c r="A330" s="1" t="s">
        <v>601</v>
      </c>
      <c r="B330" s="1" t="s">
        <v>602</v>
      </c>
      <c r="C330" s="57">
        <v>0</v>
      </c>
      <c r="D330" s="57">
        <v>0</v>
      </c>
      <c r="E330" s="58">
        <v>643989</v>
      </c>
      <c r="F330" s="58">
        <v>635939</v>
      </c>
      <c r="G330" s="57">
        <v>643989</v>
      </c>
      <c r="H330" s="57">
        <v>635939</v>
      </c>
      <c r="I330" s="57">
        <v>8050</v>
      </c>
      <c r="J330" s="57">
        <v>0</v>
      </c>
      <c r="K330" s="57">
        <f t="shared" si="10"/>
        <v>8050</v>
      </c>
      <c r="L330" s="1" t="s">
        <v>6712</v>
      </c>
      <c r="M330" s="1" t="s">
        <v>6921</v>
      </c>
      <c r="N330" s="1" t="s">
        <v>6801</v>
      </c>
      <c r="O330" s="1" t="s">
        <v>6503</v>
      </c>
      <c r="P330" s="21" t="s">
        <v>6498</v>
      </c>
      <c r="Q330" s="3" t="s">
        <v>6820</v>
      </c>
      <c r="U330" s="1" t="str">
        <f t="shared" si="11"/>
        <v>'023</v>
      </c>
      <c r="AI330" s="1"/>
      <c r="AM330" s="1" t="s">
        <v>601</v>
      </c>
    </row>
    <row r="331" spans="1:39" x14ac:dyDescent="0.2">
      <c r="A331" s="1" t="s">
        <v>603</v>
      </c>
      <c r="B331" s="1" t="s">
        <v>604</v>
      </c>
      <c r="C331" s="57">
        <v>79612.7</v>
      </c>
      <c r="D331" s="57">
        <v>0</v>
      </c>
      <c r="E331" s="58">
        <v>565044.1</v>
      </c>
      <c r="F331" s="58">
        <v>562472.89</v>
      </c>
      <c r="G331" s="57">
        <v>644656.80000000005</v>
      </c>
      <c r="H331" s="57">
        <v>562472.89</v>
      </c>
      <c r="I331" s="57">
        <v>82183.91</v>
      </c>
      <c r="J331" s="57">
        <v>0</v>
      </c>
      <c r="K331" s="57">
        <f t="shared" si="10"/>
        <v>82183.91</v>
      </c>
      <c r="L331" s="1" t="s">
        <v>6712</v>
      </c>
      <c r="M331" s="1" t="s">
        <v>6921</v>
      </c>
      <c r="N331" s="1" t="s">
        <v>6801</v>
      </c>
      <c r="O331" s="1" t="s">
        <v>6503</v>
      </c>
      <c r="P331" s="21" t="s">
        <v>6498</v>
      </c>
      <c r="Q331" s="3" t="s">
        <v>6820</v>
      </c>
      <c r="U331" s="1" t="str">
        <f t="shared" si="11"/>
        <v>'024</v>
      </c>
      <c r="AI331" s="1"/>
      <c r="AM331" s="1" t="s">
        <v>603</v>
      </c>
    </row>
    <row r="332" spans="1:39" x14ac:dyDescent="0.2">
      <c r="A332" s="1" t="s">
        <v>605</v>
      </c>
      <c r="B332" s="1" t="s">
        <v>606</v>
      </c>
      <c r="C332" s="57">
        <v>0</v>
      </c>
      <c r="D332" s="57">
        <v>0</v>
      </c>
      <c r="E332" s="58">
        <v>4.8099999999999996</v>
      </c>
      <c r="F332" s="58">
        <v>4.8099999999999996</v>
      </c>
      <c r="G332" s="57">
        <v>4.8099999999999996</v>
      </c>
      <c r="H332" s="57">
        <v>4.8099999999999996</v>
      </c>
      <c r="I332" s="67">
        <v>0</v>
      </c>
      <c r="J332" s="57">
        <v>0</v>
      </c>
      <c r="K332" s="57">
        <f t="shared" si="10"/>
        <v>0</v>
      </c>
      <c r="L332" s="1" t="s">
        <v>6712</v>
      </c>
      <c r="M332" s="1" t="s">
        <v>6921</v>
      </c>
      <c r="N332" s="1" t="s">
        <v>6801</v>
      </c>
      <c r="O332" s="1" t="s">
        <v>6503</v>
      </c>
      <c r="P332" s="21" t="s">
        <v>6498</v>
      </c>
      <c r="Q332" s="3" t="s">
        <v>6820</v>
      </c>
      <c r="U332" s="1" t="str">
        <f t="shared" si="11"/>
        <v>'024</v>
      </c>
      <c r="AI332" s="1"/>
      <c r="AM332" s="1" t="s">
        <v>605</v>
      </c>
    </row>
    <row r="333" spans="1:39" x14ac:dyDescent="0.2">
      <c r="A333" s="1" t="s">
        <v>607</v>
      </c>
      <c r="B333" s="1" t="s">
        <v>608</v>
      </c>
      <c r="C333" s="57">
        <v>8970.9500000000007</v>
      </c>
      <c r="D333" s="57">
        <v>0</v>
      </c>
      <c r="E333" s="58">
        <v>137477.4</v>
      </c>
      <c r="F333" s="58">
        <v>145044.62</v>
      </c>
      <c r="G333" s="57">
        <v>146448.35</v>
      </c>
      <c r="H333" s="57">
        <v>145044.62</v>
      </c>
      <c r="I333" s="67">
        <v>1403.73</v>
      </c>
      <c r="J333" s="57">
        <v>0</v>
      </c>
      <c r="K333" s="57">
        <f t="shared" si="10"/>
        <v>1403.73</v>
      </c>
      <c r="L333" s="1" t="s">
        <v>6712</v>
      </c>
      <c r="M333" s="1" t="s">
        <v>6921</v>
      </c>
      <c r="N333" s="1" t="s">
        <v>6801</v>
      </c>
      <c r="O333" s="1" t="s">
        <v>6503</v>
      </c>
      <c r="P333" s="21" t="s">
        <v>6498</v>
      </c>
      <c r="Q333" s="3" t="s">
        <v>6820</v>
      </c>
      <c r="U333" s="1" t="str">
        <f t="shared" si="11"/>
        <v>'024</v>
      </c>
      <c r="AI333" s="1"/>
      <c r="AM333" s="1" t="s">
        <v>607</v>
      </c>
    </row>
    <row r="334" spans="1:39" x14ac:dyDescent="0.2">
      <c r="A334" s="1" t="s">
        <v>609</v>
      </c>
      <c r="B334" s="1" t="s">
        <v>610</v>
      </c>
      <c r="C334" s="57">
        <v>9394.6</v>
      </c>
      <c r="D334" s="57">
        <v>0</v>
      </c>
      <c r="E334" s="58">
        <v>136572.49</v>
      </c>
      <c r="F334" s="58">
        <v>136782.49</v>
      </c>
      <c r="G334" s="57">
        <v>145967.09</v>
      </c>
      <c r="H334" s="57">
        <v>136782.49</v>
      </c>
      <c r="I334" s="67">
        <v>9184.6</v>
      </c>
      <c r="J334" s="57">
        <v>0</v>
      </c>
      <c r="K334" s="57">
        <f t="shared" si="10"/>
        <v>9184.6</v>
      </c>
      <c r="L334" s="1" t="s">
        <v>6712</v>
      </c>
      <c r="M334" s="1" t="s">
        <v>6921</v>
      </c>
      <c r="N334" s="1" t="s">
        <v>6801</v>
      </c>
      <c r="O334" s="1" t="s">
        <v>6503</v>
      </c>
      <c r="P334" s="21" t="s">
        <v>6498</v>
      </c>
      <c r="Q334" s="3" t="s">
        <v>6820</v>
      </c>
      <c r="U334" s="1" t="str">
        <f t="shared" si="11"/>
        <v>'024</v>
      </c>
      <c r="AI334" s="1"/>
      <c r="AM334" s="1" t="s">
        <v>609</v>
      </c>
    </row>
    <row r="335" spans="1:39" x14ac:dyDescent="0.2">
      <c r="A335" s="1" t="s">
        <v>611</v>
      </c>
      <c r="B335" s="1" t="s">
        <v>612</v>
      </c>
      <c r="C335" s="57">
        <v>19542.77</v>
      </c>
      <c r="D335" s="57">
        <v>0</v>
      </c>
      <c r="E335" s="58">
        <v>33745.629999999997</v>
      </c>
      <c r="F335" s="58">
        <v>36360.720000000001</v>
      </c>
      <c r="G335" s="57">
        <v>53288.4</v>
      </c>
      <c r="H335" s="57">
        <v>36360.720000000001</v>
      </c>
      <c r="I335" s="57">
        <v>16927.68</v>
      </c>
      <c r="J335" s="57">
        <v>0</v>
      </c>
      <c r="K335" s="57">
        <f t="shared" si="10"/>
        <v>16927.68</v>
      </c>
      <c r="L335" s="1" t="s">
        <v>6712</v>
      </c>
      <c r="M335" s="1" t="s">
        <v>6921</v>
      </c>
      <c r="N335" s="1" t="s">
        <v>6801</v>
      </c>
      <c r="O335" s="3" t="s">
        <v>6516</v>
      </c>
      <c r="Q335" s="3" t="s">
        <v>6820</v>
      </c>
      <c r="U335" s="1" t="str">
        <f t="shared" si="11"/>
        <v>'024</v>
      </c>
      <c r="V335" s="1" t="s">
        <v>6854</v>
      </c>
      <c r="AI335" s="1"/>
      <c r="AM335" s="1" t="s">
        <v>611</v>
      </c>
    </row>
    <row r="336" spans="1:39" x14ac:dyDescent="0.2">
      <c r="A336" s="1" t="s">
        <v>613</v>
      </c>
      <c r="B336" s="1" t="s">
        <v>614</v>
      </c>
      <c r="C336" s="57">
        <v>27184.42</v>
      </c>
      <c r="D336" s="57">
        <v>0</v>
      </c>
      <c r="E336" s="58">
        <v>97696.35</v>
      </c>
      <c r="F336" s="58">
        <v>76259.199999999997</v>
      </c>
      <c r="G336" s="57">
        <v>124880.77</v>
      </c>
      <c r="H336" s="57">
        <v>76259.199999999997</v>
      </c>
      <c r="I336" s="57">
        <v>48621.57</v>
      </c>
      <c r="J336" s="57">
        <v>0</v>
      </c>
      <c r="K336" s="57">
        <f t="shared" si="10"/>
        <v>48621.57</v>
      </c>
      <c r="L336" s="1" t="s">
        <v>6712</v>
      </c>
      <c r="M336" s="1" t="s">
        <v>6921</v>
      </c>
      <c r="N336" s="1" t="s">
        <v>6801</v>
      </c>
      <c r="O336" s="1" t="s">
        <v>6503</v>
      </c>
      <c r="P336" s="21" t="s">
        <v>6498</v>
      </c>
      <c r="Q336" s="3" t="s">
        <v>6820</v>
      </c>
      <c r="U336" s="1" t="str">
        <f t="shared" si="11"/>
        <v>'024</v>
      </c>
      <c r="AI336" s="1"/>
      <c r="AM336" s="1" t="s">
        <v>613</v>
      </c>
    </row>
    <row r="337" spans="1:39" x14ac:dyDescent="0.2">
      <c r="A337" s="1" t="s">
        <v>615</v>
      </c>
      <c r="B337" s="1" t="s">
        <v>616</v>
      </c>
      <c r="C337" s="57">
        <v>2.87</v>
      </c>
      <c r="D337" s="57">
        <v>0</v>
      </c>
      <c r="E337" s="58">
        <v>162588.51</v>
      </c>
      <c r="F337" s="58">
        <v>162577.07</v>
      </c>
      <c r="G337" s="57">
        <v>162591.38</v>
      </c>
      <c r="H337" s="57">
        <v>162577.07</v>
      </c>
      <c r="I337" s="57">
        <v>14.31</v>
      </c>
      <c r="J337" s="57">
        <v>0</v>
      </c>
      <c r="K337" s="57">
        <f t="shared" si="10"/>
        <v>14.31</v>
      </c>
      <c r="L337" s="1" t="s">
        <v>6712</v>
      </c>
      <c r="M337" s="1" t="s">
        <v>6921</v>
      </c>
      <c r="N337" s="1" t="s">
        <v>6801</v>
      </c>
      <c r="O337" s="1" t="s">
        <v>6503</v>
      </c>
      <c r="P337" s="21" t="s">
        <v>6498</v>
      </c>
      <c r="Q337" s="3" t="s">
        <v>6820</v>
      </c>
      <c r="U337" s="1" t="str">
        <f t="shared" si="11"/>
        <v>'024</v>
      </c>
      <c r="AI337" s="1"/>
      <c r="AM337" s="1" t="s">
        <v>615</v>
      </c>
    </row>
    <row r="338" spans="1:39" x14ac:dyDescent="0.2">
      <c r="A338" s="1" t="s">
        <v>617</v>
      </c>
      <c r="B338" s="1" t="s">
        <v>618</v>
      </c>
      <c r="C338" s="57">
        <v>1.66</v>
      </c>
      <c r="D338" s="57">
        <v>0</v>
      </c>
      <c r="E338" s="58">
        <v>49.6</v>
      </c>
      <c r="F338" s="58">
        <v>43.63</v>
      </c>
      <c r="G338" s="57">
        <v>51.26</v>
      </c>
      <c r="H338" s="57">
        <v>43.63</v>
      </c>
      <c r="I338" s="57">
        <v>7.63</v>
      </c>
      <c r="J338" s="57">
        <v>0</v>
      </c>
      <c r="K338" s="57">
        <f t="shared" si="10"/>
        <v>7.63</v>
      </c>
      <c r="L338" s="1" t="s">
        <v>6712</v>
      </c>
      <c r="M338" s="1" t="s">
        <v>6921</v>
      </c>
      <c r="N338" s="1" t="s">
        <v>6801</v>
      </c>
      <c r="O338" s="1" t="s">
        <v>6503</v>
      </c>
      <c r="P338" s="21" t="s">
        <v>6498</v>
      </c>
      <c r="Q338" s="3" t="s">
        <v>6820</v>
      </c>
      <c r="U338" s="1" t="str">
        <f t="shared" si="11"/>
        <v>'024</v>
      </c>
      <c r="AI338" s="1"/>
      <c r="AM338" s="1" t="s">
        <v>617</v>
      </c>
    </row>
    <row r="339" spans="1:39" x14ac:dyDescent="0.2">
      <c r="A339" s="1" t="s">
        <v>619</v>
      </c>
      <c r="B339" s="1" t="s">
        <v>620</v>
      </c>
      <c r="C339" s="57">
        <v>0</v>
      </c>
      <c r="D339" s="57">
        <v>366960.99</v>
      </c>
      <c r="E339" s="58">
        <v>291452.99</v>
      </c>
      <c r="F339" s="58">
        <v>0</v>
      </c>
      <c r="G339" s="57">
        <v>291452.99</v>
      </c>
      <c r="H339" s="57">
        <v>366960.99</v>
      </c>
      <c r="I339" s="57">
        <v>0</v>
      </c>
      <c r="J339" s="57">
        <v>75508</v>
      </c>
      <c r="K339" s="57">
        <f t="shared" si="10"/>
        <v>-75508</v>
      </c>
      <c r="L339" s="1" t="s">
        <v>6712</v>
      </c>
      <c r="M339" s="1" t="s">
        <v>6921</v>
      </c>
      <c r="N339" s="1" t="s">
        <v>6801</v>
      </c>
      <c r="O339" s="1" t="s">
        <v>6777</v>
      </c>
      <c r="P339" s="21" t="s">
        <v>6502</v>
      </c>
      <c r="Q339" s="3" t="s">
        <v>6820</v>
      </c>
      <c r="U339" s="1" t="str">
        <f t="shared" si="11"/>
        <v>'029</v>
      </c>
      <c r="AI339" s="1"/>
      <c r="AM339" s="1" t="s">
        <v>619</v>
      </c>
    </row>
    <row r="340" spans="1:39" x14ac:dyDescent="0.2">
      <c r="A340" s="1" t="s">
        <v>5924</v>
      </c>
      <c r="B340" s="1" t="s">
        <v>5925</v>
      </c>
      <c r="C340" s="57">
        <v>0</v>
      </c>
      <c r="D340" s="57">
        <v>0</v>
      </c>
      <c r="E340" s="58">
        <v>6.82</v>
      </c>
      <c r="F340" s="58">
        <v>6.82</v>
      </c>
      <c r="G340" s="57">
        <v>6.82</v>
      </c>
      <c r="H340" s="57">
        <v>6.82</v>
      </c>
      <c r="I340" s="57">
        <v>0</v>
      </c>
      <c r="J340" s="57">
        <v>0</v>
      </c>
      <c r="K340" s="57">
        <f t="shared" si="10"/>
        <v>0</v>
      </c>
      <c r="L340" s="1" t="s">
        <v>6712</v>
      </c>
      <c r="M340" s="1" t="s">
        <v>6921</v>
      </c>
      <c r="N340" s="1" t="s">
        <v>6801</v>
      </c>
      <c r="O340" s="1" t="s">
        <v>6713</v>
      </c>
      <c r="P340" s="21" t="s">
        <v>6502</v>
      </c>
      <c r="Q340" s="3" t="s">
        <v>6820</v>
      </c>
      <c r="U340" s="1" t="str">
        <f t="shared" si="11"/>
        <v>'029</v>
      </c>
      <c r="V340" s="1" t="s">
        <v>6854</v>
      </c>
      <c r="AI340" s="1"/>
      <c r="AM340" s="1" t="e">
        <v>#N/A</v>
      </c>
    </row>
    <row r="341" spans="1:39" x14ac:dyDescent="0.2">
      <c r="A341" s="1" t="s">
        <v>621</v>
      </c>
      <c r="B341" s="1" t="s">
        <v>622</v>
      </c>
      <c r="C341" s="57">
        <v>0</v>
      </c>
      <c r="D341" s="57">
        <v>0.35</v>
      </c>
      <c r="E341" s="58">
        <v>0.35</v>
      </c>
      <c r="F341" s="58">
        <v>0.04</v>
      </c>
      <c r="G341" s="57">
        <v>0.35</v>
      </c>
      <c r="H341" s="57">
        <v>0.39</v>
      </c>
      <c r="I341" s="57">
        <v>0</v>
      </c>
      <c r="J341" s="57">
        <v>0.04</v>
      </c>
      <c r="K341" s="57">
        <f t="shared" si="10"/>
        <v>-0.04</v>
      </c>
      <c r="L341" s="1" t="s">
        <v>6712</v>
      </c>
      <c r="M341" s="1" t="s">
        <v>6921</v>
      </c>
      <c r="N341" s="1" t="s">
        <v>6801</v>
      </c>
      <c r="O341" s="1" t="s">
        <v>6713</v>
      </c>
      <c r="P341" s="21" t="s">
        <v>6502</v>
      </c>
      <c r="Q341" s="3" t="s">
        <v>6820</v>
      </c>
      <c r="U341" s="1" t="str">
        <f t="shared" si="11"/>
        <v>'029</v>
      </c>
      <c r="V341" s="1" t="s">
        <v>6854</v>
      </c>
      <c r="AI341" s="1"/>
      <c r="AM341" s="1" t="s">
        <v>621</v>
      </c>
    </row>
    <row r="342" spans="1:39" x14ac:dyDescent="0.2">
      <c r="A342" s="1" t="s">
        <v>623</v>
      </c>
      <c r="B342" s="1" t="s">
        <v>624</v>
      </c>
      <c r="C342" s="57">
        <v>0</v>
      </c>
      <c r="D342" s="57">
        <v>100</v>
      </c>
      <c r="E342" s="58">
        <v>100</v>
      </c>
      <c r="F342" s="58">
        <v>0</v>
      </c>
      <c r="G342" s="57">
        <v>100</v>
      </c>
      <c r="H342" s="57">
        <v>100</v>
      </c>
      <c r="I342" s="57">
        <v>0</v>
      </c>
      <c r="J342" s="57">
        <v>0</v>
      </c>
      <c r="K342" s="57">
        <f t="shared" si="10"/>
        <v>0</v>
      </c>
      <c r="L342" s="1" t="s">
        <v>6712</v>
      </c>
      <c r="M342" s="1" t="s">
        <v>6921</v>
      </c>
      <c r="N342" s="1" t="s">
        <v>6801</v>
      </c>
      <c r="O342" s="1" t="s">
        <v>6713</v>
      </c>
      <c r="P342" s="21" t="s">
        <v>6502</v>
      </c>
      <c r="Q342" s="3" t="s">
        <v>6820</v>
      </c>
      <c r="U342" s="1" t="str">
        <f t="shared" si="11"/>
        <v>'029</v>
      </c>
      <c r="V342" s="1" t="s">
        <v>6854</v>
      </c>
      <c r="AI342" s="1"/>
      <c r="AM342" s="1" t="s">
        <v>623</v>
      </c>
    </row>
    <row r="343" spans="1:39" x14ac:dyDescent="0.2">
      <c r="A343" s="1" t="s">
        <v>625</v>
      </c>
      <c r="B343" s="1" t="s">
        <v>626</v>
      </c>
      <c r="C343" s="57">
        <v>0</v>
      </c>
      <c r="D343" s="57">
        <v>22305.97</v>
      </c>
      <c r="E343" s="58">
        <v>5876.52</v>
      </c>
      <c r="F343" s="58">
        <v>4148.5200000000004</v>
      </c>
      <c r="G343" s="57">
        <v>5876.52</v>
      </c>
      <c r="H343" s="57">
        <v>26454.49</v>
      </c>
      <c r="I343" s="57">
        <v>0</v>
      </c>
      <c r="J343" s="57">
        <v>20577.97</v>
      </c>
      <c r="K343" s="57">
        <f t="shared" si="10"/>
        <v>-20577.97</v>
      </c>
      <c r="L343" s="1" t="s">
        <v>6712</v>
      </c>
      <c r="M343" s="1" t="s">
        <v>6921</v>
      </c>
      <c r="N343" s="1" t="s">
        <v>6801</v>
      </c>
      <c r="O343" s="1" t="s">
        <v>6713</v>
      </c>
      <c r="P343" s="21" t="s">
        <v>6502</v>
      </c>
      <c r="Q343" s="3" t="s">
        <v>6820</v>
      </c>
      <c r="U343" s="1" t="str">
        <f t="shared" si="11"/>
        <v>'029</v>
      </c>
      <c r="V343" s="1" t="s">
        <v>6854</v>
      </c>
      <c r="AI343" s="1"/>
      <c r="AM343" s="1" t="s">
        <v>625</v>
      </c>
    </row>
    <row r="344" spans="1:39" x14ac:dyDescent="0.2">
      <c r="A344" s="1" t="s">
        <v>627</v>
      </c>
      <c r="B344" s="1" t="s">
        <v>628</v>
      </c>
      <c r="C344" s="57">
        <v>0</v>
      </c>
      <c r="D344" s="57">
        <v>10046.82</v>
      </c>
      <c r="E344" s="58">
        <v>3529.88</v>
      </c>
      <c r="F344" s="58">
        <v>2797.22</v>
      </c>
      <c r="G344" s="57">
        <v>3529.88</v>
      </c>
      <c r="H344" s="57">
        <v>12844.04</v>
      </c>
      <c r="I344" s="57">
        <v>0</v>
      </c>
      <c r="J344" s="57">
        <v>9314.16</v>
      </c>
      <c r="K344" s="57">
        <f t="shared" si="10"/>
        <v>-9314.16</v>
      </c>
      <c r="L344" s="1" t="s">
        <v>6712</v>
      </c>
      <c r="M344" s="1" t="s">
        <v>6921</v>
      </c>
      <c r="N344" s="1" t="s">
        <v>6801</v>
      </c>
      <c r="O344" s="1" t="s">
        <v>6713</v>
      </c>
      <c r="P344" s="21" t="s">
        <v>6502</v>
      </c>
      <c r="Q344" s="3" t="s">
        <v>6820</v>
      </c>
      <c r="U344" s="1" t="str">
        <f t="shared" si="11"/>
        <v>'029</v>
      </c>
      <c r="V344" s="1" t="s">
        <v>6854</v>
      </c>
      <c r="AI344" s="1"/>
      <c r="AM344" s="1" t="s">
        <v>627</v>
      </c>
    </row>
    <row r="345" spans="1:39" x14ac:dyDescent="0.2">
      <c r="A345" s="1" t="s">
        <v>629</v>
      </c>
      <c r="B345" s="1" t="s">
        <v>630</v>
      </c>
      <c r="C345" s="57">
        <v>0</v>
      </c>
      <c r="D345" s="57">
        <v>25.81</v>
      </c>
      <c r="E345" s="58">
        <v>21.38</v>
      </c>
      <c r="F345" s="58">
        <v>23.62</v>
      </c>
      <c r="G345" s="57">
        <v>21.38</v>
      </c>
      <c r="H345" s="57">
        <v>49.43</v>
      </c>
      <c r="I345" s="57">
        <v>0</v>
      </c>
      <c r="J345" s="57">
        <v>28.05</v>
      </c>
      <c r="K345" s="57">
        <f t="shared" si="10"/>
        <v>-28.05</v>
      </c>
      <c r="L345" s="1" t="s">
        <v>6712</v>
      </c>
      <c r="M345" s="1" t="s">
        <v>6921</v>
      </c>
      <c r="N345" s="1" t="s">
        <v>6801</v>
      </c>
      <c r="O345" s="1" t="s">
        <v>6713</v>
      </c>
      <c r="P345" s="21" t="s">
        <v>6502</v>
      </c>
      <c r="Q345" s="3" t="s">
        <v>6820</v>
      </c>
      <c r="U345" s="1" t="str">
        <f t="shared" si="11"/>
        <v>'029</v>
      </c>
      <c r="V345" s="1" t="s">
        <v>6854</v>
      </c>
      <c r="AI345" s="1"/>
      <c r="AM345" s="1" t="s">
        <v>629</v>
      </c>
    </row>
    <row r="346" spans="1:39" x14ac:dyDescent="0.2">
      <c r="A346" s="1" t="s">
        <v>5926</v>
      </c>
      <c r="B346" s="1" t="s">
        <v>5927</v>
      </c>
      <c r="C346" s="57">
        <v>0</v>
      </c>
      <c r="D346" s="57">
        <v>1.03</v>
      </c>
      <c r="E346" s="58">
        <v>1.07</v>
      </c>
      <c r="F346" s="58">
        <v>0.04</v>
      </c>
      <c r="G346" s="57">
        <v>1.07</v>
      </c>
      <c r="H346" s="57">
        <v>1.07</v>
      </c>
      <c r="I346" s="57">
        <v>0</v>
      </c>
      <c r="J346" s="57">
        <v>0</v>
      </c>
      <c r="K346" s="57">
        <f t="shared" si="10"/>
        <v>0</v>
      </c>
      <c r="L346" s="1" t="s">
        <v>6712</v>
      </c>
      <c r="M346" s="1" t="s">
        <v>6921</v>
      </c>
      <c r="N346" s="1" t="s">
        <v>6801</v>
      </c>
      <c r="O346" s="1" t="s">
        <v>6713</v>
      </c>
      <c r="P346" s="21" t="s">
        <v>6502</v>
      </c>
      <c r="Q346" s="3" t="s">
        <v>6820</v>
      </c>
      <c r="U346" s="1" t="str">
        <f t="shared" si="11"/>
        <v>'029</v>
      </c>
      <c r="V346" s="1" t="s">
        <v>6854</v>
      </c>
      <c r="AI346" s="1"/>
      <c r="AM346" s="1" t="e">
        <v>#N/A</v>
      </c>
    </row>
    <row r="347" spans="1:39" x14ac:dyDescent="0.2">
      <c r="A347" s="1" t="s">
        <v>631</v>
      </c>
      <c r="B347" s="1" t="s">
        <v>632</v>
      </c>
      <c r="C347" s="57">
        <v>0</v>
      </c>
      <c r="D347" s="57">
        <v>57.76</v>
      </c>
      <c r="E347" s="58">
        <v>329.92</v>
      </c>
      <c r="F347" s="58">
        <v>568.41999999999996</v>
      </c>
      <c r="G347" s="57">
        <v>329.92</v>
      </c>
      <c r="H347" s="57">
        <v>626.17999999999995</v>
      </c>
      <c r="I347" s="57">
        <v>0</v>
      </c>
      <c r="J347" s="57">
        <v>296.26</v>
      </c>
      <c r="K347" s="57">
        <f t="shared" si="10"/>
        <v>-296.26</v>
      </c>
      <c r="L347" s="1" t="s">
        <v>6712</v>
      </c>
      <c r="M347" s="1" t="s">
        <v>6921</v>
      </c>
      <c r="N347" s="1" t="s">
        <v>6801</v>
      </c>
      <c r="O347" s="1" t="s">
        <v>6713</v>
      </c>
      <c r="P347" s="21" t="s">
        <v>6502</v>
      </c>
      <c r="Q347" s="3" t="s">
        <v>6820</v>
      </c>
      <c r="U347" s="1" t="str">
        <f t="shared" si="11"/>
        <v>'029</v>
      </c>
      <c r="V347" s="1" t="s">
        <v>6854</v>
      </c>
      <c r="AI347" s="1"/>
      <c r="AM347" s="1" t="s">
        <v>631</v>
      </c>
    </row>
    <row r="348" spans="1:39" x14ac:dyDescent="0.2">
      <c r="A348" s="1" t="s">
        <v>633</v>
      </c>
      <c r="B348" s="1" t="s">
        <v>634</v>
      </c>
      <c r="C348" s="57">
        <v>0</v>
      </c>
      <c r="D348" s="57">
        <v>0</v>
      </c>
      <c r="E348" s="58">
        <v>5.36</v>
      </c>
      <c r="F348" s="58">
        <v>905.67</v>
      </c>
      <c r="G348" s="57">
        <v>5.36</v>
      </c>
      <c r="H348" s="57">
        <v>905.67</v>
      </c>
      <c r="I348" s="57">
        <v>0</v>
      </c>
      <c r="J348" s="57">
        <v>900.31</v>
      </c>
      <c r="K348" s="57">
        <f t="shared" si="10"/>
        <v>-900.31</v>
      </c>
      <c r="L348" s="1" t="s">
        <v>6712</v>
      </c>
      <c r="M348" s="1" t="s">
        <v>6921</v>
      </c>
      <c r="N348" s="1" t="s">
        <v>6801</v>
      </c>
      <c r="O348" s="1" t="s">
        <v>6713</v>
      </c>
      <c r="P348" s="21" t="s">
        <v>6502</v>
      </c>
      <c r="Q348" s="3" t="s">
        <v>6820</v>
      </c>
      <c r="U348" s="1" t="str">
        <f t="shared" si="11"/>
        <v>'029</v>
      </c>
      <c r="V348" s="1" t="s">
        <v>6854</v>
      </c>
      <c r="AI348" s="1"/>
      <c r="AM348" s="1" t="s">
        <v>633</v>
      </c>
    </row>
    <row r="349" spans="1:39" x14ac:dyDescent="0.2">
      <c r="A349" s="1" t="s">
        <v>5928</v>
      </c>
      <c r="B349" s="1" t="s">
        <v>5929</v>
      </c>
      <c r="C349" s="57">
        <v>0</v>
      </c>
      <c r="D349" s="57">
        <v>0</v>
      </c>
      <c r="E349" s="58">
        <v>4.95</v>
      </c>
      <c r="F349" s="58">
        <v>4.95</v>
      </c>
      <c r="G349" s="57">
        <v>4.95</v>
      </c>
      <c r="H349" s="57">
        <v>4.95</v>
      </c>
      <c r="I349" s="57">
        <v>0</v>
      </c>
      <c r="J349" s="57">
        <v>0</v>
      </c>
      <c r="K349" s="57">
        <f t="shared" si="10"/>
        <v>0</v>
      </c>
      <c r="L349" s="1" t="s">
        <v>6712</v>
      </c>
      <c r="M349" s="1" t="s">
        <v>6921</v>
      </c>
      <c r="N349" s="1" t="s">
        <v>6801</v>
      </c>
      <c r="O349" s="1" t="s">
        <v>6713</v>
      </c>
      <c r="P349" s="21" t="s">
        <v>6502</v>
      </c>
      <c r="Q349" s="3" t="s">
        <v>6820</v>
      </c>
      <c r="U349" s="1" t="str">
        <f t="shared" si="11"/>
        <v>'029</v>
      </c>
      <c r="V349" s="1" t="s">
        <v>6854</v>
      </c>
      <c r="AI349" s="1"/>
      <c r="AM349" s="1" t="e">
        <v>#N/A</v>
      </c>
    </row>
    <row r="350" spans="1:39" x14ac:dyDescent="0.2">
      <c r="A350" s="1" t="s">
        <v>635</v>
      </c>
      <c r="B350" s="1" t="s">
        <v>636</v>
      </c>
      <c r="C350" s="57">
        <v>0</v>
      </c>
      <c r="D350" s="57">
        <v>1345.75</v>
      </c>
      <c r="E350" s="58">
        <v>493.22</v>
      </c>
      <c r="F350" s="58">
        <v>374.97</v>
      </c>
      <c r="G350" s="57">
        <v>493.22</v>
      </c>
      <c r="H350" s="57">
        <v>1720.72</v>
      </c>
      <c r="I350" s="57">
        <v>0</v>
      </c>
      <c r="J350" s="57">
        <v>1227.5</v>
      </c>
      <c r="K350" s="57">
        <f t="shared" si="10"/>
        <v>-1227.5</v>
      </c>
      <c r="L350" s="1" t="s">
        <v>6712</v>
      </c>
      <c r="M350" s="1" t="s">
        <v>6921</v>
      </c>
      <c r="N350" s="1" t="s">
        <v>6801</v>
      </c>
      <c r="O350" s="1" t="s">
        <v>6713</v>
      </c>
      <c r="P350" s="21" t="s">
        <v>6502</v>
      </c>
      <c r="Q350" s="3" t="s">
        <v>6820</v>
      </c>
      <c r="U350" s="1" t="str">
        <f t="shared" si="11"/>
        <v>'029</v>
      </c>
      <c r="V350" s="1" t="s">
        <v>6854</v>
      </c>
      <c r="AI350" s="1"/>
      <c r="AM350" s="1" t="s">
        <v>635</v>
      </c>
    </row>
    <row r="351" spans="1:39" x14ac:dyDescent="0.2">
      <c r="A351" s="1" t="s">
        <v>637</v>
      </c>
      <c r="B351" s="1" t="s">
        <v>638</v>
      </c>
      <c r="C351" s="57">
        <v>0</v>
      </c>
      <c r="D351" s="57">
        <v>0</v>
      </c>
      <c r="E351" s="58">
        <v>244.36</v>
      </c>
      <c r="F351" s="58">
        <v>628.09</v>
      </c>
      <c r="G351" s="57">
        <v>244.36</v>
      </c>
      <c r="H351" s="57">
        <v>628.09</v>
      </c>
      <c r="I351" s="57">
        <v>0</v>
      </c>
      <c r="J351" s="57">
        <v>383.73</v>
      </c>
      <c r="K351" s="57">
        <f t="shared" si="10"/>
        <v>-383.73</v>
      </c>
      <c r="L351" s="1" t="s">
        <v>6712</v>
      </c>
      <c r="M351" s="1" t="s">
        <v>6921</v>
      </c>
      <c r="N351" s="1" t="s">
        <v>6801</v>
      </c>
      <c r="O351" s="1" t="s">
        <v>6713</v>
      </c>
      <c r="P351" s="21" t="s">
        <v>6502</v>
      </c>
      <c r="Q351" s="3" t="s">
        <v>6820</v>
      </c>
      <c r="U351" s="1" t="str">
        <f t="shared" si="11"/>
        <v>'029</v>
      </c>
      <c r="V351" s="1" t="s">
        <v>6854</v>
      </c>
      <c r="AI351" s="1"/>
      <c r="AM351" s="1" t="s">
        <v>637</v>
      </c>
    </row>
    <row r="352" spans="1:39" x14ac:dyDescent="0.2">
      <c r="A352" s="1" t="s">
        <v>639</v>
      </c>
      <c r="B352" s="1" t="s">
        <v>640</v>
      </c>
      <c r="C352" s="57">
        <v>0</v>
      </c>
      <c r="D352" s="57">
        <v>29817.98</v>
      </c>
      <c r="E352" s="58">
        <v>14785.92</v>
      </c>
      <c r="F352" s="58">
        <v>15461.6</v>
      </c>
      <c r="G352" s="57">
        <v>14785.92</v>
      </c>
      <c r="H352" s="57">
        <v>45279.58</v>
      </c>
      <c r="I352" s="57">
        <v>0</v>
      </c>
      <c r="J352" s="57">
        <v>30493.66</v>
      </c>
      <c r="K352" s="57">
        <f t="shared" si="10"/>
        <v>-30493.66</v>
      </c>
      <c r="L352" s="1" t="s">
        <v>6712</v>
      </c>
      <c r="M352" s="1" t="s">
        <v>6921</v>
      </c>
      <c r="N352" s="1" t="s">
        <v>6801</v>
      </c>
      <c r="O352" s="1" t="s">
        <v>6713</v>
      </c>
      <c r="P352" s="21" t="s">
        <v>6502</v>
      </c>
      <c r="Q352" s="3" t="s">
        <v>6820</v>
      </c>
      <c r="U352" s="1" t="str">
        <f t="shared" si="11"/>
        <v>'029</v>
      </c>
      <c r="V352" s="1" t="s">
        <v>6854</v>
      </c>
      <c r="AI352" s="1"/>
      <c r="AM352" s="1" t="s">
        <v>639</v>
      </c>
    </row>
    <row r="353" spans="1:39" x14ac:dyDescent="0.2">
      <c r="A353" s="1" t="s">
        <v>641</v>
      </c>
      <c r="B353" s="1" t="s">
        <v>642</v>
      </c>
      <c r="C353" s="57">
        <v>0</v>
      </c>
      <c r="D353" s="57">
        <v>520272.7</v>
      </c>
      <c r="E353" s="58">
        <v>56867.93</v>
      </c>
      <c r="F353" s="58">
        <v>165211.67000000001</v>
      </c>
      <c r="G353" s="57">
        <v>56867.93</v>
      </c>
      <c r="H353" s="57">
        <v>685484.37</v>
      </c>
      <c r="I353" s="57">
        <v>0</v>
      </c>
      <c r="J353" s="57">
        <v>628616.43999999994</v>
      </c>
      <c r="K353" s="57">
        <f t="shared" si="10"/>
        <v>-628616.43999999994</v>
      </c>
      <c r="L353" s="1" t="s">
        <v>6712</v>
      </c>
      <c r="M353" s="1" t="s">
        <v>6921</v>
      </c>
      <c r="N353" s="1" t="s">
        <v>6801</v>
      </c>
      <c r="O353" s="1" t="s">
        <v>6713</v>
      </c>
      <c r="P353" s="21" t="s">
        <v>6502</v>
      </c>
      <c r="Q353" s="3" t="s">
        <v>6820</v>
      </c>
      <c r="U353" s="1" t="str">
        <f t="shared" si="11"/>
        <v>'029</v>
      </c>
      <c r="V353" s="1" t="s">
        <v>6854</v>
      </c>
      <c r="AI353" s="1"/>
      <c r="AM353" s="1" t="s">
        <v>641</v>
      </c>
    </row>
    <row r="354" spans="1:39" x14ac:dyDescent="0.2">
      <c r="A354" s="1" t="s">
        <v>643</v>
      </c>
      <c r="B354" s="1" t="s">
        <v>644</v>
      </c>
      <c r="C354" s="57">
        <v>0</v>
      </c>
      <c r="D354" s="57">
        <v>59245.93</v>
      </c>
      <c r="E354" s="58">
        <v>6483.97</v>
      </c>
      <c r="F354" s="58">
        <v>3213.99</v>
      </c>
      <c r="G354" s="57">
        <v>6483.97</v>
      </c>
      <c r="H354" s="57">
        <v>62459.92</v>
      </c>
      <c r="I354" s="57">
        <v>0</v>
      </c>
      <c r="J354" s="57">
        <v>55975.95</v>
      </c>
      <c r="K354" s="57">
        <f t="shared" si="10"/>
        <v>-55975.95</v>
      </c>
      <c r="L354" s="1" t="s">
        <v>6712</v>
      </c>
      <c r="M354" s="1" t="s">
        <v>6921</v>
      </c>
      <c r="N354" s="1" t="s">
        <v>6801</v>
      </c>
      <c r="O354" s="1" t="s">
        <v>6713</v>
      </c>
      <c r="P354" s="21" t="s">
        <v>6502</v>
      </c>
      <c r="Q354" s="3" t="s">
        <v>6820</v>
      </c>
      <c r="U354" s="1" t="str">
        <f t="shared" si="11"/>
        <v>'029</v>
      </c>
      <c r="V354" s="1" t="s">
        <v>6854</v>
      </c>
      <c r="AI354" s="1"/>
      <c r="AM354" s="1" t="s">
        <v>643</v>
      </c>
    </row>
    <row r="355" spans="1:39" x14ac:dyDescent="0.2">
      <c r="A355" s="1" t="s">
        <v>645</v>
      </c>
      <c r="B355" s="1" t="s">
        <v>646</v>
      </c>
      <c r="C355" s="57">
        <v>0</v>
      </c>
      <c r="D355" s="57">
        <v>1102.78</v>
      </c>
      <c r="E355" s="58">
        <v>378.64</v>
      </c>
      <c r="F355" s="58">
        <v>352.59</v>
      </c>
      <c r="G355" s="57">
        <v>378.64</v>
      </c>
      <c r="H355" s="57">
        <v>1455.37</v>
      </c>
      <c r="I355" s="57">
        <v>0</v>
      </c>
      <c r="J355" s="57">
        <v>1076.73</v>
      </c>
      <c r="K355" s="57">
        <f t="shared" si="10"/>
        <v>-1076.73</v>
      </c>
      <c r="L355" s="1" t="s">
        <v>6712</v>
      </c>
      <c r="M355" s="1" t="s">
        <v>6921</v>
      </c>
      <c r="N355" s="1" t="s">
        <v>6801</v>
      </c>
      <c r="O355" s="1" t="s">
        <v>6713</v>
      </c>
      <c r="P355" s="21" t="s">
        <v>6502</v>
      </c>
      <c r="Q355" s="3" t="s">
        <v>6820</v>
      </c>
      <c r="U355" s="1" t="str">
        <f t="shared" si="11"/>
        <v>'029</v>
      </c>
      <c r="V355" s="1" t="s">
        <v>6854</v>
      </c>
      <c r="AI355" s="1"/>
      <c r="AM355" s="1" t="s">
        <v>645</v>
      </c>
    </row>
    <row r="356" spans="1:39" x14ac:dyDescent="0.2">
      <c r="A356" s="1" t="s">
        <v>647</v>
      </c>
      <c r="B356" s="1" t="s">
        <v>648</v>
      </c>
      <c r="C356" s="57">
        <v>0</v>
      </c>
      <c r="D356" s="57">
        <v>140.19</v>
      </c>
      <c r="E356" s="58">
        <v>26.23</v>
      </c>
      <c r="F356" s="58">
        <v>26.23</v>
      </c>
      <c r="G356" s="57">
        <v>26.23</v>
      </c>
      <c r="H356" s="57">
        <v>166.42</v>
      </c>
      <c r="I356" s="57">
        <v>0</v>
      </c>
      <c r="J356" s="57">
        <v>140.19</v>
      </c>
      <c r="K356" s="57">
        <f t="shared" si="10"/>
        <v>-140.19</v>
      </c>
      <c r="L356" s="1" t="s">
        <v>6712</v>
      </c>
      <c r="M356" s="1" t="s">
        <v>6921</v>
      </c>
      <c r="N356" s="1" t="s">
        <v>6801</v>
      </c>
      <c r="O356" s="1" t="s">
        <v>6713</v>
      </c>
      <c r="P356" s="21" t="s">
        <v>6502</v>
      </c>
      <c r="Q356" s="3" t="s">
        <v>6820</v>
      </c>
      <c r="U356" s="1" t="str">
        <f t="shared" si="11"/>
        <v>'029</v>
      </c>
      <c r="V356" s="1" t="s">
        <v>6854</v>
      </c>
      <c r="AI356" s="1"/>
      <c r="AM356" s="1" t="s">
        <v>647</v>
      </c>
    </row>
    <row r="357" spans="1:39" x14ac:dyDescent="0.2">
      <c r="A357" s="1" t="s">
        <v>5930</v>
      </c>
      <c r="B357" s="1" t="s">
        <v>5931</v>
      </c>
      <c r="C357" s="57">
        <v>0</v>
      </c>
      <c r="D357" s="57">
        <v>5832.33</v>
      </c>
      <c r="E357" s="58">
        <v>5832.33</v>
      </c>
      <c r="F357" s="58">
        <v>0</v>
      </c>
      <c r="G357" s="57">
        <v>5832.33</v>
      </c>
      <c r="H357" s="57">
        <v>5832.33</v>
      </c>
      <c r="I357" s="57">
        <v>0</v>
      </c>
      <c r="J357" s="57">
        <v>0</v>
      </c>
      <c r="K357" s="57">
        <f t="shared" si="10"/>
        <v>0</v>
      </c>
      <c r="L357" s="1" t="s">
        <v>6712</v>
      </c>
      <c r="M357" s="1" t="s">
        <v>6921</v>
      </c>
      <c r="N357" s="1" t="s">
        <v>6801</v>
      </c>
      <c r="O357" s="1" t="s">
        <v>6713</v>
      </c>
      <c r="P357" s="21" t="s">
        <v>6502</v>
      </c>
      <c r="Q357" s="3" t="s">
        <v>6820</v>
      </c>
      <c r="U357" s="1" t="str">
        <f t="shared" si="11"/>
        <v>'029</v>
      </c>
      <c r="V357" s="1" t="s">
        <v>6854</v>
      </c>
      <c r="AI357" s="1"/>
      <c r="AM357" s="1" t="e">
        <v>#N/A</v>
      </c>
    </row>
    <row r="358" spans="1:39" x14ac:dyDescent="0.2">
      <c r="A358" s="1" t="s">
        <v>649</v>
      </c>
      <c r="B358" s="1" t="s">
        <v>650</v>
      </c>
      <c r="C358" s="57">
        <v>0</v>
      </c>
      <c r="D358" s="57">
        <v>75175.429999999993</v>
      </c>
      <c r="E358" s="58">
        <v>12526.47</v>
      </c>
      <c r="F358" s="58">
        <v>36885.879999999997</v>
      </c>
      <c r="G358" s="57">
        <v>12526.47</v>
      </c>
      <c r="H358" s="57">
        <v>112061.31</v>
      </c>
      <c r="I358" s="57">
        <v>0</v>
      </c>
      <c r="J358" s="57">
        <v>99534.84</v>
      </c>
      <c r="K358" s="57">
        <f t="shared" si="10"/>
        <v>-99534.84</v>
      </c>
      <c r="L358" s="1" t="s">
        <v>6712</v>
      </c>
      <c r="M358" s="1" t="s">
        <v>6921</v>
      </c>
      <c r="N358" s="1" t="s">
        <v>6801</v>
      </c>
      <c r="O358" s="1" t="s">
        <v>6713</v>
      </c>
      <c r="P358" s="21" t="s">
        <v>6502</v>
      </c>
      <c r="Q358" s="3" t="s">
        <v>6820</v>
      </c>
      <c r="U358" s="1" t="str">
        <f t="shared" si="11"/>
        <v>'029</v>
      </c>
      <c r="V358" s="1" t="s">
        <v>6854</v>
      </c>
      <c r="AI358" s="1"/>
      <c r="AM358" s="1" t="s">
        <v>649</v>
      </c>
    </row>
    <row r="359" spans="1:39" x14ac:dyDescent="0.2">
      <c r="A359" s="1" t="s">
        <v>651</v>
      </c>
      <c r="B359" s="1" t="s">
        <v>652</v>
      </c>
      <c r="C359" s="57">
        <v>0</v>
      </c>
      <c r="D359" s="57">
        <v>3.62</v>
      </c>
      <c r="E359" s="58">
        <v>3.62</v>
      </c>
      <c r="F359" s="58">
        <v>0</v>
      </c>
      <c r="G359" s="57">
        <v>3.62</v>
      </c>
      <c r="H359" s="57">
        <v>3.62</v>
      </c>
      <c r="I359" s="57">
        <v>0</v>
      </c>
      <c r="J359" s="57">
        <v>0</v>
      </c>
      <c r="K359" s="57">
        <f t="shared" si="10"/>
        <v>0</v>
      </c>
      <c r="L359" s="1" t="s">
        <v>6712</v>
      </c>
      <c r="M359" s="1" t="s">
        <v>6921</v>
      </c>
      <c r="N359" s="1" t="s">
        <v>6801</v>
      </c>
      <c r="O359" s="1" t="s">
        <v>6713</v>
      </c>
      <c r="P359" s="21" t="s">
        <v>6502</v>
      </c>
      <c r="Q359" s="3" t="s">
        <v>6820</v>
      </c>
      <c r="U359" s="1" t="str">
        <f t="shared" si="11"/>
        <v>'029</v>
      </c>
      <c r="V359" s="1" t="s">
        <v>6854</v>
      </c>
      <c r="AI359" s="1"/>
      <c r="AM359" s="1" t="s">
        <v>651</v>
      </c>
    </row>
    <row r="360" spans="1:39" x14ac:dyDescent="0.2">
      <c r="A360" s="1" t="s">
        <v>653</v>
      </c>
      <c r="B360" s="1" t="s">
        <v>654</v>
      </c>
      <c r="C360" s="57">
        <v>0</v>
      </c>
      <c r="D360" s="57">
        <v>13.23</v>
      </c>
      <c r="E360" s="58">
        <v>38.78</v>
      </c>
      <c r="F360" s="58">
        <v>25.55</v>
      </c>
      <c r="G360" s="57">
        <v>38.78</v>
      </c>
      <c r="H360" s="57">
        <v>38.78</v>
      </c>
      <c r="I360" s="57">
        <v>0</v>
      </c>
      <c r="J360" s="57">
        <v>0</v>
      </c>
      <c r="K360" s="57">
        <f t="shared" si="10"/>
        <v>0</v>
      </c>
      <c r="L360" s="1" t="s">
        <v>6712</v>
      </c>
      <c r="M360" s="1" t="s">
        <v>6921</v>
      </c>
      <c r="N360" s="1" t="s">
        <v>6801</v>
      </c>
      <c r="O360" s="1" t="s">
        <v>6713</v>
      </c>
      <c r="P360" s="21" t="s">
        <v>6502</v>
      </c>
      <c r="Q360" s="3" t="s">
        <v>6820</v>
      </c>
      <c r="U360" s="1" t="str">
        <f t="shared" si="11"/>
        <v>'029</v>
      </c>
      <c r="V360" s="1" t="s">
        <v>6854</v>
      </c>
      <c r="AI360" s="1"/>
      <c r="AM360" s="1" t="s">
        <v>653</v>
      </c>
    </row>
    <row r="361" spans="1:39" x14ac:dyDescent="0.2">
      <c r="A361" s="1" t="s">
        <v>655</v>
      </c>
      <c r="B361" s="1" t="s">
        <v>656</v>
      </c>
      <c r="C361" s="57">
        <v>0</v>
      </c>
      <c r="D361" s="57">
        <v>58943.69</v>
      </c>
      <c r="E361" s="58">
        <v>11872.95</v>
      </c>
      <c r="F361" s="58">
        <v>29645.22</v>
      </c>
      <c r="G361" s="57">
        <v>11872.95</v>
      </c>
      <c r="H361" s="57">
        <v>88588.91</v>
      </c>
      <c r="I361" s="57">
        <v>0</v>
      </c>
      <c r="J361" s="57">
        <v>76715.960000000006</v>
      </c>
      <c r="K361" s="57">
        <f t="shared" si="10"/>
        <v>-76715.960000000006</v>
      </c>
      <c r="L361" s="1" t="s">
        <v>6712</v>
      </c>
      <c r="M361" s="1" t="s">
        <v>6921</v>
      </c>
      <c r="N361" s="1" t="s">
        <v>6801</v>
      </c>
      <c r="O361" s="1" t="s">
        <v>6713</v>
      </c>
      <c r="P361" s="21" t="s">
        <v>6502</v>
      </c>
      <c r="Q361" s="3" t="s">
        <v>6820</v>
      </c>
      <c r="U361" s="1" t="str">
        <f t="shared" si="11"/>
        <v>'029</v>
      </c>
      <c r="V361" s="1" t="s">
        <v>6854</v>
      </c>
      <c r="AI361" s="1"/>
      <c r="AM361" s="1" t="s">
        <v>655</v>
      </c>
    </row>
    <row r="362" spans="1:39" x14ac:dyDescent="0.2">
      <c r="A362" s="1" t="s">
        <v>657</v>
      </c>
      <c r="B362" s="1" t="s">
        <v>658</v>
      </c>
      <c r="C362" s="57">
        <v>0</v>
      </c>
      <c r="D362" s="57">
        <v>686479.59</v>
      </c>
      <c r="E362" s="58">
        <v>134426</v>
      </c>
      <c r="F362" s="58">
        <v>220013.59</v>
      </c>
      <c r="G362" s="57">
        <v>134426</v>
      </c>
      <c r="H362" s="57">
        <v>906493.18</v>
      </c>
      <c r="I362" s="57">
        <v>0</v>
      </c>
      <c r="J362" s="57">
        <v>772067.18</v>
      </c>
      <c r="K362" s="57">
        <f t="shared" si="10"/>
        <v>-772067.18</v>
      </c>
      <c r="L362" s="1" t="s">
        <v>6712</v>
      </c>
      <c r="M362" s="1" t="s">
        <v>6921</v>
      </c>
      <c r="N362" s="1" t="s">
        <v>6801</v>
      </c>
      <c r="O362" s="1" t="s">
        <v>6713</v>
      </c>
      <c r="P362" s="21" t="s">
        <v>6502</v>
      </c>
      <c r="Q362" s="3" t="s">
        <v>6820</v>
      </c>
      <c r="U362" s="1" t="str">
        <f t="shared" si="11"/>
        <v>'029</v>
      </c>
      <c r="V362" s="1" t="s">
        <v>6854</v>
      </c>
      <c r="AI362" s="1"/>
      <c r="AM362" s="1" t="s">
        <v>657</v>
      </c>
    </row>
    <row r="363" spans="1:39" x14ac:dyDescent="0.2">
      <c r="A363" s="1" t="s">
        <v>659</v>
      </c>
      <c r="B363" s="1" t="s">
        <v>660</v>
      </c>
      <c r="C363" s="57">
        <v>0</v>
      </c>
      <c r="D363" s="57">
        <v>1531.35</v>
      </c>
      <c r="E363" s="58">
        <v>1079.8699999999999</v>
      </c>
      <c r="F363" s="58">
        <v>1937.59</v>
      </c>
      <c r="G363" s="57">
        <v>1079.8699999999999</v>
      </c>
      <c r="H363" s="57">
        <v>3468.94</v>
      </c>
      <c r="I363" s="57">
        <v>0</v>
      </c>
      <c r="J363" s="57">
        <v>2389.0700000000002</v>
      </c>
      <c r="K363" s="57">
        <f t="shared" si="10"/>
        <v>-2389.0700000000002</v>
      </c>
      <c r="L363" s="1" t="s">
        <v>6712</v>
      </c>
      <c r="M363" s="1" t="s">
        <v>6921</v>
      </c>
      <c r="N363" s="1" t="s">
        <v>6801</v>
      </c>
      <c r="O363" s="1" t="s">
        <v>6713</v>
      </c>
      <c r="P363" s="21" t="s">
        <v>6502</v>
      </c>
      <c r="Q363" s="3" t="s">
        <v>6820</v>
      </c>
      <c r="U363" s="1" t="str">
        <f t="shared" si="11"/>
        <v>'029</v>
      </c>
      <c r="V363" s="1" t="s">
        <v>6854</v>
      </c>
      <c r="AI363" s="1"/>
      <c r="AM363" s="1" t="s">
        <v>659</v>
      </c>
    </row>
    <row r="364" spans="1:39" x14ac:dyDescent="0.2">
      <c r="A364" s="1" t="s">
        <v>661</v>
      </c>
      <c r="B364" s="1" t="s">
        <v>662</v>
      </c>
      <c r="C364" s="57">
        <v>0</v>
      </c>
      <c r="D364" s="57">
        <v>43436.4</v>
      </c>
      <c r="E364" s="58">
        <v>8172.11</v>
      </c>
      <c r="F364" s="58">
        <v>12557.4</v>
      </c>
      <c r="G364" s="57">
        <v>8172.11</v>
      </c>
      <c r="H364" s="57">
        <v>55993.8</v>
      </c>
      <c r="I364" s="57">
        <v>0</v>
      </c>
      <c r="J364" s="57">
        <v>47821.69</v>
      </c>
      <c r="K364" s="57">
        <f t="shared" si="10"/>
        <v>-47821.69</v>
      </c>
      <c r="L364" s="1" t="s">
        <v>6712</v>
      </c>
      <c r="M364" s="1" t="s">
        <v>6921</v>
      </c>
      <c r="N364" s="1" t="s">
        <v>6801</v>
      </c>
      <c r="O364" s="1" t="s">
        <v>6713</v>
      </c>
      <c r="P364" s="21" t="s">
        <v>6502</v>
      </c>
      <c r="Q364" s="3" t="s">
        <v>6820</v>
      </c>
      <c r="U364" s="1" t="str">
        <f t="shared" si="11"/>
        <v>'029</v>
      </c>
      <c r="V364" s="1" t="s">
        <v>6854</v>
      </c>
      <c r="AI364" s="1"/>
      <c r="AM364" s="1" t="s">
        <v>661</v>
      </c>
    </row>
    <row r="365" spans="1:39" x14ac:dyDescent="0.2">
      <c r="A365" s="1" t="s">
        <v>663</v>
      </c>
      <c r="B365" s="1" t="s">
        <v>664</v>
      </c>
      <c r="C365" s="57">
        <v>0</v>
      </c>
      <c r="D365" s="57">
        <v>82.04</v>
      </c>
      <c r="E365" s="58">
        <v>33.770000000000003</v>
      </c>
      <c r="F365" s="58">
        <v>134.47</v>
      </c>
      <c r="G365" s="57">
        <v>33.770000000000003</v>
      </c>
      <c r="H365" s="57">
        <v>216.51</v>
      </c>
      <c r="I365" s="57">
        <v>0</v>
      </c>
      <c r="J365" s="57">
        <v>182.74</v>
      </c>
      <c r="K365" s="57">
        <f t="shared" si="10"/>
        <v>-182.74</v>
      </c>
      <c r="L365" s="1" t="s">
        <v>6712</v>
      </c>
      <c r="M365" s="1" t="s">
        <v>6921</v>
      </c>
      <c r="N365" s="1" t="s">
        <v>6801</v>
      </c>
      <c r="O365" s="1" t="s">
        <v>6713</v>
      </c>
      <c r="P365" s="21" t="s">
        <v>6502</v>
      </c>
      <c r="Q365" s="3" t="s">
        <v>6820</v>
      </c>
      <c r="U365" s="1" t="str">
        <f t="shared" si="11"/>
        <v>'029</v>
      </c>
      <c r="V365" s="1" t="s">
        <v>6854</v>
      </c>
      <c r="AI365" s="1"/>
      <c r="AM365" s="1" t="s">
        <v>663</v>
      </c>
    </row>
    <row r="366" spans="1:39" x14ac:dyDescent="0.2">
      <c r="A366" s="1" t="s">
        <v>665</v>
      </c>
      <c r="B366" s="1" t="s">
        <v>666</v>
      </c>
      <c r="C366" s="57">
        <v>0</v>
      </c>
      <c r="D366" s="57">
        <v>1202.1400000000001</v>
      </c>
      <c r="E366" s="58">
        <v>71.27</v>
      </c>
      <c r="F366" s="58">
        <v>20.329999999999998</v>
      </c>
      <c r="G366" s="57">
        <v>71.27</v>
      </c>
      <c r="H366" s="57">
        <v>1222.47</v>
      </c>
      <c r="I366" s="57">
        <v>0</v>
      </c>
      <c r="J366" s="57">
        <v>1151.2</v>
      </c>
      <c r="K366" s="57">
        <f t="shared" si="10"/>
        <v>-1151.2</v>
      </c>
      <c r="L366" s="1" t="s">
        <v>6712</v>
      </c>
      <c r="M366" s="1" t="s">
        <v>6921</v>
      </c>
      <c r="N366" s="1" t="s">
        <v>6801</v>
      </c>
      <c r="O366" s="1" t="s">
        <v>6713</v>
      </c>
      <c r="P366" s="21" t="s">
        <v>6502</v>
      </c>
      <c r="Q366" s="3" t="s">
        <v>6820</v>
      </c>
      <c r="U366" s="1" t="str">
        <f t="shared" si="11"/>
        <v>'029</v>
      </c>
      <c r="V366" s="1" t="s">
        <v>6854</v>
      </c>
      <c r="AI366" s="1"/>
      <c r="AM366" s="1" t="s">
        <v>665</v>
      </c>
    </row>
    <row r="367" spans="1:39" x14ac:dyDescent="0.2">
      <c r="A367" s="1" t="s">
        <v>667</v>
      </c>
      <c r="B367" s="1" t="s">
        <v>668</v>
      </c>
      <c r="C367" s="57">
        <v>0</v>
      </c>
      <c r="D367" s="57">
        <v>32798.04</v>
      </c>
      <c r="E367" s="58">
        <v>1493.35</v>
      </c>
      <c r="F367" s="58">
        <v>4467.45</v>
      </c>
      <c r="G367" s="57">
        <v>1493.35</v>
      </c>
      <c r="H367" s="57">
        <v>37265.49</v>
      </c>
      <c r="I367" s="57">
        <v>0</v>
      </c>
      <c r="J367" s="57">
        <v>35772.14</v>
      </c>
      <c r="K367" s="57">
        <f t="shared" si="10"/>
        <v>-35772.14</v>
      </c>
      <c r="L367" s="1" t="s">
        <v>6712</v>
      </c>
      <c r="M367" s="1" t="s">
        <v>6921</v>
      </c>
      <c r="N367" s="1" t="s">
        <v>6801</v>
      </c>
      <c r="O367" s="1" t="s">
        <v>6713</v>
      </c>
      <c r="P367" s="21" t="s">
        <v>6502</v>
      </c>
      <c r="Q367" s="3" t="s">
        <v>6820</v>
      </c>
      <c r="U367" s="1" t="str">
        <f t="shared" si="11"/>
        <v>'029</v>
      </c>
      <c r="V367" s="1" t="s">
        <v>6854</v>
      </c>
      <c r="AI367" s="1"/>
      <c r="AM367" s="1" t="s">
        <v>667</v>
      </c>
    </row>
    <row r="368" spans="1:39" x14ac:dyDescent="0.2">
      <c r="A368" s="1" t="s">
        <v>669</v>
      </c>
      <c r="B368" s="1" t="s">
        <v>670</v>
      </c>
      <c r="C368" s="57">
        <v>0</v>
      </c>
      <c r="D368" s="57">
        <v>3920.78</v>
      </c>
      <c r="E368" s="58">
        <v>232.09</v>
      </c>
      <c r="F368" s="58">
        <v>65.3</v>
      </c>
      <c r="G368" s="57">
        <v>232.09</v>
      </c>
      <c r="H368" s="57">
        <v>3986.08</v>
      </c>
      <c r="I368" s="57">
        <v>0</v>
      </c>
      <c r="J368" s="57">
        <v>3753.99</v>
      </c>
      <c r="K368" s="57">
        <f t="shared" si="10"/>
        <v>-3753.99</v>
      </c>
      <c r="L368" s="1" t="s">
        <v>6712</v>
      </c>
      <c r="M368" s="1" t="s">
        <v>6921</v>
      </c>
      <c r="N368" s="1" t="s">
        <v>6801</v>
      </c>
      <c r="O368" s="1" t="s">
        <v>6713</v>
      </c>
      <c r="P368" s="21" t="s">
        <v>6502</v>
      </c>
      <c r="Q368" s="3" t="s">
        <v>6820</v>
      </c>
      <c r="U368" s="1" t="str">
        <f t="shared" si="11"/>
        <v>'029</v>
      </c>
      <c r="V368" s="1" t="s">
        <v>6854</v>
      </c>
      <c r="AI368" s="1"/>
      <c r="AM368" s="1" t="s">
        <v>669</v>
      </c>
    </row>
    <row r="369" spans="1:39" x14ac:dyDescent="0.2">
      <c r="A369" s="1" t="s">
        <v>671</v>
      </c>
      <c r="B369" s="1" t="s">
        <v>672</v>
      </c>
      <c r="C369" s="57">
        <v>0</v>
      </c>
      <c r="D369" s="57">
        <v>301.31</v>
      </c>
      <c r="E369" s="58">
        <v>13.22</v>
      </c>
      <c r="F369" s="58">
        <v>20.52</v>
      </c>
      <c r="G369" s="57">
        <v>13.22</v>
      </c>
      <c r="H369" s="57">
        <v>321.83</v>
      </c>
      <c r="I369" s="57">
        <v>0</v>
      </c>
      <c r="J369" s="57">
        <v>308.61</v>
      </c>
      <c r="K369" s="57">
        <f t="shared" si="10"/>
        <v>-308.61</v>
      </c>
      <c r="L369" s="1" t="s">
        <v>6712</v>
      </c>
      <c r="M369" s="1" t="s">
        <v>6921</v>
      </c>
      <c r="N369" s="1" t="s">
        <v>6801</v>
      </c>
      <c r="O369" s="1" t="s">
        <v>6713</v>
      </c>
      <c r="P369" s="21" t="s">
        <v>6502</v>
      </c>
      <c r="Q369" s="3" t="s">
        <v>6820</v>
      </c>
      <c r="U369" s="1" t="str">
        <f t="shared" si="11"/>
        <v>'029</v>
      </c>
      <c r="V369" s="1" t="s">
        <v>6854</v>
      </c>
      <c r="AI369" s="1"/>
      <c r="AM369" s="1" t="s">
        <v>671</v>
      </c>
    </row>
    <row r="370" spans="1:39" x14ac:dyDescent="0.2">
      <c r="A370" s="1" t="s">
        <v>673</v>
      </c>
      <c r="B370" s="1" t="s">
        <v>674</v>
      </c>
      <c r="C370" s="57">
        <v>0</v>
      </c>
      <c r="D370" s="57">
        <v>0</v>
      </c>
      <c r="E370" s="58">
        <v>0</v>
      </c>
      <c r="F370" s="58">
        <v>154.56</v>
      </c>
      <c r="G370" s="57">
        <v>0</v>
      </c>
      <c r="H370" s="57">
        <v>154.56</v>
      </c>
      <c r="I370" s="57">
        <v>0</v>
      </c>
      <c r="J370" s="57">
        <v>154.56</v>
      </c>
      <c r="K370" s="57">
        <f t="shared" si="10"/>
        <v>-154.56</v>
      </c>
      <c r="L370" s="1" t="s">
        <v>6712</v>
      </c>
      <c r="M370" s="1" t="s">
        <v>6921</v>
      </c>
      <c r="N370" s="1" t="s">
        <v>6801</v>
      </c>
      <c r="O370" s="1" t="s">
        <v>6713</v>
      </c>
      <c r="P370" s="21" t="s">
        <v>6502</v>
      </c>
      <c r="Q370" s="3" t="s">
        <v>6820</v>
      </c>
      <c r="U370" s="1" t="str">
        <f t="shared" si="11"/>
        <v>'029</v>
      </c>
      <c r="V370" s="1" t="s">
        <v>6854</v>
      </c>
      <c r="AI370" s="1"/>
      <c r="AM370" s="1" t="s">
        <v>673</v>
      </c>
    </row>
    <row r="371" spans="1:39" x14ac:dyDescent="0.2">
      <c r="A371" s="1" t="s">
        <v>675</v>
      </c>
      <c r="B371" s="1" t="s">
        <v>676</v>
      </c>
      <c r="C371" s="57">
        <v>0</v>
      </c>
      <c r="D371" s="57">
        <v>113.91</v>
      </c>
      <c r="E371" s="58">
        <v>96.49</v>
      </c>
      <c r="F371" s="58">
        <v>482.2</v>
      </c>
      <c r="G371" s="57">
        <v>96.49</v>
      </c>
      <c r="H371" s="57">
        <v>596.11</v>
      </c>
      <c r="I371" s="57">
        <v>0</v>
      </c>
      <c r="J371" s="57">
        <v>499.62</v>
      </c>
      <c r="K371" s="57">
        <f t="shared" si="10"/>
        <v>-499.62</v>
      </c>
      <c r="L371" s="1" t="s">
        <v>6712</v>
      </c>
      <c r="M371" s="1" t="s">
        <v>6921</v>
      </c>
      <c r="N371" s="1" t="s">
        <v>6801</v>
      </c>
      <c r="O371" s="1" t="s">
        <v>6713</v>
      </c>
      <c r="P371" s="21" t="s">
        <v>6502</v>
      </c>
      <c r="Q371" s="3" t="s">
        <v>6820</v>
      </c>
      <c r="U371" s="1" t="str">
        <f t="shared" si="11"/>
        <v>'029</v>
      </c>
      <c r="V371" s="1" t="s">
        <v>6854</v>
      </c>
      <c r="AI371" s="1"/>
      <c r="AM371" s="1" t="s">
        <v>675</v>
      </c>
    </row>
    <row r="372" spans="1:39" x14ac:dyDescent="0.2">
      <c r="A372" s="1" t="s">
        <v>677</v>
      </c>
      <c r="B372" s="1" t="s">
        <v>678</v>
      </c>
      <c r="C372" s="57">
        <v>0</v>
      </c>
      <c r="D372" s="57">
        <v>0.08</v>
      </c>
      <c r="E372" s="58">
        <v>1.08</v>
      </c>
      <c r="F372" s="58">
        <v>1</v>
      </c>
      <c r="G372" s="57">
        <v>1.08</v>
      </c>
      <c r="H372" s="57">
        <v>1.08</v>
      </c>
      <c r="I372" s="57">
        <v>0</v>
      </c>
      <c r="J372" s="57">
        <v>0</v>
      </c>
      <c r="K372" s="57">
        <f t="shared" si="10"/>
        <v>0</v>
      </c>
      <c r="L372" s="1" t="s">
        <v>6712</v>
      </c>
      <c r="M372" s="1" t="s">
        <v>6921</v>
      </c>
      <c r="N372" s="1" t="s">
        <v>6801</v>
      </c>
      <c r="O372" s="1" t="s">
        <v>6713</v>
      </c>
      <c r="P372" s="21" t="s">
        <v>6502</v>
      </c>
      <c r="Q372" s="3" t="s">
        <v>6820</v>
      </c>
      <c r="U372" s="1" t="str">
        <f t="shared" si="11"/>
        <v>'029</v>
      </c>
      <c r="V372" s="1" t="s">
        <v>6854</v>
      </c>
      <c r="AI372" s="1"/>
      <c r="AM372" s="1" t="s">
        <v>677</v>
      </c>
    </row>
    <row r="373" spans="1:39" x14ac:dyDescent="0.2">
      <c r="A373" s="1" t="s">
        <v>679</v>
      </c>
      <c r="B373" s="1" t="s">
        <v>680</v>
      </c>
      <c r="C373" s="57">
        <v>0</v>
      </c>
      <c r="D373" s="57">
        <v>27442.15</v>
      </c>
      <c r="E373" s="58">
        <v>1971.25</v>
      </c>
      <c r="F373" s="58">
        <v>575.57000000000005</v>
      </c>
      <c r="G373" s="57">
        <v>1971.25</v>
      </c>
      <c r="H373" s="57">
        <v>28017.72</v>
      </c>
      <c r="I373" s="57">
        <v>0</v>
      </c>
      <c r="J373" s="57">
        <v>26046.47</v>
      </c>
      <c r="K373" s="57">
        <f t="shared" si="10"/>
        <v>-26046.47</v>
      </c>
      <c r="L373" s="1" t="s">
        <v>6712</v>
      </c>
      <c r="M373" s="1" t="s">
        <v>6921</v>
      </c>
      <c r="N373" s="1" t="s">
        <v>6801</v>
      </c>
      <c r="O373" s="1" t="s">
        <v>6713</v>
      </c>
      <c r="P373" s="21" t="s">
        <v>6502</v>
      </c>
      <c r="Q373" s="3" t="s">
        <v>6820</v>
      </c>
      <c r="U373" s="1" t="str">
        <f t="shared" si="11"/>
        <v>'029</v>
      </c>
      <c r="V373" s="1" t="s">
        <v>6854</v>
      </c>
      <c r="AI373" s="1"/>
      <c r="AM373" s="1" t="s">
        <v>679</v>
      </c>
    </row>
    <row r="374" spans="1:39" x14ac:dyDescent="0.2">
      <c r="A374" s="1" t="s">
        <v>681</v>
      </c>
      <c r="B374" s="1" t="s">
        <v>682</v>
      </c>
      <c r="C374" s="57">
        <v>0</v>
      </c>
      <c r="D374" s="57">
        <v>8654.83</v>
      </c>
      <c r="E374" s="58">
        <v>625.5</v>
      </c>
      <c r="F374" s="58">
        <v>244.27</v>
      </c>
      <c r="G374" s="57">
        <v>625.5</v>
      </c>
      <c r="H374" s="57">
        <v>8899.1</v>
      </c>
      <c r="I374" s="57">
        <v>0</v>
      </c>
      <c r="J374" s="57">
        <v>8273.6</v>
      </c>
      <c r="K374" s="57">
        <f t="shared" si="10"/>
        <v>-8273.6</v>
      </c>
      <c r="L374" s="1" t="s">
        <v>6712</v>
      </c>
      <c r="M374" s="1" t="s">
        <v>6921</v>
      </c>
      <c r="N374" s="1" t="s">
        <v>6801</v>
      </c>
      <c r="O374" s="1" t="s">
        <v>6713</v>
      </c>
      <c r="P374" s="21" t="s">
        <v>6502</v>
      </c>
      <c r="Q374" s="3" t="s">
        <v>6820</v>
      </c>
      <c r="U374" s="1" t="str">
        <f t="shared" si="11"/>
        <v>'029</v>
      </c>
      <c r="V374" s="1" t="s">
        <v>6854</v>
      </c>
      <c r="AI374" s="1"/>
      <c r="AM374" s="1" t="s">
        <v>681</v>
      </c>
    </row>
    <row r="375" spans="1:39" x14ac:dyDescent="0.2">
      <c r="A375" s="1" t="s">
        <v>683</v>
      </c>
      <c r="B375" s="1" t="s">
        <v>684</v>
      </c>
      <c r="C375" s="57">
        <v>0</v>
      </c>
      <c r="D375" s="57">
        <v>404.4</v>
      </c>
      <c r="E375" s="58">
        <v>23.92</v>
      </c>
      <c r="F375" s="58">
        <v>6.72</v>
      </c>
      <c r="G375" s="57">
        <v>23.92</v>
      </c>
      <c r="H375" s="57">
        <v>411.12</v>
      </c>
      <c r="I375" s="57">
        <v>0</v>
      </c>
      <c r="J375" s="57">
        <v>387.2</v>
      </c>
      <c r="K375" s="57">
        <f t="shared" si="10"/>
        <v>-387.2</v>
      </c>
      <c r="L375" s="1" t="s">
        <v>6712</v>
      </c>
      <c r="M375" s="1" t="s">
        <v>6921</v>
      </c>
      <c r="N375" s="1" t="s">
        <v>6801</v>
      </c>
      <c r="O375" s="1" t="s">
        <v>6713</v>
      </c>
      <c r="P375" s="21" t="s">
        <v>6502</v>
      </c>
      <c r="Q375" s="3" t="s">
        <v>6820</v>
      </c>
      <c r="U375" s="1" t="str">
        <f t="shared" si="11"/>
        <v>'029</v>
      </c>
      <c r="V375" s="1" t="s">
        <v>6854</v>
      </c>
      <c r="AI375" s="1"/>
      <c r="AM375" s="1" t="s">
        <v>683</v>
      </c>
    </row>
    <row r="376" spans="1:39" x14ac:dyDescent="0.2">
      <c r="A376" s="1" t="s">
        <v>685</v>
      </c>
      <c r="B376" s="1" t="s">
        <v>686</v>
      </c>
      <c r="C376" s="57">
        <v>0</v>
      </c>
      <c r="D376" s="57">
        <v>829.77</v>
      </c>
      <c r="E376" s="58">
        <v>400.27</v>
      </c>
      <c r="F376" s="58">
        <v>384.71</v>
      </c>
      <c r="G376" s="57">
        <v>400.27</v>
      </c>
      <c r="H376" s="57">
        <v>1214.48</v>
      </c>
      <c r="I376" s="57">
        <v>0</v>
      </c>
      <c r="J376" s="57">
        <v>814.21</v>
      </c>
      <c r="K376" s="57">
        <f t="shared" si="10"/>
        <v>-814.21</v>
      </c>
      <c r="L376" s="1" t="s">
        <v>6712</v>
      </c>
      <c r="M376" s="1" t="s">
        <v>6921</v>
      </c>
      <c r="N376" s="1" t="s">
        <v>6801</v>
      </c>
      <c r="O376" s="1" t="s">
        <v>6713</v>
      </c>
      <c r="P376" s="21" t="s">
        <v>6502</v>
      </c>
      <c r="Q376" s="3" t="s">
        <v>6820</v>
      </c>
      <c r="U376" s="1" t="str">
        <f t="shared" si="11"/>
        <v>'029</v>
      </c>
      <c r="V376" s="1" t="s">
        <v>6854</v>
      </c>
      <c r="AI376" s="1"/>
      <c r="AM376" s="1" t="s">
        <v>685</v>
      </c>
    </row>
    <row r="377" spans="1:39" x14ac:dyDescent="0.2">
      <c r="A377" s="1" t="s">
        <v>687</v>
      </c>
      <c r="B377" s="1" t="s">
        <v>688</v>
      </c>
      <c r="C377" s="57">
        <v>0</v>
      </c>
      <c r="D377" s="57">
        <v>8944.2199999999993</v>
      </c>
      <c r="E377" s="58">
        <v>511.2</v>
      </c>
      <c r="F377" s="58">
        <v>1796.73</v>
      </c>
      <c r="G377" s="57">
        <v>511.2</v>
      </c>
      <c r="H377" s="57">
        <v>10740.95</v>
      </c>
      <c r="I377" s="57">
        <v>0</v>
      </c>
      <c r="J377" s="57">
        <v>10229.75</v>
      </c>
      <c r="K377" s="57">
        <f t="shared" si="10"/>
        <v>-10229.75</v>
      </c>
      <c r="L377" s="1" t="s">
        <v>6712</v>
      </c>
      <c r="M377" s="1" t="s">
        <v>6921</v>
      </c>
      <c r="N377" s="1" t="s">
        <v>6801</v>
      </c>
      <c r="O377" s="1" t="s">
        <v>6713</v>
      </c>
      <c r="P377" s="21" t="s">
        <v>6502</v>
      </c>
      <c r="Q377" s="3" t="s">
        <v>6820</v>
      </c>
      <c r="U377" s="1" t="str">
        <f t="shared" si="11"/>
        <v>'029</v>
      </c>
      <c r="V377" s="1" t="s">
        <v>6854</v>
      </c>
      <c r="AI377" s="1"/>
      <c r="AM377" s="1" t="s">
        <v>687</v>
      </c>
    </row>
    <row r="378" spans="1:39" x14ac:dyDescent="0.2">
      <c r="A378" s="1" t="s">
        <v>689</v>
      </c>
      <c r="B378" s="1" t="s">
        <v>690</v>
      </c>
      <c r="C378" s="57">
        <v>0</v>
      </c>
      <c r="D378" s="57">
        <v>91.73</v>
      </c>
      <c r="E378" s="58">
        <v>2.62</v>
      </c>
      <c r="F378" s="58">
        <v>10.89</v>
      </c>
      <c r="G378" s="57">
        <v>2.62</v>
      </c>
      <c r="H378" s="57">
        <v>102.62</v>
      </c>
      <c r="I378" s="57">
        <v>0</v>
      </c>
      <c r="J378" s="57">
        <v>100</v>
      </c>
      <c r="K378" s="57">
        <f t="shared" si="10"/>
        <v>-100</v>
      </c>
      <c r="L378" s="1" t="s">
        <v>6712</v>
      </c>
      <c r="M378" s="1" t="s">
        <v>6921</v>
      </c>
      <c r="N378" s="1" t="s">
        <v>6801</v>
      </c>
      <c r="O378" s="1" t="s">
        <v>6713</v>
      </c>
      <c r="P378" s="21" t="s">
        <v>6502</v>
      </c>
      <c r="Q378" s="3" t="s">
        <v>6820</v>
      </c>
      <c r="U378" s="1" t="str">
        <f t="shared" si="11"/>
        <v>'029</v>
      </c>
      <c r="V378" s="1" t="s">
        <v>6854</v>
      </c>
      <c r="AI378" s="1"/>
      <c r="AM378" s="1" t="s">
        <v>689</v>
      </c>
    </row>
    <row r="379" spans="1:39" x14ac:dyDescent="0.2">
      <c r="A379" s="1" t="s">
        <v>5932</v>
      </c>
      <c r="B379" s="1" t="s">
        <v>5933</v>
      </c>
      <c r="C379" s="57">
        <v>0</v>
      </c>
      <c r="D379" s="57">
        <v>0</v>
      </c>
      <c r="E379" s="58">
        <v>1.28</v>
      </c>
      <c r="F379" s="58">
        <v>1.28</v>
      </c>
      <c r="G379" s="57">
        <v>1.28</v>
      </c>
      <c r="H379" s="57">
        <v>1.28</v>
      </c>
      <c r="I379" s="57">
        <v>0</v>
      </c>
      <c r="J379" s="57">
        <v>0</v>
      </c>
      <c r="K379" s="57">
        <f t="shared" si="10"/>
        <v>0</v>
      </c>
      <c r="L379" s="1" t="s">
        <v>6712</v>
      </c>
      <c r="M379" s="1" t="s">
        <v>6921</v>
      </c>
      <c r="N379" s="1" t="s">
        <v>6801</v>
      </c>
      <c r="O379" s="1" t="s">
        <v>6713</v>
      </c>
      <c r="P379" s="21" t="s">
        <v>6502</v>
      </c>
      <c r="Q379" s="3" t="s">
        <v>6820</v>
      </c>
      <c r="U379" s="1" t="str">
        <f t="shared" si="11"/>
        <v>'029</v>
      </c>
      <c r="V379" s="1" t="s">
        <v>6854</v>
      </c>
      <c r="AI379" s="1"/>
      <c r="AM379" s="1" t="e">
        <v>#N/A</v>
      </c>
    </row>
    <row r="380" spans="1:39" x14ac:dyDescent="0.2">
      <c r="A380" s="1" t="s">
        <v>691</v>
      </c>
      <c r="B380" s="1" t="s">
        <v>692</v>
      </c>
      <c r="C380" s="57">
        <v>0</v>
      </c>
      <c r="D380" s="57">
        <v>8.24</v>
      </c>
      <c r="E380" s="58">
        <v>16.38</v>
      </c>
      <c r="F380" s="58">
        <v>18.079999999999998</v>
      </c>
      <c r="G380" s="57">
        <v>16.38</v>
      </c>
      <c r="H380" s="57">
        <v>26.32</v>
      </c>
      <c r="I380" s="57">
        <v>0</v>
      </c>
      <c r="J380" s="57">
        <v>9.94</v>
      </c>
      <c r="K380" s="57">
        <f t="shared" si="10"/>
        <v>-9.94</v>
      </c>
      <c r="L380" s="1" t="s">
        <v>6712</v>
      </c>
      <c r="M380" s="1" t="s">
        <v>6921</v>
      </c>
      <c r="N380" s="1" t="s">
        <v>6801</v>
      </c>
      <c r="O380" s="1" t="s">
        <v>6713</v>
      </c>
      <c r="P380" s="21" t="s">
        <v>6502</v>
      </c>
      <c r="Q380" s="3" t="s">
        <v>6820</v>
      </c>
      <c r="U380" s="1" t="str">
        <f t="shared" si="11"/>
        <v>'029</v>
      </c>
      <c r="V380" s="1" t="s">
        <v>6854</v>
      </c>
      <c r="AI380" s="1"/>
      <c r="AM380" s="1" t="s">
        <v>691</v>
      </c>
    </row>
    <row r="381" spans="1:39" x14ac:dyDescent="0.2">
      <c r="A381" s="1" t="s">
        <v>693</v>
      </c>
      <c r="B381" s="1" t="s">
        <v>694</v>
      </c>
      <c r="C381" s="57">
        <v>0</v>
      </c>
      <c r="D381" s="57">
        <v>0</v>
      </c>
      <c r="E381" s="58">
        <v>0</v>
      </c>
      <c r="F381" s="58">
        <v>0.56000000000000005</v>
      </c>
      <c r="G381" s="57">
        <v>0</v>
      </c>
      <c r="H381" s="57">
        <v>0.56000000000000005</v>
      </c>
      <c r="I381" s="57">
        <v>0</v>
      </c>
      <c r="J381" s="57">
        <v>0.56000000000000005</v>
      </c>
      <c r="K381" s="57">
        <f t="shared" si="10"/>
        <v>-0.56000000000000005</v>
      </c>
      <c r="L381" s="1" t="s">
        <v>6712</v>
      </c>
      <c r="M381" s="1" t="s">
        <v>6921</v>
      </c>
      <c r="N381" s="1" t="s">
        <v>6801</v>
      </c>
      <c r="O381" s="1" t="s">
        <v>6713</v>
      </c>
      <c r="P381" s="21" t="s">
        <v>6502</v>
      </c>
      <c r="Q381" s="3" t="s">
        <v>6820</v>
      </c>
      <c r="U381" s="1" t="str">
        <f t="shared" si="11"/>
        <v>'029</v>
      </c>
      <c r="V381" s="1" t="s">
        <v>6854</v>
      </c>
      <c r="AI381" s="1"/>
      <c r="AM381" s="1" t="s">
        <v>693</v>
      </c>
    </row>
    <row r="382" spans="1:39" x14ac:dyDescent="0.2">
      <c r="A382" s="1" t="s">
        <v>695</v>
      </c>
      <c r="B382" s="1" t="s">
        <v>696</v>
      </c>
      <c r="C382" s="57">
        <v>0</v>
      </c>
      <c r="D382" s="57">
        <v>0</v>
      </c>
      <c r="E382" s="58">
        <v>10.27</v>
      </c>
      <c r="F382" s="58">
        <v>276.25</v>
      </c>
      <c r="G382" s="57">
        <v>10.27</v>
      </c>
      <c r="H382" s="57">
        <v>276.25</v>
      </c>
      <c r="I382" s="57">
        <v>0</v>
      </c>
      <c r="J382" s="57">
        <v>265.98</v>
      </c>
      <c r="K382" s="57">
        <f t="shared" si="10"/>
        <v>-265.98</v>
      </c>
      <c r="L382" s="1" t="s">
        <v>6712</v>
      </c>
      <c r="M382" s="1" t="s">
        <v>6921</v>
      </c>
      <c r="N382" s="1" t="s">
        <v>6801</v>
      </c>
      <c r="O382" s="1" t="s">
        <v>6713</v>
      </c>
      <c r="P382" s="21" t="s">
        <v>6502</v>
      </c>
      <c r="Q382" s="3" t="s">
        <v>6820</v>
      </c>
      <c r="U382" s="1" t="str">
        <f t="shared" si="11"/>
        <v>'029</v>
      </c>
      <c r="V382" s="1" t="s">
        <v>6854</v>
      </c>
      <c r="AI382" s="1"/>
      <c r="AM382" s="1" t="s">
        <v>695</v>
      </c>
    </row>
    <row r="383" spans="1:39" x14ac:dyDescent="0.2">
      <c r="A383" s="1" t="s">
        <v>697</v>
      </c>
      <c r="B383" s="1" t="s">
        <v>698</v>
      </c>
      <c r="C383" s="57">
        <v>0</v>
      </c>
      <c r="D383" s="57">
        <v>76.41</v>
      </c>
      <c r="E383" s="58">
        <v>100.68</v>
      </c>
      <c r="F383" s="58">
        <v>50.37</v>
      </c>
      <c r="G383" s="57">
        <v>100.68</v>
      </c>
      <c r="H383" s="57">
        <v>126.78</v>
      </c>
      <c r="I383" s="57">
        <v>0</v>
      </c>
      <c r="J383" s="57">
        <v>26.1</v>
      </c>
      <c r="K383" s="57">
        <f t="shared" si="10"/>
        <v>-26.1</v>
      </c>
      <c r="L383" s="1" t="s">
        <v>6712</v>
      </c>
      <c r="M383" s="1" t="s">
        <v>6921</v>
      </c>
      <c r="N383" s="1" t="s">
        <v>6801</v>
      </c>
      <c r="O383" s="1" t="s">
        <v>6713</v>
      </c>
      <c r="P383" s="21" t="s">
        <v>6502</v>
      </c>
      <c r="Q383" s="3" t="s">
        <v>6820</v>
      </c>
      <c r="U383" s="1" t="str">
        <f t="shared" si="11"/>
        <v>'029</v>
      </c>
      <c r="V383" s="1" t="s">
        <v>6854</v>
      </c>
      <c r="AI383" s="1"/>
      <c r="AM383" s="1" t="s">
        <v>697</v>
      </c>
    </row>
    <row r="384" spans="1:39" x14ac:dyDescent="0.2">
      <c r="A384" s="1" t="s">
        <v>699</v>
      </c>
      <c r="B384" s="1" t="s">
        <v>700</v>
      </c>
      <c r="C384" s="57">
        <v>0</v>
      </c>
      <c r="D384" s="57">
        <v>3.41</v>
      </c>
      <c r="E384" s="58">
        <v>3.74</v>
      </c>
      <c r="F384" s="58">
        <v>1.1399999999999999</v>
      </c>
      <c r="G384" s="57">
        <v>3.74</v>
      </c>
      <c r="H384" s="57">
        <v>4.55</v>
      </c>
      <c r="I384" s="57">
        <v>0</v>
      </c>
      <c r="J384" s="57">
        <v>0.81</v>
      </c>
      <c r="K384" s="57">
        <f t="shared" si="10"/>
        <v>-0.81</v>
      </c>
      <c r="L384" s="1" t="s">
        <v>6712</v>
      </c>
      <c r="M384" s="1" t="s">
        <v>6921</v>
      </c>
      <c r="N384" s="1" t="s">
        <v>6801</v>
      </c>
      <c r="O384" s="1" t="s">
        <v>6713</v>
      </c>
      <c r="P384" s="21" t="s">
        <v>6502</v>
      </c>
      <c r="Q384" s="3" t="s">
        <v>6820</v>
      </c>
      <c r="U384" s="1" t="str">
        <f t="shared" si="11"/>
        <v>'029</v>
      </c>
      <c r="V384" s="1" t="s">
        <v>6854</v>
      </c>
      <c r="AI384" s="1"/>
      <c r="AM384" s="1" t="s">
        <v>699</v>
      </c>
    </row>
    <row r="385" spans="1:39" x14ac:dyDescent="0.2">
      <c r="A385" s="1" t="s">
        <v>701</v>
      </c>
      <c r="B385" s="1" t="s">
        <v>702</v>
      </c>
      <c r="C385" s="57">
        <v>0</v>
      </c>
      <c r="D385" s="57">
        <v>0.12</v>
      </c>
      <c r="E385" s="58">
        <v>3.39</v>
      </c>
      <c r="F385" s="58">
        <v>4.1500000000000004</v>
      </c>
      <c r="G385" s="57">
        <v>3.39</v>
      </c>
      <c r="H385" s="57">
        <v>4.2699999999999996</v>
      </c>
      <c r="I385" s="57">
        <v>0</v>
      </c>
      <c r="J385" s="57">
        <v>0.88</v>
      </c>
      <c r="K385" s="57">
        <f t="shared" si="10"/>
        <v>-0.88</v>
      </c>
      <c r="L385" s="1" t="s">
        <v>6712</v>
      </c>
      <c r="M385" s="1" t="s">
        <v>6921</v>
      </c>
      <c r="N385" s="1" t="s">
        <v>6801</v>
      </c>
      <c r="O385" s="1" t="s">
        <v>6713</v>
      </c>
      <c r="P385" s="21" t="s">
        <v>6502</v>
      </c>
      <c r="Q385" s="3" t="s">
        <v>6820</v>
      </c>
      <c r="U385" s="1" t="str">
        <f t="shared" si="11"/>
        <v>'029</v>
      </c>
      <c r="V385" s="1" t="s">
        <v>6854</v>
      </c>
      <c r="AI385" s="1"/>
      <c r="AM385" s="1" t="s">
        <v>701</v>
      </c>
    </row>
    <row r="386" spans="1:39" x14ac:dyDescent="0.2">
      <c r="A386" s="1" t="s">
        <v>703</v>
      </c>
      <c r="B386" s="1" t="s">
        <v>704</v>
      </c>
      <c r="C386" s="57">
        <v>0</v>
      </c>
      <c r="D386" s="57">
        <v>28.68</v>
      </c>
      <c r="E386" s="58">
        <v>27.75</v>
      </c>
      <c r="F386" s="58">
        <v>22.09</v>
      </c>
      <c r="G386" s="57">
        <v>27.75</v>
      </c>
      <c r="H386" s="57">
        <v>50.77</v>
      </c>
      <c r="I386" s="57">
        <v>0</v>
      </c>
      <c r="J386" s="57">
        <v>23.02</v>
      </c>
      <c r="K386" s="57">
        <f t="shared" si="10"/>
        <v>-23.02</v>
      </c>
      <c r="L386" s="1" t="s">
        <v>6712</v>
      </c>
      <c r="M386" s="1" t="s">
        <v>6921</v>
      </c>
      <c r="N386" s="1" t="s">
        <v>6801</v>
      </c>
      <c r="O386" s="1" t="s">
        <v>6713</v>
      </c>
      <c r="P386" s="21" t="s">
        <v>6502</v>
      </c>
      <c r="Q386" s="3" t="s">
        <v>6820</v>
      </c>
      <c r="U386" s="1" t="str">
        <f t="shared" si="11"/>
        <v>'029</v>
      </c>
      <c r="V386" s="1" t="s">
        <v>6854</v>
      </c>
      <c r="AI386" s="1"/>
      <c r="AM386" s="1" t="s">
        <v>703</v>
      </c>
    </row>
    <row r="387" spans="1:39" x14ac:dyDescent="0.2">
      <c r="A387" s="1" t="s">
        <v>5934</v>
      </c>
      <c r="B387" s="1" t="s">
        <v>5935</v>
      </c>
      <c r="C387" s="57">
        <v>0</v>
      </c>
      <c r="D387" s="57">
        <v>1.68</v>
      </c>
      <c r="E387" s="58">
        <v>8.85</v>
      </c>
      <c r="F387" s="58">
        <v>7.17</v>
      </c>
      <c r="G387" s="57">
        <v>8.85</v>
      </c>
      <c r="H387" s="57">
        <v>8.85</v>
      </c>
      <c r="I387" s="57">
        <v>0</v>
      </c>
      <c r="J387" s="57">
        <v>0</v>
      </c>
      <c r="K387" s="57">
        <f t="shared" si="10"/>
        <v>0</v>
      </c>
      <c r="L387" s="1" t="s">
        <v>6712</v>
      </c>
      <c r="M387" s="1" t="s">
        <v>6921</v>
      </c>
      <c r="N387" s="1" t="s">
        <v>6801</v>
      </c>
      <c r="O387" s="1" t="s">
        <v>6713</v>
      </c>
      <c r="P387" s="21" t="s">
        <v>6502</v>
      </c>
      <c r="Q387" s="3" t="s">
        <v>6820</v>
      </c>
      <c r="U387" s="1" t="str">
        <f t="shared" si="11"/>
        <v>'029</v>
      </c>
      <c r="V387" s="1" t="s">
        <v>6854</v>
      </c>
      <c r="AI387" s="1"/>
      <c r="AM387" s="1" t="e">
        <v>#N/A</v>
      </c>
    </row>
    <row r="388" spans="1:39" x14ac:dyDescent="0.2">
      <c r="A388" s="1" t="s">
        <v>705</v>
      </c>
      <c r="B388" s="1" t="s">
        <v>706</v>
      </c>
      <c r="C388" s="57">
        <v>0</v>
      </c>
      <c r="D388" s="57">
        <v>1076.8499999999999</v>
      </c>
      <c r="E388" s="58">
        <v>3307.38</v>
      </c>
      <c r="F388" s="58">
        <v>9110.83</v>
      </c>
      <c r="G388" s="57">
        <v>3307.38</v>
      </c>
      <c r="H388" s="57">
        <v>10187.68</v>
      </c>
      <c r="I388" s="57">
        <v>0</v>
      </c>
      <c r="J388" s="57">
        <v>6880.3</v>
      </c>
      <c r="K388" s="57">
        <f t="shared" si="10"/>
        <v>-6880.3</v>
      </c>
      <c r="L388" s="1" t="s">
        <v>6712</v>
      </c>
      <c r="M388" s="1" t="s">
        <v>6921</v>
      </c>
      <c r="N388" s="1" t="s">
        <v>6801</v>
      </c>
      <c r="O388" s="1" t="s">
        <v>6713</v>
      </c>
      <c r="P388" s="21" t="s">
        <v>6502</v>
      </c>
      <c r="Q388" s="3" t="s">
        <v>6820</v>
      </c>
      <c r="U388" s="1" t="str">
        <f t="shared" si="11"/>
        <v>'029</v>
      </c>
      <c r="V388" s="1" t="s">
        <v>6854</v>
      </c>
      <c r="AI388" s="1"/>
      <c r="AM388" s="1" t="s">
        <v>705</v>
      </c>
    </row>
    <row r="389" spans="1:39" x14ac:dyDescent="0.2">
      <c r="A389" s="1" t="s">
        <v>707</v>
      </c>
      <c r="B389" s="1" t="s">
        <v>708</v>
      </c>
      <c r="C389" s="57">
        <v>0</v>
      </c>
      <c r="D389" s="57">
        <v>6.31</v>
      </c>
      <c r="E389" s="58">
        <v>14.79</v>
      </c>
      <c r="F389" s="58">
        <v>248.26</v>
      </c>
      <c r="G389" s="57">
        <v>14.79</v>
      </c>
      <c r="H389" s="57">
        <v>254.57</v>
      </c>
      <c r="I389" s="57">
        <v>0</v>
      </c>
      <c r="J389" s="57">
        <v>239.78</v>
      </c>
      <c r="K389" s="57">
        <f t="shared" si="10"/>
        <v>-239.78</v>
      </c>
      <c r="L389" s="1" t="s">
        <v>6712</v>
      </c>
      <c r="M389" s="1" t="s">
        <v>6921</v>
      </c>
      <c r="N389" s="1" t="s">
        <v>6801</v>
      </c>
      <c r="O389" s="1" t="s">
        <v>6713</v>
      </c>
      <c r="P389" s="21" t="s">
        <v>6502</v>
      </c>
      <c r="Q389" s="3" t="s">
        <v>6820</v>
      </c>
      <c r="U389" s="1" t="str">
        <f t="shared" si="11"/>
        <v>'029</v>
      </c>
      <c r="V389" s="1" t="s">
        <v>6854</v>
      </c>
      <c r="AI389" s="1"/>
      <c r="AM389" s="1" t="s">
        <v>707</v>
      </c>
    </row>
    <row r="390" spans="1:39" x14ac:dyDescent="0.2">
      <c r="A390" s="1" t="s">
        <v>5936</v>
      </c>
      <c r="B390" s="1" t="s">
        <v>5937</v>
      </c>
      <c r="C390" s="57">
        <v>0</v>
      </c>
      <c r="D390" s="57">
        <v>0</v>
      </c>
      <c r="E390" s="58">
        <v>53.19</v>
      </c>
      <c r="F390" s="58">
        <v>53.19</v>
      </c>
      <c r="G390" s="57">
        <v>53.19</v>
      </c>
      <c r="H390" s="57">
        <v>53.19</v>
      </c>
      <c r="I390" s="57">
        <v>0</v>
      </c>
      <c r="J390" s="57">
        <v>0</v>
      </c>
      <c r="K390" s="57">
        <f t="shared" si="10"/>
        <v>0</v>
      </c>
      <c r="L390" s="1" t="s">
        <v>6712</v>
      </c>
      <c r="M390" s="1" t="s">
        <v>6921</v>
      </c>
      <c r="N390" s="1" t="s">
        <v>6801</v>
      </c>
      <c r="O390" s="1" t="s">
        <v>6713</v>
      </c>
      <c r="P390" s="21" t="s">
        <v>6502</v>
      </c>
      <c r="Q390" s="3" t="s">
        <v>6820</v>
      </c>
      <c r="U390" s="1" t="str">
        <f t="shared" si="11"/>
        <v>'029</v>
      </c>
      <c r="V390" s="1" t="s">
        <v>6854</v>
      </c>
      <c r="AI390" s="1"/>
      <c r="AM390" s="1" t="e">
        <v>#N/A</v>
      </c>
    </row>
    <row r="391" spans="1:39" x14ac:dyDescent="0.2">
      <c r="A391" s="1" t="s">
        <v>709</v>
      </c>
      <c r="B391" s="1" t="s">
        <v>710</v>
      </c>
      <c r="C391" s="57">
        <v>0</v>
      </c>
      <c r="D391" s="57">
        <v>1.19</v>
      </c>
      <c r="E391" s="58">
        <v>1.19</v>
      </c>
      <c r="F391" s="58">
        <v>0.3</v>
      </c>
      <c r="G391" s="57">
        <v>1.19</v>
      </c>
      <c r="H391" s="57">
        <v>1.49</v>
      </c>
      <c r="I391" s="57">
        <v>0</v>
      </c>
      <c r="J391" s="57">
        <v>0.3</v>
      </c>
      <c r="K391" s="57">
        <f t="shared" ref="K391:K454" si="12">I391-J391</f>
        <v>-0.3</v>
      </c>
      <c r="L391" s="1" t="s">
        <v>6712</v>
      </c>
      <c r="M391" s="1" t="s">
        <v>6921</v>
      </c>
      <c r="N391" s="1" t="s">
        <v>6801</v>
      </c>
      <c r="O391" s="1" t="s">
        <v>6713</v>
      </c>
      <c r="P391" s="21" t="s">
        <v>6502</v>
      </c>
      <c r="Q391" s="3" t="s">
        <v>6820</v>
      </c>
      <c r="U391" s="1" t="str">
        <f t="shared" ref="U391:U454" si="13">LEFT(A391,4)</f>
        <v>'029</v>
      </c>
      <c r="V391" s="1" t="s">
        <v>6854</v>
      </c>
      <c r="AI391" s="1"/>
      <c r="AM391" s="1" t="s">
        <v>709</v>
      </c>
    </row>
    <row r="392" spans="1:39" x14ac:dyDescent="0.2">
      <c r="A392" s="1" t="s">
        <v>711</v>
      </c>
      <c r="B392" s="1" t="s">
        <v>712</v>
      </c>
      <c r="C392" s="57">
        <v>0</v>
      </c>
      <c r="D392" s="57">
        <v>59.63</v>
      </c>
      <c r="E392" s="58">
        <v>342.43</v>
      </c>
      <c r="F392" s="58">
        <v>305.63</v>
      </c>
      <c r="G392" s="57">
        <v>342.43</v>
      </c>
      <c r="H392" s="57">
        <v>365.26</v>
      </c>
      <c r="I392" s="57">
        <v>0</v>
      </c>
      <c r="J392" s="57">
        <v>22.83</v>
      </c>
      <c r="K392" s="57">
        <f t="shared" si="12"/>
        <v>-22.83</v>
      </c>
      <c r="L392" s="1" t="s">
        <v>6712</v>
      </c>
      <c r="M392" s="1" t="s">
        <v>6921</v>
      </c>
      <c r="N392" s="1" t="s">
        <v>6801</v>
      </c>
      <c r="O392" s="1" t="s">
        <v>6713</v>
      </c>
      <c r="P392" s="21" t="s">
        <v>6502</v>
      </c>
      <c r="Q392" s="3" t="s">
        <v>6820</v>
      </c>
      <c r="U392" s="1" t="str">
        <f t="shared" si="13"/>
        <v>'029</v>
      </c>
      <c r="V392" s="1" t="s">
        <v>6854</v>
      </c>
      <c r="AI392" s="1"/>
      <c r="AM392" s="1" t="s">
        <v>711</v>
      </c>
    </row>
    <row r="393" spans="1:39" x14ac:dyDescent="0.2">
      <c r="A393" s="1" t="s">
        <v>713</v>
      </c>
      <c r="B393" s="1" t="s">
        <v>714</v>
      </c>
      <c r="C393" s="57">
        <v>0</v>
      </c>
      <c r="D393" s="57">
        <v>0</v>
      </c>
      <c r="E393" s="58">
        <v>1463.63</v>
      </c>
      <c r="F393" s="58">
        <v>1465.95</v>
      </c>
      <c r="G393" s="57">
        <v>1463.63</v>
      </c>
      <c r="H393" s="57">
        <v>1465.95</v>
      </c>
      <c r="I393" s="57">
        <v>0</v>
      </c>
      <c r="J393" s="57">
        <v>2.3199999999999998</v>
      </c>
      <c r="K393" s="57">
        <f t="shared" si="12"/>
        <v>-2.3199999999999998</v>
      </c>
      <c r="L393" s="1" t="s">
        <v>6712</v>
      </c>
      <c r="M393" s="1" t="s">
        <v>6921</v>
      </c>
      <c r="N393" s="1" t="s">
        <v>6801</v>
      </c>
      <c r="O393" s="1" t="s">
        <v>6713</v>
      </c>
      <c r="P393" s="21" t="s">
        <v>6502</v>
      </c>
      <c r="Q393" s="3" t="s">
        <v>6820</v>
      </c>
      <c r="U393" s="1" t="str">
        <f t="shared" si="13"/>
        <v>'029</v>
      </c>
      <c r="V393" s="1" t="s">
        <v>6854</v>
      </c>
      <c r="AI393" s="1"/>
      <c r="AM393" s="1" t="s">
        <v>713</v>
      </c>
    </row>
    <row r="394" spans="1:39" x14ac:dyDescent="0.2">
      <c r="A394" s="1" t="s">
        <v>715</v>
      </c>
      <c r="B394" s="1" t="s">
        <v>716</v>
      </c>
      <c r="C394" s="57">
        <v>0</v>
      </c>
      <c r="D394" s="57">
        <v>4948.7</v>
      </c>
      <c r="E394" s="58">
        <v>4602.32</v>
      </c>
      <c r="F394" s="58">
        <v>3734.24</v>
      </c>
      <c r="G394" s="57">
        <v>4602.32</v>
      </c>
      <c r="H394" s="57">
        <v>8682.94</v>
      </c>
      <c r="I394" s="57">
        <v>0</v>
      </c>
      <c r="J394" s="57">
        <v>4080.62</v>
      </c>
      <c r="K394" s="57">
        <f t="shared" si="12"/>
        <v>-4080.62</v>
      </c>
      <c r="L394" s="1" t="s">
        <v>6712</v>
      </c>
      <c r="M394" s="1" t="s">
        <v>6921</v>
      </c>
      <c r="N394" s="1" t="s">
        <v>6801</v>
      </c>
      <c r="O394" s="1" t="s">
        <v>6713</v>
      </c>
      <c r="P394" s="21" t="s">
        <v>6502</v>
      </c>
      <c r="Q394" s="3" t="s">
        <v>6820</v>
      </c>
      <c r="U394" s="1" t="str">
        <f t="shared" si="13"/>
        <v>'029</v>
      </c>
      <c r="V394" s="1" t="s">
        <v>6854</v>
      </c>
      <c r="AI394" s="1"/>
      <c r="AM394" s="1" t="s">
        <v>715</v>
      </c>
    </row>
    <row r="395" spans="1:39" x14ac:dyDescent="0.2">
      <c r="A395" s="1" t="s">
        <v>717</v>
      </c>
      <c r="B395" s="1" t="s">
        <v>718</v>
      </c>
      <c r="C395" s="57">
        <v>0</v>
      </c>
      <c r="D395" s="57">
        <v>175.36</v>
      </c>
      <c r="E395" s="58">
        <v>513.41</v>
      </c>
      <c r="F395" s="58">
        <v>350.29</v>
      </c>
      <c r="G395" s="57">
        <v>513.41</v>
      </c>
      <c r="H395" s="57">
        <v>525.65</v>
      </c>
      <c r="I395" s="57">
        <v>0</v>
      </c>
      <c r="J395" s="57">
        <v>12.24</v>
      </c>
      <c r="K395" s="57">
        <f t="shared" si="12"/>
        <v>-12.24</v>
      </c>
      <c r="L395" s="1" t="s">
        <v>6712</v>
      </c>
      <c r="M395" s="1" t="s">
        <v>6921</v>
      </c>
      <c r="N395" s="1" t="s">
        <v>6801</v>
      </c>
      <c r="O395" s="1" t="s">
        <v>6713</v>
      </c>
      <c r="P395" s="21" t="s">
        <v>6502</v>
      </c>
      <c r="Q395" s="3" t="s">
        <v>6820</v>
      </c>
      <c r="U395" s="1" t="str">
        <f t="shared" si="13"/>
        <v>'029</v>
      </c>
      <c r="V395" s="1" t="s">
        <v>6854</v>
      </c>
      <c r="AI395" s="1"/>
      <c r="AM395" s="1" t="s">
        <v>717</v>
      </c>
    </row>
    <row r="396" spans="1:39" x14ac:dyDescent="0.2">
      <c r="A396" s="1" t="s">
        <v>719</v>
      </c>
      <c r="B396" s="1" t="s">
        <v>720</v>
      </c>
      <c r="C396" s="57">
        <v>0</v>
      </c>
      <c r="D396" s="57">
        <v>1137612.52</v>
      </c>
      <c r="E396" s="58">
        <v>291622.83</v>
      </c>
      <c r="F396" s="58">
        <v>608761.81000000006</v>
      </c>
      <c r="G396" s="57">
        <v>291622.83</v>
      </c>
      <c r="H396" s="57">
        <v>1746374.33</v>
      </c>
      <c r="I396" s="57">
        <v>0</v>
      </c>
      <c r="J396" s="57">
        <v>1454751.5</v>
      </c>
      <c r="K396" s="57">
        <f t="shared" si="12"/>
        <v>-1454751.5</v>
      </c>
      <c r="L396" s="1" t="s">
        <v>6712</v>
      </c>
      <c r="M396" s="1" t="s">
        <v>6921</v>
      </c>
      <c r="N396" s="1" t="s">
        <v>6801</v>
      </c>
      <c r="O396" s="1" t="s">
        <v>6713</v>
      </c>
      <c r="P396" s="21" t="s">
        <v>6502</v>
      </c>
      <c r="Q396" s="3" t="s">
        <v>6820</v>
      </c>
      <c r="U396" s="1" t="str">
        <f t="shared" si="13"/>
        <v>'029</v>
      </c>
      <c r="V396" s="1" t="s">
        <v>6854</v>
      </c>
      <c r="AI396" s="1"/>
      <c r="AM396" s="1" t="s">
        <v>719</v>
      </c>
    </row>
    <row r="397" spans="1:39" x14ac:dyDescent="0.2">
      <c r="A397" s="1" t="s">
        <v>721</v>
      </c>
      <c r="B397" s="1" t="s">
        <v>722</v>
      </c>
      <c r="C397" s="57">
        <v>0</v>
      </c>
      <c r="D397" s="57">
        <v>6412.75</v>
      </c>
      <c r="E397" s="58">
        <v>1924.36</v>
      </c>
      <c r="F397" s="58">
        <v>11184.61</v>
      </c>
      <c r="G397" s="57">
        <v>1924.36</v>
      </c>
      <c r="H397" s="57">
        <v>17597.36</v>
      </c>
      <c r="I397" s="57">
        <v>0</v>
      </c>
      <c r="J397" s="57">
        <v>15673</v>
      </c>
      <c r="K397" s="57">
        <f t="shared" si="12"/>
        <v>-15673</v>
      </c>
      <c r="L397" s="1" t="s">
        <v>6712</v>
      </c>
      <c r="M397" s="1" t="s">
        <v>6921</v>
      </c>
      <c r="N397" s="1" t="s">
        <v>6801</v>
      </c>
      <c r="O397" s="1" t="s">
        <v>6713</v>
      </c>
      <c r="P397" s="21" t="s">
        <v>6502</v>
      </c>
      <c r="Q397" s="3" t="s">
        <v>6820</v>
      </c>
      <c r="U397" s="1" t="str">
        <f t="shared" si="13"/>
        <v>'029</v>
      </c>
      <c r="V397" s="1" t="s">
        <v>6854</v>
      </c>
      <c r="AI397" s="1"/>
      <c r="AM397" s="1" t="s">
        <v>721</v>
      </c>
    </row>
    <row r="398" spans="1:39" x14ac:dyDescent="0.2">
      <c r="A398" s="1" t="s">
        <v>723</v>
      </c>
      <c r="B398" s="1" t="s">
        <v>724</v>
      </c>
      <c r="C398" s="57">
        <v>0</v>
      </c>
      <c r="D398" s="57">
        <v>11907.92</v>
      </c>
      <c r="E398" s="58">
        <v>5742.32</v>
      </c>
      <c r="F398" s="58">
        <v>8476.82</v>
      </c>
      <c r="G398" s="57">
        <v>5742.32</v>
      </c>
      <c r="H398" s="57">
        <v>20384.740000000002</v>
      </c>
      <c r="I398" s="57">
        <v>0</v>
      </c>
      <c r="J398" s="57">
        <v>14642.42</v>
      </c>
      <c r="K398" s="57">
        <f t="shared" si="12"/>
        <v>-14642.42</v>
      </c>
      <c r="L398" s="1" t="s">
        <v>6712</v>
      </c>
      <c r="M398" s="1" t="s">
        <v>6921</v>
      </c>
      <c r="N398" s="1" t="s">
        <v>6801</v>
      </c>
      <c r="O398" s="1" t="s">
        <v>6713</v>
      </c>
      <c r="P398" s="21" t="s">
        <v>6502</v>
      </c>
      <c r="Q398" s="3" t="s">
        <v>6820</v>
      </c>
      <c r="U398" s="1" t="str">
        <f t="shared" si="13"/>
        <v>'029</v>
      </c>
      <c r="V398" s="1" t="s">
        <v>6854</v>
      </c>
      <c r="AI398" s="1"/>
      <c r="AM398" s="1" t="s">
        <v>723</v>
      </c>
    </row>
    <row r="399" spans="1:39" x14ac:dyDescent="0.2">
      <c r="A399" s="1" t="s">
        <v>725</v>
      </c>
      <c r="B399" s="1" t="s">
        <v>726</v>
      </c>
      <c r="C399" s="57">
        <v>0</v>
      </c>
      <c r="D399" s="57">
        <v>87482.240000000005</v>
      </c>
      <c r="E399" s="58">
        <v>5251.76</v>
      </c>
      <c r="F399" s="58">
        <v>32504.36</v>
      </c>
      <c r="G399" s="57">
        <v>5251.76</v>
      </c>
      <c r="H399" s="57">
        <v>119986.6</v>
      </c>
      <c r="I399" s="57">
        <v>0</v>
      </c>
      <c r="J399" s="57">
        <v>114734.84</v>
      </c>
      <c r="K399" s="57">
        <f t="shared" si="12"/>
        <v>-114734.84</v>
      </c>
      <c r="L399" s="1" t="s">
        <v>6712</v>
      </c>
      <c r="M399" s="1" t="s">
        <v>6921</v>
      </c>
      <c r="N399" s="1" t="s">
        <v>6801</v>
      </c>
      <c r="O399" s="1" t="s">
        <v>6713</v>
      </c>
      <c r="P399" s="21" t="s">
        <v>6502</v>
      </c>
      <c r="Q399" s="3" t="s">
        <v>6820</v>
      </c>
      <c r="U399" s="1" t="str">
        <f t="shared" si="13"/>
        <v>'029</v>
      </c>
      <c r="V399" s="1" t="s">
        <v>6854</v>
      </c>
      <c r="AI399" s="1"/>
      <c r="AM399" s="1" t="s">
        <v>725</v>
      </c>
    </row>
    <row r="400" spans="1:39" x14ac:dyDescent="0.2">
      <c r="A400" s="1" t="s">
        <v>727</v>
      </c>
      <c r="B400" s="1" t="s">
        <v>728</v>
      </c>
      <c r="C400" s="57">
        <v>0</v>
      </c>
      <c r="D400" s="57">
        <v>110740.4</v>
      </c>
      <c r="E400" s="58">
        <v>38937.910000000003</v>
      </c>
      <c r="F400" s="58">
        <v>90560.49</v>
      </c>
      <c r="G400" s="57">
        <v>38937.910000000003</v>
      </c>
      <c r="H400" s="57">
        <v>201300.89</v>
      </c>
      <c r="I400" s="57">
        <v>0</v>
      </c>
      <c r="J400" s="57">
        <v>162362.98000000001</v>
      </c>
      <c r="K400" s="57">
        <f t="shared" si="12"/>
        <v>-162362.98000000001</v>
      </c>
      <c r="L400" s="1" t="s">
        <v>6712</v>
      </c>
      <c r="M400" s="1" t="s">
        <v>6921</v>
      </c>
      <c r="N400" s="1" t="s">
        <v>6801</v>
      </c>
      <c r="O400" s="1" t="s">
        <v>6713</v>
      </c>
      <c r="P400" s="21" t="s">
        <v>6502</v>
      </c>
      <c r="Q400" s="3" t="s">
        <v>6820</v>
      </c>
      <c r="U400" s="1" t="str">
        <f t="shared" si="13"/>
        <v>'029</v>
      </c>
      <c r="V400" s="1" t="s">
        <v>6854</v>
      </c>
      <c r="AI400" s="1"/>
      <c r="AM400" s="1" t="s">
        <v>727</v>
      </c>
    </row>
    <row r="401" spans="1:39" x14ac:dyDescent="0.2">
      <c r="A401" s="1" t="s">
        <v>729</v>
      </c>
      <c r="B401" s="1" t="s">
        <v>730</v>
      </c>
      <c r="C401" s="57">
        <v>0</v>
      </c>
      <c r="D401" s="57">
        <v>207.92</v>
      </c>
      <c r="E401" s="58">
        <v>36.35</v>
      </c>
      <c r="F401" s="58">
        <v>403.23</v>
      </c>
      <c r="G401" s="57">
        <v>36.35</v>
      </c>
      <c r="H401" s="57">
        <v>611.15</v>
      </c>
      <c r="I401" s="57">
        <v>0</v>
      </c>
      <c r="J401" s="57">
        <v>574.79999999999995</v>
      </c>
      <c r="K401" s="57">
        <f t="shared" si="12"/>
        <v>-574.79999999999995</v>
      </c>
      <c r="L401" s="1" t="s">
        <v>6712</v>
      </c>
      <c r="M401" s="1" t="s">
        <v>6921</v>
      </c>
      <c r="N401" s="1" t="s">
        <v>6801</v>
      </c>
      <c r="O401" s="1" t="s">
        <v>6713</v>
      </c>
      <c r="P401" s="21" t="s">
        <v>6502</v>
      </c>
      <c r="Q401" s="3" t="s">
        <v>6820</v>
      </c>
      <c r="U401" s="1" t="str">
        <f t="shared" si="13"/>
        <v>'029</v>
      </c>
      <c r="V401" s="1" t="s">
        <v>6854</v>
      </c>
      <c r="AI401" s="1"/>
      <c r="AM401" s="1" t="s">
        <v>729</v>
      </c>
    </row>
    <row r="402" spans="1:39" x14ac:dyDescent="0.2">
      <c r="A402" s="1" t="s">
        <v>5938</v>
      </c>
      <c r="B402" s="1" t="s">
        <v>5939</v>
      </c>
      <c r="C402" s="57">
        <v>0</v>
      </c>
      <c r="D402" s="57">
        <v>722.14</v>
      </c>
      <c r="E402" s="58">
        <v>1694.34</v>
      </c>
      <c r="F402" s="58">
        <v>972.2</v>
      </c>
      <c r="G402" s="57">
        <v>1694.34</v>
      </c>
      <c r="H402" s="57">
        <v>1694.34</v>
      </c>
      <c r="I402" s="57">
        <v>0</v>
      </c>
      <c r="J402" s="57">
        <v>0</v>
      </c>
      <c r="K402" s="57">
        <f t="shared" si="12"/>
        <v>0</v>
      </c>
      <c r="L402" s="1" t="s">
        <v>6712</v>
      </c>
      <c r="M402" s="1" t="s">
        <v>6921</v>
      </c>
      <c r="N402" s="1" t="s">
        <v>6801</v>
      </c>
      <c r="O402" s="1" t="s">
        <v>6713</v>
      </c>
      <c r="P402" s="21" t="s">
        <v>6502</v>
      </c>
      <c r="Q402" s="3" t="s">
        <v>6820</v>
      </c>
      <c r="U402" s="1" t="str">
        <f t="shared" si="13"/>
        <v>'029</v>
      </c>
      <c r="V402" s="1" t="s">
        <v>6854</v>
      </c>
      <c r="AI402" s="1"/>
      <c r="AM402" s="1" t="e">
        <v>#N/A</v>
      </c>
    </row>
    <row r="403" spans="1:39" x14ac:dyDescent="0.2">
      <c r="A403" s="1" t="s">
        <v>731</v>
      </c>
      <c r="B403" s="1" t="s">
        <v>732</v>
      </c>
      <c r="C403" s="57">
        <v>0</v>
      </c>
      <c r="D403" s="57">
        <v>2126.88</v>
      </c>
      <c r="E403" s="58">
        <v>0</v>
      </c>
      <c r="F403" s="58">
        <v>0</v>
      </c>
      <c r="G403" s="57">
        <v>0</v>
      </c>
      <c r="H403" s="57">
        <v>2126.88</v>
      </c>
      <c r="I403" s="57">
        <v>0</v>
      </c>
      <c r="J403" s="57">
        <v>2126.88</v>
      </c>
      <c r="K403" s="57">
        <f t="shared" si="12"/>
        <v>-2126.88</v>
      </c>
      <c r="L403" s="1" t="s">
        <v>6712</v>
      </c>
      <c r="M403" s="1" t="s">
        <v>6921</v>
      </c>
      <c r="N403" s="1" t="s">
        <v>6801</v>
      </c>
      <c r="O403" s="1" t="s">
        <v>6713</v>
      </c>
      <c r="P403" s="21" t="s">
        <v>6502</v>
      </c>
      <c r="Q403" s="3" t="s">
        <v>6820</v>
      </c>
      <c r="U403" s="1" t="str">
        <f t="shared" si="13"/>
        <v>'029</v>
      </c>
      <c r="V403" s="1" t="s">
        <v>6854</v>
      </c>
      <c r="AI403" s="1"/>
      <c r="AM403" s="1" t="s">
        <v>731</v>
      </c>
    </row>
    <row r="404" spans="1:39" x14ac:dyDescent="0.2">
      <c r="A404" s="1" t="s">
        <v>733</v>
      </c>
      <c r="B404" s="1" t="s">
        <v>734</v>
      </c>
      <c r="C404" s="57">
        <v>0</v>
      </c>
      <c r="D404" s="57">
        <v>176.68</v>
      </c>
      <c r="E404" s="58">
        <v>32.97</v>
      </c>
      <c r="F404" s="58">
        <v>3164.14</v>
      </c>
      <c r="G404" s="57">
        <v>32.97</v>
      </c>
      <c r="H404" s="57">
        <v>3340.82</v>
      </c>
      <c r="I404" s="57">
        <v>0</v>
      </c>
      <c r="J404" s="57">
        <v>3307.85</v>
      </c>
      <c r="K404" s="57">
        <f t="shared" si="12"/>
        <v>-3307.85</v>
      </c>
      <c r="L404" s="1" t="s">
        <v>6712</v>
      </c>
      <c r="M404" s="1" t="s">
        <v>6921</v>
      </c>
      <c r="N404" s="1" t="s">
        <v>6801</v>
      </c>
      <c r="O404" s="1" t="s">
        <v>6713</v>
      </c>
      <c r="P404" s="21" t="s">
        <v>6502</v>
      </c>
      <c r="Q404" s="3" t="s">
        <v>6820</v>
      </c>
      <c r="U404" s="1" t="str">
        <f t="shared" si="13"/>
        <v>'029</v>
      </c>
      <c r="V404" s="1" t="s">
        <v>6854</v>
      </c>
      <c r="AI404" s="1"/>
      <c r="AM404" s="1" t="s">
        <v>733</v>
      </c>
    </row>
    <row r="405" spans="1:39" x14ac:dyDescent="0.2">
      <c r="A405" s="1" t="s">
        <v>735</v>
      </c>
      <c r="B405" s="1" t="s">
        <v>736</v>
      </c>
      <c r="C405" s="57">
        <v>0</v>
      </c>
      <c r="D405" s="57">
        <v>7132.54</v>
      </c>
      <c r="E405" s="58">
        <v>0</v>
      </c>
      <c r="F405" s="58">
        <v>0</v>
      </c>
      <c r="G405" s="57">
        <v>0</v>
      </c>
      <c r="H405" s="57">
        <v>7132.54</v>
      </c>
      <c r="I405" s="57">
        <v>0</v>
      </c>
      <c r="J405" s="57">
        <v>7132.54</v>
      </c>
      <c r="K405" s="57">
        <f t="shared" si="12"/>
        <v>-7132.54</v>
      </c>
      <c r="L405" s="1" t="s">
        <v>6712</v>
      </c>
      <c r="M405" s="1" t="s">
        <v>6921</v>
      </c>
      <c r="N405" s="1" t="s">
        <v>6801</v>
      </c>
      <c r="O405" s="1" t="s">
        <v>6713</v>
      </c>
      <c r="P405" s="21" t="s">
        <v>6502</v>
      </c>
      <c r="Q405" s="3" t="s">
        <v>6820</v>
      </c>
      <c r="U405" s="1" t="str">
        <f t="shared" si="13"/>
        <v>'029</v>
      </c>
      <c r="V405" s="1" t="s">
        <v>6854</v>
      </c>
      <c r="AI405" s="1"/>
      <c r="AM405" s="1" t="s">
        <v>735</v>
      </c>
    </row>
    <row r="406" spans="1:39" x14ac:dyDescent="0.2">
      <c r="A406" s="1" t="s">
        <v>737</v>
      </c>
      <c r="B406" s="1" t="s">
        <v>738</v>
      </c>
      <c r="C406" s="57">
        <v>0</v>
      </c>
      <c r="D406" s="57">
        <v>2099.9499999999998</v>
      </c>
      <c r="E406" s="58">
        <v>932.67</v>
      </c>
      <c r="F406" s="58">
        <v>1475.87</v>
      </c>
      <c r="G406" s="57">
        <v>932.67</v>
      </c>
      <c r="H406" s="57">
        <v>3575.82</v>
      </c>
      <c r="I406" s="57">
        <v>0</v>
      </c>
      <c r="J406" s="57">
        <v>2643.15</v>
      </c>
      <c r="K406" s="57">
        <f t="shared" si="12"/>
        <v>-2643.15</v>
      </c>
      <c r="L406" s="1" t="s">
        <v>6712</v>
      </c>
      <c r="M406" s="1" t="s">
        <v>6921</v>
      </c>
      <c r="N406" s="1" t="s">
        <v>6801</v>
      </c>
      <c r="O406" s="1" t="s">
        <v>6713</v>
      </c>
      <c r="P406" s="21" t="s">
        <v>6502</v>
      </c>
      <c r="Q406" s="3" t="s">
        <v>6820</v>
      </c>
      <c r="U406" s="1" t="str">
        <f t="shared" si="13"/>
        <v>'029</v>
      </c>
      <c r="V406" s="1" t="s">
        <v>6854</v>
      </c>
      <c r="AI406" s="1"/>
      <c r="AM406" s="1" t="s">
        <v>737</v>
      </c>
    </row>
    <row r="407" spans="1:39" x14ac:dyDescent="0.2">
      <c r="A407" s="1" t="s">
        <v>739</v>
      </c>
      <c r="B407" s="1" t="s">
        <v>740</v>
      </c>
      <c r="C407" s="57">
        <v>0</v>
      </c>
      <c r="D407" s="57">
        <v>0</v>
      </c>
      <c r="E407" s="58">
        <v>16.87</v>
      </c>
      <c r="F407" s="58">
        <v>16.87</v>
      </c>
      <c r="G407" s="57">
        <v>16.87</v>
      </c>
      <c r="H407" s="57">
        <v>16.87</v>
      </c>
      <c r="I407" s="57">
        <v>0</v>
      </c>
      <c r="J407" s="57">
        <v>0</v>
      </c>
      <c r="K407" s="57">
        <f t="shared" si="12"/>
        <v>0</v>
      </c>
      <c r="L407" s="1" t="s">
        <v>6712</v>
      </c>
      <c r="M407" s="1" t="s">
        <v>6921</v>
      </c>
      <c r="N407" s="1" t="s">
        <v>6801</v>
      </c>
      <c r="O407" s="1" t="s">
        <v>6713</v>
      </c>
      <c r="P407" s="21" t="s">
        <v>6502</v>
      </c>
      <c r="Q407" s="3" t="s">
        <v>6820</v>
      </c>
      <c r="U407" s="1" t="str">
        <f t="shared" si="13"/>
        <v>'029</v>
      </c>
      <c r="V407" s="1" t="s">
        <v>6854</v>
      </c>
      <c r="AI407" s="1"/>
      <c r="AM407" s="1" t="s">
        <v>739</v>
      </c>
    </row>
    <row r="408" spans="1:39" x14ac:dyDescent="0.2">
      <c r="A408" s="1" t="s">
        <v>5940</v>
      </c>
      <c r="B408" s="1" t="s">
        <v>5941</v>
      </c>
      <c r="C408" s="57">
        <v>0</v>
      </c>
      <c r="D408" s="57">
        <v>0</v>
      </c>
      <c r="E408" s="58">
        <v>3.39</v>
      </c>
      <c r="F408" s="58">
        <v>3.39</v>
      </c>
      <c r="G408" s="57">
        <v>3.39</v>
      </c>
      <c r="H408" s="57">
        <v>3.39</v>
      </c>
      <c r="I408" s="57">
        <v>0</v>
      </c>
      <c r="J408" s="57">
        <v>0</v>
      </c>
      <c r="K408" s="57">
        <f t="shared" si="12"/>
        <v>0</v>
      </c>
      <c r="L408" s="1" t="s">
        <v>6712</v>
      </c>
      <c r="M408" s="1" t="s">
        <v>6921</v>
      </c>
      <c r="N408" s="1" t="s">
        <v>6801</v>
      </c>
      <c r="O408" s="1" t="s">
        <v>6713</v>
      </c>
      <c r="P408" s="21" t="s">
        <v>6502</v>
      </c>
      <c r="Q408" s="3" t="s">
        <v>6820</v>
      </c>
      <c r="U408" s="1" t="str">
        <f t="shared" si="13"/>
        <v>'029</v>
      </c>
      <c r="V408" s="1" t="s">
        <v>6854</v>
      </c>
      <c r="AI408" s="1"/>
      <c r="AM408" s="1" t="e">
        <v>#N/A</v>
      </c>
    </row>
    <row r="409" spans="1:39" x14ac:dyDescent="0.2">
      <c r="A409" s="1" t="s">
        <v>741</v>
      </c>
      <c r="B409" s="1" t="s">
        <v>742</v>
      </c>
      <c r="C409" s="57">
        <v>0</v>
      </c>
      <c r="D409" s="57">
        <v>1016.32</v>
      </c>
      <c r="E409" s="58">
        <v>6386.52</v>
      </c>
      <c r="F409" s="58">
        <v>7100.77</v>
      </c>
      <c r="G409" s="57">
        <v>6386.52</v>
      </c>
      <c r="H409" s="57">
        <v>8117.09</v>
      </c>
      <c r="I409" s="57">
        <v>0</v>
      </c>
      <c r="J409" s="57">
        <v>1730.57</v>
      </c>
      <c r="K409" s="57">
        <f t="shared" si="12"/>
        <v>-1730.57</v>
      </c>
      <c r="L409" s="1" t="s">
        <v>6712</v>
      </c>
      <c r="M409" s="1" t="s">
        <v>6921</v>
      </c>
      <c r="N409" s="1" t="s">
        <v>6801</v>
      </c>
      <c r="O409" s="1" t="s">
        <v>6713</v>
      </c>
      <c r="P409" s="21" t="s">
        <v>6502</v>
      </c>
      <c r="Q409" s="3" t="s">
        <v>6820</v>
      </c>
      <c r="U409" s="1" t="str">
        <f t="shared" si="13"/>
        <v>'029</v>
      </c>
      <c r="V409" s="1" t="s">
        <v>6854</v>
      </c>
      <c r="AI409" s="1"/>
      <c r="AM409" s="1" t="s">
        <v>741</v>
      </c>
    </row>
    <row r="410" spans="1:39" x14ac:dyDescent="0.2">
      <c r="A410" s="1" t="s">
        <v>5942</v>
      </c>
      <c r="B410" s="1" t="s">
        <v>5943</v>
      </c>
      <c r="C410" s="57">
        <v>0</v>
      </c>
      <c r="D410" s="57">
        <v>0</v>
      </c>
      <c r="E410" s="58">
        <v>984.81</v>
      </c>
      <c r="F410" s="58">
        <v>984.81</v>
      </c>
      <c r="G410" s="57">
        <v>984.81</v>
      </c>
      <c r="H410" s="57">
        <v>984.81</v>
      </c>
      <c r="I410" s="57">
        <v>0</v>
      </c>
      <c r="J410" s="57">
        <v>0</v>
      </c>
      <c r="K410" s="57">
        <f t="shared" si="12"/>
        <v>0</v>
      </c>
      <c r="L410" s="1" t="s">
        <v>6712</v>
      </c>
      <c r="M410" s="1" t="s">
        <v>6921</v>
      </c>
      <c r="N410" s="1" t="s">
        <v>6801</v>
      </c>
      <c r="O410" s="1" t="s">
        <v>6713</v>
      </c>
      <c r="P410" s="21" t="s">
        <v>6502</v>
      </c>
      <c r="Q410" s="3" t="s">
        <v>6820</v>
      </c>
      <c r="U410" s="1" t="str">
        <f t="shared" si="13"/>
        <v>'029</v>
      </c>
      <c r="V410" s="1" t="s">
        <v>6854</v>
      </c>
      <c r="AI410" s="1"/>
      <c r="AM410" s="1" t="e">
        <v>#N/A</v>
      </c>
    </row>
    <row r="411" spans="1:39" x14ac:dyDescent="0.2">
      <c r="A411" s="1" t="s">
        <v>743</v>
      </c>
      <c r="B411" s="1" t="s">
        <v>744</v>
      </c>
      <c r="C411" s="57">
        <v>0</v>
      </c>
      <c r="D411" s="57">
        <v>12.1</v>
      </c>
      <c r="E411" s="58">
        <v>18.41</v>
      </c>
      <c r="F411" s="58">
        <v>10.99</v>
      </c>
      <c r="G411" s="57">
        <v>18.41</v>
      </c>
      <c r="H411" s="57">
        <v>23.09</v>
      </c>
      <c r="I411" s="57">
        <v>0</v>
      </c>
      <c r="J411" s="57">
        <v>4.68</v>
      </c>
      <c r="K411" s="57">
        <f t="shared" si="12"/>
        <v>-4.68</v>
      </c>
      <c r="L411" s="1" t="s">
        <v>6712</v>
      </c>
      <c r="M411" s="1" t="s">
        <v>6921</v>
      </c>
      <c r="N411" s="1" t="s">
        <v>6801</v>
      </c>
      <c r="O411" s="1" t="s">
        <v>6713</v>
      </c>
      <c r="P411" s="21" t="s">
        <v>6502</v>
      </c>
      <c r="Q411" s="3" t="s">
        <v>6820</v>
      </c>
      <c r="U411" s="1" t="str">
        <f t="shared" si="13"/>
        <v>'029</v>
      </c>
      <c r="V411" s="1" t="s">
        <v>6854</v>
      </c>
      <c r="AI411" s="1"/>
      <c r="AM411" s="1" t="s">
        <v>743</v>
      </c>
    </row>
    <row r="412" spans="1:39" x14ac:dyDescent="0.2">
      <c r="A412" s="1" t="s">
        <v>745</v>
      </c>
      <c r="B412" s="1" t="s">
        <v>746</v>
      </c>
      <c r="C412" s="57">
        <v>0</v>
      </c>
      <c r="D412" s="57">
        <v>13422.66</v>
      </c>
      <c r="E412" s="58">
        <v>2743.21</v>
      </c>
      <c r="F412" s="58">
        <v>8566.8799999999992</v>
      </c>
      <c r="G412" s="57">
        <v>2743.21</v>
      </c>
      <c r="H412" s="57">
        <v>21989.54</v>
      </c>
      <c r="I412" s="57">
        <v>0</v>
      </c>
      <c r="J412" s="57">
        <v>19246.330000000002</v>
      </c>
      <c r="K412" s="57">
        <f t="shared" si="12"/>
        <v>-19246.330000000002</v>
      </c>
      <c r="L412" s="1" t="s">
        <v>6712</v>
      </c>
      <c r="M412" s="1" t="s">
        <v>6921</v>
      </c>
      <c r="N412" s="1" t="s">
        <v>6801</v>
      </c>
      <c r="O412" s="1" t="s">
        <v>6713</v>
      </c>
      <c r="P412" s="21" t="s">
        <v>6502</v>
      </c>
      <c r="Q412" s="3" t="s">
        <v>6820</v>
      </c>
      <c r="U412" s="1" t="str">
        <f t="shared" si="13"/>
        <v>'029</v>
      </c>
      <c r="V412" s="1" t="s">
        <v>6854</v>
      </c>
      <c r="AI412" s="1"/>
      <c r="AM412" s="1" t="s">
        <v>745</v>
      </c>
    </row>
    <row r="413" spans="1:39" x14ac:dyDescent="0.2">
      <c r="A413" s="1" t="s">
        <v>747</v>
      </c>
      <c r="B413" s="1" t="s">
        <v>748</v>
      </c>
      <c r="C413" s="57">
        <v>0</v>
      </c>
      <c r="D413" s="57">
        <v>8079.9</v>
      </c>
      <c r="E413" s="58">
        <v>1386.86</v>
      </c>
      <c r="F413" s="58">
        <v>858.61</v>
      </c>
      <c r="G413" s="57">
        <v>1386.86</v>
      </c>
      <c r="H413" s="57">
        <v>8938.51</v>
      </c>
      <c r="I413" s="57">
        <v>0</v>
      </c>
      <c r="J413" s="57">
        <v>7551.65</v>
      </c>
      <c r="K413" s="57">
        <f t="shared" si="12"/>
        <v>-7551.65</v>
      </c>
      <c r="L413" s="1" t="s">
        <v>6712</v>
      </c>
      <c r="M413" s="1" t="s">
        <v>6921</v>
      </c>
      <c r="N413" s="1" t="s">
        <v>6801</v>
      </c>
      <c r="O413" s="1" t="s">
        <v>6713</v>
      </c>
      <c r="P413" s="21" t="s">
        <v>6502</v>
      </c>
      <c r="Q413" s="3" t="s">
        <v>6820</v>
      </c>
      <c r="U413" s="1" t="str">
        <f t="shared" si="13"/>
        <v>'029</v>
      </c>
      <c r="V413" s="1" t="s">
        <v>6854</v>
      </c>
      <c r="AI413" s="1"/>
      <c r="AM413" s="1" t="s">
        <v>747</v>
      </c>
    </row>
    <row r="414" spans="1:39" x14ac:dyDescent="0.2">
      <c r="A414" s="1" t="s">
        <v>749</v>
      </c>
      <c r="B414" s="1" t="s">
        <v>750</v>
      </c>
      <c r="C414" s="57">
        <v>0</v>
      </c>
      <c r="D414" s="57">
        <v>3.16</v>
      </c>
      <c r="E414" s="58">
        <v>15.99</v>
      </c>
      <c r="F414" s="58">
        <v>16.27</v>
      </c>
      <c r="G414" s="57">
        <v>15.99</v>
      </c>
      <c r="H414" s="57">
        <v>19.43</v>
      </c>
      <c r="I414" s="57">
        <v>0</v>
      </c>
      <c r="J414" s="57">
        <v>3.44</v>
      </c>
      <c r="K414" s="57">
        <f t="shared" si="12"/>
        <v>-3.44</v>
      </c>
      <c r="L414" s="1" t="s">
        <v>6712</v>
      </c>
      <c r="M414" s="1" t="s">
        <v>6921</v>
      </c>
      <c r="N414" s="1" t="s">
        <v>6801</v>
      </c>
      <c r="O414" s="1" t="s">
        <v>6713</v>
      </c>
      <c r="P414" s="21" t="s">
        <v>6502</v>
      </c>
      <c r="Q414" s="3" t="s">
        <v>6820</v>
      </c>
      <c r="U414" s="1" t="str">
        <f t="shared" si="13"/>
        <v>'029</v>
      </c>
      <c r="V414" s="1" t="s">
        <v>6854</v>
      </c>
      <c r="AI414" s="1"/>
      <c r="AM414" s="1" t="s">
        <v>749</v>
      </c>
    </row>
    <row r="415" spans="1:39" x14ac:dyDescent="0.2">
      <c r="A415" s="1" t="s">
        <v>751</v>
      </c>
      <c r="B415" s="1" t="s">
        <v>752</v>
      </c>
      <c r="C415" s="57">
        <v>0</v>
      </c>
      <c r="D415" s="57">
        <v>3078.94</v>
      </c>
      <c r="E415" s="58">
        <v>87.81</v>
      </c>
      <c r="F415" s="58">
        <v>365.45</v>
      </c>
      <c r="G415" s="57">
        <v>87.81</v>
      </c>
      <c r="H415" s="57">
        <v>3444.39</v>
      </c>
      <c r="I415" s="57">
        <v>0</v>
      </c>
      <c r="J415" s="57">
        <v>3356.58</v>
      </c>
      <c r="K415" s="57">
        <f t="shared" si="12"/>
        <v>-3356.58</v>
      </c>
      <c r="L415" s="1" t="s">
        <v>6712</v>
      </c>
      <c r="M415" s="1" t="s">
        <v>6921</v>
      </c>
      <c r="N415" s="1" t="s">
        <v>6801</v>
      </c>
      <c r="O415" s="1" t="s">
        <v>6713</v>
      </c>
      <c r="P415" s="21" t="s">
        <v>6502</v>
      </c>
      <c r="Q415" s="3" t="s">
        <v>6820</v>
      </c>
      <c r="U415" s="1" t="str">
        <f t="shared" si="13"/>
        <v>'029</v>
      </c>
      <c r="V415" s="1" t="s">
        <v>6854</v>
      </c>
      <c r="AI415" s="1"/>
      <c r="AM415" s="1" t="s">
        <v>751</v>
      </c>
    </row>
    <row r="416" spans="1:39" x14ac:dyDescent="0.2">
      <c r="A416" s="1" t="s">
        <v>753</v>
      </c>
      <c r="B416" s="1" t="s">
        <v>754</v>
      </c>
      <c r="C416" s="57">
        <v>0</v>
      </c>
      <c r="D416" s="57">
        <v>1401.56</v>
      </c>
      <c r="E416" s="58">
        <v>159.5</v>
      </c>
      <c r="F416" s="58">
        <v>3302.82</v>
      </c>
      <c r="G416" s="57">
        <v>159.5</v>
      </c>
      <c r="H416" s="57">
        <v>4704.38</v>
      </c>
      <c r="I416" s="57">
        <v>0</v>
      </c>
      <c r="J416" s="57">
        <v>4544.88</v>
      </c>
      <c r="K416" s="57">
        <f t="shared" si="12"/>
        <v>-4544.88</v>
      </c>
      <c r="L416" s="1" t="s">
        <v>6712</v>
      </c>
      <c r="M416" s="1" t="s">
        <v>6921</v>
      </c>
      <c r="N416" s="1" t="s">
        <v>6801</v>
      </c>
      <c r="O416" s="1" t="s">
        <v>6713</v>
      </c>
      <c r="P416" s="21" t="s">
        <v>6502</v>
      </c>
      <c r="Q416" s="3" t="s">
        <v>6820</v>
      </c>
      <c r="U416" s="1" t="str">
        <f t="shared" si="13"/>
        <v>'029</v>
      </c>
      <c r="V416" s="1" t="s">
        <v>6854</v>
      </c>
      <c r="AI416" s="1"/>
      <c r="AM416" s="1" t="s">
        <v>753</v>
      </c>
    </row>
    <row r="417" spans="1:39" x14ac:dyDescent="0.2">
      <c r="A417" s="1" t="s">
        <v>755</v>
      </c>
      <c r="B417" s="1" t="s">
        <v>756</v>
      </c>
      <c r="C417" s="57">
        <v>0</v>
      </c>
      <c r="D417" s="57">
        <v>151.56</v>
      </c>
      <c r="E417" s="58">
        <v>6.46</v>
      </c>
      <c r="F417" s="58">
        <v>362.98</v>
      </c>
      <c r="G417" s="57">
        <v>6.46</v>
      </c>
      <c r="H417" s="57">
        <v>514.54</v>
      </c>
      <c r="I417" s="57">
        <v>0</v>
      </c>
      <c r="J417" s="57">
        <v>508.08</v>
      </c>
      <c r="K417" s="57">
        <f t="shared" si="12"/>
        <v>-508.08</v>
      </c>
      <c r="L417" s="1" t="s">
        <v>6712</v>
      </c>
      <c r="M417" s="1" t="s">
        <v>6921</v>
      </c>
      <c r="N417" s="1" t="s">
        <v>6801</v>
      </c>
      <c r="O417" s="1" t="s">
        <v>6713</v>
      </c>
      <c r="P417" s="21" t="s">
        <v>6502</v>
      </c>
      <c r="Q417" s="3" t="s">
        <v>6820</v>
      </c>
      <c r="U417" s="1" t="str">
        <f t="shared" si="13"/>
        <v>'029</v>
      </c>
      <c r="V417" s="1" t="s">
        <v>6854</v>
      </c>
      <c r="AI417" s="1"/>
      <c r="AM417" s="1" t="s">
        <v>755</v>
      </c>
    </row>
    <row r="418" spans="1:39" x14ac:dyDescent="0.2">
      <c r="A418" s="1" t="s">
        <v>757</v>
      </c>
      <c r="B418" s="1" t="s">
        <v>758</v>
      </c>
      <c r="C418" s="57">
        <v>0</v>
      </c>
      <c r="D418" s="57">
        <v>276.52999999999997</v>
      </c>
      <c r="E418" s="58">
        <v>468.65</v>
      </c>
      <c r="F418" s="58">
        <v>326.23</v>
      </c>
      <c r="G418" s="57">
        <v>468.65</v>
      </c>
      <c r="H418" s="57">
        <v>602.76</v>
      </c>
      <c r="I418" s="57">
        <v>0</v>
      </c>
      <c r="J418" s="57">
        <v>134.11000000000001</v>
      </c>
      <c r="K418" s="57">
        <f t="shared" si="12"/>
        <v>-134.11000000000001</v>
      </c>
      <c r="L418" s="1" t="s">
        <v>6712</v>
      </c>
      <c r="M418" s="1" t="s">
        <v>6921</v>
      </c>
      <c r="N418" s="1" t="s">
        <v>6801</v>
      </c>
      <c r="O418" s="1" t="s">
        <v>6713</v>
      </c>
      <c r="P418" s="21" t="s">
        <v>6502</v>
      </c>
      <c r="Q418" s="3" t="s">
        <v>6820</v>
      </c>
      <c r="U418" s="1" t="str">
        <f t="shared" si="13"/>
        <v>'029</v>
      </c>
      <c r="V418" s="1" t="s">
        <v>6854</v>
      </c>
      <c r="AI418" s="1"/>
      <c r="AM418" s="1" t="s">
        <v>757</v>
      </c>
    </row>
    <row r="419" spans="1:39" x14ac:dyDescent="0.2">
      <c r="A419" s="1" t="s">
        <v>759</v>
      </c>
      <c r="B419" s="1" t="s">
        <v>760</v>
      </c>
      <c r="C419" s="57">
        <v>0</v>
      </c>
      <c r="D419" s="57">
        <v>1003.52</v>
      </c>
      <c r="E419" s="58">
        <v>113.15</v>
      </c>
      <c r="F419" s="58">
        <v>910.42</v>
      </c>
      <c r="G419" s="57">
        <v>113.15</v>
      </c>
      <c r="H419" s="57">
        <v>1913.94</v>
      </c>
      <c r="I419" s="57">
        <v>0</v>
      </c>
      <c r="J419" s="57">
        <v>1800.79</v>
      </c>
      <c r="K419" s="57">
        <f t="shared" si="12"/>
        <v>-1800.79</v>
      </c>
      <c r="L419" s="1" t="s">
        <v>6712</v>
      </c>
      <c r="M419" s="1" t="s">
        <v>6921</v>
      </c>
      <c r="N419" s="1" t="s">
        <v>6801</v>
      </c>
      <c r="O419" s="1" t="s">
        <v>6713</v>
      </c>
      <c r="P419" s="21" t="s">
        <v>6502</v>
      </c>
      <c r="Q419" s="3" t="s">
        <v>6820</v>
      </c>
      <c r="U419" s="1" t="str">
        <f t="shared" si="13"/>
        <v>'029</v>
      </c>
      <c r="V419" s="1" t="s">
        <v>6854</v>
      </c>
      <c r="AI419" s="1"/>
      <c r="AM419" s="1" t="s">
        <v>759</v>
      </c>
    </row>
    <row r="420" spans="1:39" x14ac:dyDescent="0.2">
      <c r="A420" s="1" t="s">
        <v>761</v>
      </c>
      <c r="B420" s="1" t="s">
        <v>762</v>
      </c>
      <c r="C420" s="57">
        <v>0</v>
      </c>
      <c r="D420" s="57">
        <v>8405.5300000000007</v>
      </c>
      <c r="E420" s="58">
        <v>1188.55</v>
      </c>
      <c r="F420" s="58">
        <v>1926.28</v>
      </c>
      <c r="G420" s="57">
        <v>1188.55</v>
      </c>
      <c r="H420" s="57">
        <v>10331.81</v>
      </c>
      <c r="I420" s="57">
        <v>0</v>
      </c>
      <c r="J420" s="57">
        <v>9143.26</v>
      </c>
      <c r="K420" s="57">
        <f t="shared" si="12"/>
        <v>-9143.26</v>
      </c>
      <c r="L420" s="1" t="s">
        <v>6712</v>
      </c>
      <c r="M420" s="1" t="s">
        <v>6921</v>
      </c>
      <c r="N420" s="1" t="s">
        <v>6801</v>
      </c>
      <c r="O420" s="1" t="s">
        <v>6713</v>
      </c>
      <c r="P420" s="21" t="s">
        <v>6502</v>
      </c>
      <c r="Q420" s="3" t="s">
        <v>6820</v>
      </c>
      <c r="U420" s="1" t="str">
        <f t="shared" si="13"/>
        <v>'029</v>
      </c>
      <c r="V420" s="1" t="s">
        <v>6854</v>
      </c>
      <c r="AI420" s="1"/>
      <c r="AM420" s="1" t="s">
        <v>761</v>
      </c>
    </row>
    <row r="421" spans="1:39" x14ac:dyDescent="0.2">
      <c r="A421" s="1" t="s">
        <v>763</v>
      </c>
      <c r="B421" s="1" t="s">
        <v>764</v>
      </c>
      <c r="C421" s="57">
        <v>0</v>
      </c>
      <c r="D421" s="57">
        <v>398160</v>
      </c>
      <c r="E421" s="58">
        <v>122051.42</v>
      </c>
      <c r="F421" s="58">
        <v>92497.97</v>
      </c>
      <c r="G421" s="57">
        <v>122051.42</v>
      </c>
      <c r="H421" s="57">
        <v>490657.97</v>
      </c>
      <c r="I421" s="57">
        <v>0</v>
      </c>
      <c r="J421" s="57">
        <v>368606.55</v>
      </c>
      <c r="K421" s="57">
        <f t="shared" si="12"/>
        <v>-368606.55</v>
      </c>
      <c r="L421" s="1" t="s">
        <v>6712</v>
      </c>
      <c r="M421" s="1" t="s">
        <v>6921</v>
      </c>
      <c r="N421" s="1" t="s">
        <v>6801</v>
      </c>
      <c r="O421" s="1" t="s">
        <v>6713</v>
      </c>
      <c r="P421" s="21" t="s">
        <v>6502</v>
      </c>
      <c r="Q421" s="3" t="s">
        <v>6820</v>
      </c>
      <c r="U421" s="1" t="str">
        <f t="shared" si="13"/>
        <v>'029</v>
      </c>
      <c r="V421" s="1" t="s">
        <v>6854</v>
      </c>
      <c r="AI421" s="1"/>
      <c r="AM421" s="1" t="s">
        <v>763</v>
      </c>
    </row>
    <row r="422" spans="1:39" x14ac:dyDescent="0.2">
      <c r="A422" s="1" t="s">
        <v>765</v>
      </c>
      <c r="B422" s="1" t="s">
        <v>766</v>
      </c>
      <c r="C422" s="57">
        <v>0</v>
      </c>
      <c r="D422" s="57">
        <v>56953.78</v>
      </c>
      <c r="E422" s="58">
        <v>9200.36</v>
      </c>
      <c r="F422" s="58">
        <v>1073.76</v>
      </c>
      <c r="G422" s="57">
        <v>9200.36</v>
      </c>
      <c r="H422" s="57">
        <v>58027.54</v>
      </c>
      <c r="I422" s="57">
        <v>0</v>
      </c>
      <c r="J422" s="57">
        <v>48827.18</v>
      </c>
      <c r="K422" s="57">
        <f t="shared" si="12"/>
        <v>-48827.18</v>
      </c>
      <c r="L422" s="1" t="s">
        <v>6712</v>
      </c>
      <c r="M422" s="1" t="s">
        <v>6921</v>
      </c>
      <c r="N422" s="1" t="s">
        <v>6801</v>
      </c>
      <c r="O422" s="1" t="s">
        <v>6713</v>
      </c>
      <c r="P422" s="21" t="s">
        <v>6502</v>
      </c>
      <c r="Q422" s="3" t="s">
        <v>6820</v>
      </c>
      <c r="U422" s="1" t="str">
        <f t="shared" si="13"/>
        <v>'029</v>
      </c>
      <c r="V422" s="1" t="s">
        <v>6854</v>
      </c>
      <c r="AI422" s="1"/>
      <c r="AM422" s="1" t="s">
        <v>765</v>
      </c>
    </row>
    <row r="423" spans="1:39" x14ac:dyDescent="0.2">
      <c r="A423" s="1" t="s">
        <v>767</v>
      </c>
      <c r="B423" s="1" t="s">
        <v>768</v>
      </c>
      <c r="C423" s="57">
        <v>0</v>
      </c>
      <c r="D423" s="57">
        <v>71.91</v>
      </c>
      <c r="E423" s="58">
        <v>387.5</v>
      </c>
      <c r="F423" s="58">
        <v>487.56</v>
      </c>
      <c r="G423" s="57">
        <v>387.5</v>
      </c>
      <c r="H423" s="57">
        <v>559.47</v>
      </c>
      <c r="I423" s="57">
        <v>0</v>
      </c>
      <c r="J423" s="57">
        <v>171.97</v>
      </c>
      <c r="K423" s="57">
        <f t="shared" si="12"/>
        <v>-171.97</v>
      </c>
      <c r="L423" s="1" t="s">
        <v>6712</v>
      </c>
      <c r="M423" s="1" t="s">
        <v>6921</v>
      </c>
      <c r="N423" s="1" t="s">
        <v>6801</v>
      </c>
      <c r="O423" s="1" t="s">
        <v>6713</v>
      </c>
      <c r="P423" s="21" t="s">
        <v>6502</v>
      </c>
      <c r="Q423" s="3" t="s">
        <v>6820</v>
      </c>
      <c r="U423" s="1" t="str">
        <f t="shared" si="13"/>
        <v>'029</v>
      </c>
      <c r="V423" s="1" t="s">
        <v>6854</v>
      </c>
      <c r="AI423" s="1"/>
      <c r="AM423" s="1" t="s">
        <v>767</v>
      </c>
    </row>
    <row r="424" spans="1:39" x14ac:dyDescent="0.2">
      <c r="A424" s="1" t="s">
        <v>769</v>
      </c>
      <c r="B424" s="1" t="s">
        <v>770</v>
      </c>
      <c r="C424" s="57">
        <v>0</v>
      </c>
      <c r="D424" s="57">
        <v>0.01</v>
      </c>
      <c r="E424" s="58">
        <v>0.61</v>
      </c>
      <c r="F424" s="58">
        <v>0.64</v>
      </c>
      <c r="G424" s="57">
        <v>0.61</v>
      </c>
      <c r="H424" s="57">
        <v>0.65</v>
      </c>
      <c r="I424" s="57">
        <v>0</v>
      </c>
      <c r="J424" s="57">
        <v>0.04</v>
      </c>
      <c r="K424" s="57">
        <f t="shared" si="12"/>
        <v>-0.04</v>
      </c>
      <c r="L424" s="1" t="s">
        <v>6712</v>
      </c>
      <c r="M424" s="1" t="s">
        <v>6921</v>
      </c>
      <c r="N424" s="1" t="s">
        <v>6801</v>
      </c>
      <c r="O424" s="1" t="s">
        <v>6713</v>
      </c>
      <c r="P424" s="21" t="s">
        <v>6502</v>
      </c>
      <c r="Q424" s="3" t="s">
        <v>6820</v>
      </c>
      <c r="U424" s="1" t="str">
        <f t="shared" si="13"/>
        <v>'029</v>
      </c>
      <c r="V424" s="1" t="s">
        <v>6854</v>
      </c>
      <c r="AI424" s="1"/>
      <c r="AM424" s="1" t="s">
        <v>769</v>
      </c>
    </row>
    <row r="425" spans="1:39" x14ac:dyDescent="0.2">
      <c r="A425" s="1" t="s">
        <v>771</v>
      </c>
      <c r="B425" s="1" t="s">
        <v>772</v>
      </c>
      <c r="C425" s="57">
        <v>0</v>
      </c>
      <c r="D425" s="57">
        <v>16188.83</v>
      </c>
      <c r="E425" s="58">
        <v>4117.42</v>
      </c>
      <c r="F425" s="58">
        <v>4040.5</v>
      </c>
      <c r="G425" s="57">
        <v>4117.42</v>
      </c>
      <c r="H425" s="57">
        <v>20229.330000000002</v>
      </c>
      <c r="I425" s="57">
        <v>0</v>
      </c>
      <c r="J425" s="57">
        <v>16111.91</v>
      </c>
      <c r="K425" s="57">
        <f t="shared" si="12"/>
        <v>-16111.91</v>
      </c>
      <c r="L425" s="1" t="s">
        <v>6712</v>
      </c>
      <c r="M425" s="1" t="s">
        <v>6921</v>
      </c>
      <c r="N425" s="1" t="s">
        <v>6801</v>
      </c>
      <c r="O425" s="1" t="s">
        <v>6713</v>
      </c>
      <c r="P425" s="21" t="s">
        <v>6502</v>
      </c>
      <c r="Q425" s="3" t="s">
        <v>6820</v>
      </c>
      <c r="U425" s="1" t="str">
        <f t="shared" si="13"/>
        <v>'029</v>
      </c>
      <c r="V425" s="1" t="s">
        <v>6854</v>
      </c>
      <c r="AI425" s="1"/>
      <c r="AM425" s="1" t="s">
        <v>771</v>
      </c>
    </row>
    <row r="426" spans="1:39" x14ac:dyDescent="0.2">
      <c r="A426" s="1" t="s">
        <v>773</v>
      </c>
      <c r="B426" s="1" t="s">
        <v>774</v>
      </c>
      <c r="C426" s="57">
        <v>0</v>
      </c>
      <c r="D426" s="57">
        <v>1419.17</v>
      </c>
      <c r="E426" s="58">
        <v>240.04</v>
      </c>
      <c r="F426" s="58">
        <v>160.47</v>
      </c>
      <c r="G426" s="57">
        <v>240.04</v>
      </c>
      <c r="H426" s="57">
        <v>1579.64</v>
      </c>
      <c r="I426" s="57">
        <v>0</v>
      </c>
      <c r="J426" s="57">
        <v>1339.6</v>
      </c>
      <c r="K426" s="57">
        <f t="shared" si="12"/>
        <v>-1339.6</v>
      </c>
      <c r="L426" s="1" t="s">
        <v>6712</v>
      </c>
      <c r="M426" s="1" t="s">
        <v>6921</v>
      </c>
      <c r="N426" s="1" t="s">
        <v>6801</v>
      </c>
      <c r="O426" s="1" t="s">
        <v>6713</v>
      </c>
      <c r="P426" s="21" t="s">
        <v>6502</v>
      </c>
      <c r="Q426" s="3" t="s">
        <v>6820</v>
      </c>
      <c r="U426" s="1" t="str">
        <f t="shared" si="13"/>
        <v>'029</v>
      </c>
      <c r="V426" s="1" t="s">
        <v>6854</v>
      </c>
      <c r="AI426" s="1"/>
      <c r="AM426" s="1" t="s">
        <v>773</v>
      </c>
    </row>
    <row r="427" spans="1:39" x14ac:dyDescent="0.2">
      <c r="A427" s="1" t="s">
        <v>775</v>
      </c>
      <c r="B427" s="1" t="s">
        <v>776</v>
      </c>
      <c r="C427" s="57">
        <v>0</v>
      </c>
      <c r="D427" s="57">
        <v>5074.1899999999996</v>
      </c>
      <c r="E427" s="58">
        <v>1619.79</v>
      </c>
      <c r="F427" s="58">
        <v>1054.17</v>
      </c>
      <c r="G427" s="57">
        <v>1619.79</v>
      </c>
      <c r="H427" s="57">
        <v>6128.36</v>
      </c>
      <c r="I427" s="57">
        <v>0</v>
      </c>
      <c r="J427" s="57">
        <v>4508.57</v>
      </c>
      <c r="K427" s="57">
        <f t="shared" si="12"/>
        <v>-4508.57</v>
      </c>
      <c r="L427" s="1" t="s">
        <v>6712</v>
      </c>
      <c r="M427" s="1" t="s">
        <v>6921</v>
      </c>
      <c r="N427" s="1" t="s">
        <v>6801</v>
      </c>
      <c r="O427" s="1" t="s">
        <v>6713</v>
      </c>
      <c r="P427" s="21" t="s">
        <v>6502</v>
      </c>
      <c r="Q427" s="3" t="s">
        <v>6820</v>
      </c>
      <c r="U427" s="1" t="str">
        <f t="shared" si="13"/>
        <v>'029</v>
      </c>
      <c r="V427" s="1" t="s">
        <v>6854</v>
      </c>
      <c r="AI427" s="1"/>
      <c r="AM427" s="1" t="s">
        <v>775</v>
      </c>
    </row>
    <row r="428" spans="1:39" x14ac:dyDescent="0.2">
      <c r="A428" s="1" t="s">
        <v>777</v>
      </c>
      <c r="B428" s="1" t="s">
        <v>778</v>
      </c>
      <c r="C428" s="57">
        <v>0</v>
      </c>
      <c r="D428" s="57">
        <v>1896.79</v>
      </c>
      <c r="E428" s="58">
        <v>54.11</v>
      </c>
      <c r="F428" s="58">
        <v>225.15</v>
      </c>
      <c r="G428" s="57">
        <v>54.11</v>
      </c>
      <c r="H428" s="57">
        <v>2121.94</v>
      </c>
      <c r="I428" s="57">
        <v>0</v>
      </c>
      <c r="J428" s="57">
        <v>2067.83</v>
      </c>
      <c r="K428" s="57">
        <f t="shared" si="12"/>
        <v>-2067.83</v>
      </c>
      <c r="L428" s="1" t="s">
        <v>6712</v>
      </c>
      <c r="M428" s="1" t="s">
        <v>6921</v>
      </c>
      <c r="N428" s="1" t="s">
        <v>6801</v>
      </c>
      <c r="O428" s="1" t="s">
        <v>6713</v>
      </c>
      <c r="P428" s="21" t="s">
        <v>6502</v>
      </c>
      <c r="Q428" s="3" t="s">
        <v>6820</v>
      </c>
      <c r="U428" s="1" t="str">
        <f t="shared" si="13"/>
        <v>'029</v>
      </c>
      <c r="V428" s="1" t="s">
        <v>6854</v>
      </c>
      <c r="AI428" s="1"/>
      <c r="AM428" s="1" t="s">
        <v>777</v>
      </c>
    </row>
    <row r="429" spans="1:39" x14ac:dyDescent="0.2">
      <c r="A429" s="1" t="s">
        <v>779</v>
      </c>
      <c r="B429" s="1" t="s">
        <v>780</v>
      </c>
      <c r="C429" s="57">
        <v>0</v>
      </c>
      <c r="D429" s="57">
        <v>9058.0400000000009</v>
      </c>
      <c r="E429" s="58">
        <v>2774.63</v>
      </c>
      <c r="F429" s="58">
        <v>1557.29</v>
      </c>
      <c r="G429" s="57">
        <v>2774.63</v>
      </c>
      <c r="H429" s="57">
        <v>10615.33</v>
      </c>
      <c r="I429" s="57">
        <v>0</v>
      </c>
      <c r="J429" s="57">
        <v>7840.7</v>
      </c>
      <c r="K429" s="57">
        <f t="shared" si="12"/>
        <v>-7840.7</v>
      </c>
      <c r="L429" s="1" t="s">
        <v>6712</v>
      </c>
      <c r="M429" s="1" t="s">
        <v>6921</v>
      </c>
      <c r="N429" s="1" t="s">
        <v>6801</v>
      </c>
      <c r="O429" s="1" t="s">
        <v>6713</v>
      </c>
      <c r="P429" s="21" t="s">
        <v>6502</v>
      </c>
      <c r="Q429" s="3" t="s">
        <v>6820</v>
      </c>
      <c r="U429" s="1" t="str">
        <f t="shared" si="13"/>
        <v>'029</v>
      </c>
      <c r="V429" s="1" t="s">
        <v>6854</v>
      </c>
      <c r="AI429" s="1"/>
      <c r="AM429" s="1" t="s">
        <v>779</v>
      </c>
    </row>
    <row r="430" spans="1:39" x14ac:dyDescent="0.2">
      <c r="A430" s="1" t="s">
        <v>781</v>
      </c>
      <c r="B430" s="1" t="s">
        <v>782</v>
      </c>
      <c r="C430" s="57">
        <v>0</v>
      </c>
      <c r="D430" s="57">
        <v>1056.53</v>
      </c>
      <c r="E430" s="58">
        <v>794.49</v>
      </c>
      <c r="F430" s="58">
        <v>194.3</v>
      </c>
      <c r="G430" s="57">
        <v>794.49</v>
      </c>
      <c r="H430" s="57">
        <v>1250.83</v>
      </c>
      <c r="I430" s="57">
        <v>0</v>
      </c>
      <c r="J430" s="57">
        <v>456.34</v>
      </c>
      <c r="K430" s="57">
        <f t="shared" si="12"/>
        <v>-456.34</v>
      </c>
      <c r="L430" s="1" t="s">
        <v>6712</v>
      </c>
      <c r="M430" s="1" t="s">
        <v>6921</v>
      </c>
      <c r="N430" s="1" t="s">
        <v>6801</v>
      </c>
      <c r="O430" s="1" t="s">
        <v>6713</v>
      </c>
      <c r="P430" s="21" t="s">
        <v>6502</v>
      </c>
      <c r="Q430" s="3" t="s">
        <v>6820</v>
      </c>
      <c r="U430" s="1" t="str">
        <f t="shared" si="13"/>
        <v>'029</v>
      </c>
      <c r="V430" s="1" t="s">
        <v>6854</v>
      </c>
      <c r="AI430" s="1"/>
      <c r="AM430" s="1" t="s">
        <v>781</v>
      </c>
    </row>
    <row r="431" spans="1:39" x14ac:dyDescent="0.2">
      <c r="A431" s="1" t="s">
        <v>783</v>
      </c>
      <c r="B431" s="1" t="s">
        <v>784</v>
      </c>
      <c r="C431" s="57">
        <v>0</v>
      </c>
      <c r="D431" s="57">
        <v>1261.8699999999999</v>
      </c>
      <c r="E431" s="58">
        <v>186.21</v>
      </c>
      <c r="F431" s="58">
        <v>189.3</v>
      </c>
      <c r="G431" s="57">
        <v>186.21</v>
      </c>
      <c r="H431" s="57">
        <v>1451.17</v>
      </c>
      <c r="I431" s="57">
        <v>0</v>
      </c>
      <c r="J431" s="57">
        <v>1264.96</v>
      </c>
      <c r="K431" s="57">
        <f t="shared" si="12"/>
        <v>-1264.96</v>
      </c>
      <c r="L431" s="1" t="s">
        <v>6712</v>
      </c>
      <c r="M431" s="1" t="s">
        <v>6921</v>
      </c>
      <c r="N431" s="1" t="s">
        <v>6801</v>
      </c>
      <c r="O431" s="1" t="s">
        <v>6713</v>
      </c>
      <c r="P431" s="21" t="s">
        <v>6502</v>
      </c>
      <c r="Q431" s="3" t="s">
        <v>6820</v>
      </c>
      <c r="U431" s="1" t="str">
        <f t="shared" si="13"/>
        <v>'029</v>
      </c>
      <c r="V431" s="1" t="s">
        <v>6854</v>
      </c>
      <c r="AI431" s="1"/>
      <c r="AM431" s="1" t="s">
        <v>783</v>
      </c>
    </row>
    <row r="432" spans="1:39" x14ac:dyDescent="0.2">
      <c r="A432" s="1" t="s">
        <v>785</v>
      </c>
      <c r="B432" s="1" t="s">
        <v>786</v>
      </c>
      <c r="C432" s="57">
        <v>0</v>
      </c>
      <c r="D432" s="57">
        <v>612.63</v>
      </c>
      <c r="E432" s="58">
        <v>17.48</v>
      </c>
      <c r="F432" s="58">
        <v>72.72</v>
      </c>
      <c r="G432" s="57">
        <v>17.48</v>
      </c>
      <c r="H432" s="57">
        <v>685.35</v>
      </c>
      <c r="I432" s="57">
        <v>0</v>
      </c>
      <c r="J432" s="57">
        <v>667.87</v>
      </c>
      <c r="K432" s="57">
        <f t="shared" si="12"/>
        <v>-667.87</v>
      </c>
      <c r="L432" s="1" t="s">
        <v>6712</v>
      </c>
      <c r="M432" s="1" t="s">
        <v>6921</v>
      </c>
      <c r="N432" s="1" t="s">
        <v>6801</v>
      </c>
      <c r="O432" s="1" t="s">
        <v>6713</v>
      </c>
      <c r="P432" s="21" t="s">
        <v>6502</v>
      </c>
      <c r="Q432" s="3" t="s">
        <v>6820</v>
      </c>
      <c r="U432" s="1" t="str">
        <f t="shared" si="13"/>
        <v>'029</v>
      </c>
      <c r="V432" s="1" t="s">
        <v>6854</v>
      </c>
      <c r="AI432" s="1"/>
      <c r="AM432" s="1" t="s">
        <v>785</v>
      </c>
    </row>
    <row r="433" spans="1:39" x14ac:dyDescent="0.2">
      <c r="A433" s="1" t="s">
        <v>787</v>
      </c>
      <c r="B433" s="1" t="s">
        <v>788</v>
      </c>
      <c r="C433" s="57">
        <v>0</v>
      </c>
      <c r="D433" s="57">
        <v>171.22</v>
      </c>
      <c r="E433" s="58">
        <v>4.88</v>
      </c>
      <c r="F433" s="58">
        <v>20.32</v>
      </c>
      <c r="G433" s="57">
        <v>4.88</v>
      </c>
      <c r="H433" s="57">
        <v>191.54</v>
      </c>
      <c r="I433" s="57">
        <v>0</v>
      </c>
      <c r="J433" s="57">
        <v>186.66</v>
      </c>
      <c r="K433" s="57">
        <f t="shared" si="12"/>
        <v>-186.66</v>
      </c>
      <c r="L433" s="1" t="s">
        <v>6712</v>
      </c>
      <c r="M433" s="1" t="s">
        <v>6921</v>
      </c>
      <c r="N433" s="1" t="s">
        <v>6801</v>
      </c>
      <c r="O433" s="1" t="s">
        <v>6713</v>
      </c>
      <c r="P433" s="21" t="s">
        <v>6502</v>
      </c>
      <c r="Q433" s="3" t="s">
        <v>6820</v>
      </c>
      <c r="U433" s="1" t="str">
        <f t="shared" si="13"/>
        <v>'029</v>
      </c>
      <c r="V433" s="1" t="s">
        <v>6854</v>
      </c>
      <c r="AI433" s="1"/>
      <c r="AM433" s="1" t="s">
        <v>787</v>
      </c>
    </row>
    <row r="434" spans="1:39" x14ac:dyDescent="0.2">
      <c r="A434" s="1" t="s">
        <v>789</v>
      </c>
      <c r="B434" s="1" t="s">
        <v>790</v>
      </c>
      <c r="C434" s="57">
        <v>0</v>
      </c>
      <c r="D434" s="57">
        <v>1211.31</v>
      </c>
      <c r="E434" s="58">
        <v>304.58999999999997</v>
      </c>
      <c r="F434" s="58">
        <v>110.77</v>
      </c>
      <c r="G434" s="57">
        <v>304.58999999999997</v>
      </c>
      <c r="H434" s="57">
        <v>1322.08</v>
      </c>
      <c r="I434" s="57">
        <v>0</v>
      </c>
      <c r="J434" s="57">
        <v>1017.49</v>
      </c>
      <c r="K434" s="57">
        <f t="shared" si="12"/>
        <v>-1017.49</v>
      </c>
      <c r="L434" s="1" t="s">
        <v>6712</v>
      </c>
      <c r="M434" s="1" t="s">
        <v>6921</v>
      </c>
      <c r="N434" s="1" t="s">
        <v>6801</v>
      </c>
      <c r="O434" s="1" t="s">
        <v>6713</v>
      </c>
      <c r="P434" s="21" t="s">
        <v>6502</v>
      </c>
      <c r="Q434" s="3" t="s">
        <v>6820</v>
      </c>
      <c r="U434" s="1" t="str">
        <f t="shared" si="13"/>
        <v>'029</v>
      </c>
      <c r="V434" s="1" t="s">
        <v>6854</v>
      </c>
      <c r="AI434" s="1"/>
      <c r="AM434" s="1" t="s">
        <v>789</v>
      </c>
    </row>
    <row r="435" spans="1:39" x14ac:dyDescent="0.2">
      <c r="A435" s="1" t="s">
        <v>791</v>
      </c>
      <c r="B435" s="1" t="s">
        <v>792</v>
      </c>
      <c r="C435" s="57">
        <v>0</v>
      </c>
      <c r="D435" s="57">
        <v>498.78</v>
      </c>
      <c r="E435" s="58">
        <v>14.23</v>
      </c>
      <c r="F435" s="58">
        <v>59.21</v>
      </c>
      <c r="G435" s="57">
        <v>14.23</v>
      </c>
      <c r="H435" s="57">
        <v>557.99</v>
      </c>
      <c r="I435" s="57">
        <v>0</v>
      </c>
      <c r="J435" s="57">
        <v>543.76</v>
      </c>
      <c r="K435" s="57">
        <f t="shared" si="12"/>
        <v>-543.76</v>
      </c>
      <c r="L435" s="1" t="s">
        <v>6712</v>
      </c>
      <c r="M435" s="1" t="s">
        <v>6921</v>
      </c>
      <c r="N435" s="1" t="s">
        <v>6801</v>
      </c>
      <c r="O435" s="1" t="s">
        <v>6713</v>
      </c>
      <c r="P435" s="21" t="s">
        <v>6502</v>
      </c>
      <c r="Q435" s="3" t="s">
        <v>6820</v>
      </c>
      <c r="U435" s="1" t="str">
        <f t="shared" si="13"/>
        <v>'029</v>
      </c>
      <c r="V435" s="1" t="s">
        <v>6854</v>
      </c>
      <c r="AI435" s="1"/>
      <c r="AM435" s="1" t="s">
        <v>791</v>
      </c>
    </row>
    <row r="436" spans="1:39" x14ac:dyDescent="0.2">
      <c r="A436" s="1" t="s">
        <v>793</v>
      </c>
      <c r="B436" s="1" t="s">
        <v>794</v>
      </c>
      <c r="C436" s="57">
        <v>0</v>
      </c>
      <c r="D436" s="57">
        <v>0</v>
      </c>
      <c r="E436" s="58">
        <v>0.26</v>
      </c>
      <c r="F436" s="58">
        <v>0.26</v>
      </c>
      <c r="G436" s="57">
        <v>0.26</v>
      </c>
      <c r="H436" s="57">
        <v>0.26</v>
      </c>
      <c r="I436" s="57">
        <v>0</v>
      </c>
      <c r="J436" s="57">
        <v>0</v>
      </c>
      <c r="K436" s="57">
        <f t="shared" si="12"/>
        <v>0</v>
      </c>
      <c r="L436" s="1" t="s">
        <v>6712</v>
      </c>
      <c r="M436" s="1" t="s">
        <v>6921</v>
      </c>
      <c r="N436" s="1" t="s">
        <v>6801</v>
      </c>
      <c r="O436" s="1" t="s">
        <v>6713</v>
      </c>
      <c r="P436" s="21" t="s">
        <v>6502</v>
      </c>
      <c r="Q436" s="3" t="s">
        <v>6820</v>
      </c>
      <c r="U436" s="1" t="str">
        <f t="shared" si="13"/>
        <v>'029</v>
      </c>
      <c r="V436" s="1" t="s">
        <v>6854</v>
      </c>
      <c r="AI436" s="1"/>
      <c r="AM436" s="1" t="s">
        <v>793</v>
      </c>
    </row>
    <row r="437" spans="1:39" x14ac:dyDescent="0.2">
      <c r="A437" s="1" t="s">
        <v>795</v>
      </c>
      <c r="B437" s="1" t="s">
        <v>796</v>
      </c>
      <c r="C437" s="57">
        <v>0</v>
      </c>
      <c r="D437" s="57">
        <v>263919.28999999998</v>
      </c>
      <c r="E437" s="58">
        <v>36461.120000000003</v>
      </c>
      <c r="F437" s="58">
        <v>9268.5400000000009</v>
      </c>
      <c r="G437" s="57">
        <v>36461.120000000003</v>
      </c>
      <c r="H437" s="57">
        <v>273187.83</v>
      </c>
      <c r="I437" s="57">
        <v>0</v>
      </c>
      <c r="J437" s="57">
        <v>236726.71</v>
      </c>
      <c r="K437" s="57">
        <f t="shared" si="12"/>
        <v>-236726.71</v>
      </c>
      <c r="L437" s="1" t="s">
        <v>6712</v>
      </c>
      <c r="M437" s="1" t="s">
        <v>6921</v>
      </c>
      <c r="N437" s="1" t="s">
        <v>6801</v>
      </c>
      <c r="O437" s="1" t="s">
        <v>6713</v>
      </c>
      <c r="P437" s="21" t="s">
        <v>6502</v>
      </c>
      <c r="Q437" s="3" t="s">
        <v>6820</v>
      </c>
      <c r="U437" s="1" t="str">
        <f t="shared" si="13"/>
        <v>'029</v>
      </c>
      <c r="V437" s="1" t="s">
        <v>6854</v>
      </c>
      <c r="AI437" s="1"/>
      <c r="AM437" s="1" t="s">
        <v>795</v>
      </c>
    </row>
    <row r="438" spans="1:39" x14ac:dyDescent="0.2">
      <c r="A438" s="1" t="s">
        <v>797</v>
      </c>
      <c r="B438" s="1" t="s">
        <v>798</v>
      </c>
      <c r="C438" s="57">
        <v>0</v>
      </c>
      <c r="D438" s="57">
        <v>158217.88</v>
      </c>
      <c r="E438" s="58">
        <v>18421.09</v>
      </c>
      <c r="F438" s="58">
        <v>1721.01</v>
      </c>
      <c r="G438" s="57">
        <v>18421.09</v>
      </c>
      <c r="H438" s="57">
        <v>159938.89000000001</v>
      </c>
      <c r="I438" s="57">
        <v>0</v>
      </c>
      <c r="J438" s="57">
        <v>141517.79999999999</v>
      </c>
      <c r="K438" s="57">
        <f t="shared" si="12"/>
        <v>-141517.79999999999</v>
      </c>
      <c r="L438" s="1" t="s">
        <v>6712</v>
      </c>
      <c r="M438" s="1" t="s">
        <v>6921</v>
      </c>
      <c r="N438" s="1" t="s">
        <v>6801</v>
      </c>
      <c r="O438" s="1" t="s">
        <v>6713</v>
      </c>
      <c r="P438" s="21" t="s">
        <v>6502</v>
      </c>
      <c r="Q438" s="3" t="s">
        <v>6820</v>
      </c>
      <c r="U438" s="1" t="str">
        <f t="shared" si="13"/>
        <v>'029</v>
      </c>
      <c r="V438" s="1" t="s">
        <v>6854</v>
      </c>
      <c r="AI438" s="1"/>
      <c r="AM438" s="1" t="s">
        <v>797</v>
      </c>
    </row>
    <row r="439" spans="1:39" x14ac:dyDescent="0.2">
      <c r="A439" s="1" t="s">
        <v>799</v>
      </c>
      <c r="B439" s="1" t="s">
        <v>800</v>
      </c>
      <c r="C439" s="57">
        <v>0</v>
      </c>
      <c r="D439" s="57">
        <v>1044.3599999999999</v>
      </c>
      <c r="E439" s="58">
        <v>1964.48</v>
      </c>
      <c r="F439" s="58">
        <v>2758.32</v>
      </c>
      <c r="G439" s="57">
        <v>1964.48</v>
      </c>
      <c r="H439" s="57">
        <v>3802.68</v>
      </c>
      <c r="I439" s="57">
        <v>0</v>
      </c>
      <c r="J439" s="57">
        <v>1838.2</v>
      </c>
      <c r="K439" s="57">
        <f t="shared" si="12"/>
        <v>-1838.2</v>
      </c>
      <c r="L439" s="1" t="s">
        <v>6712</v>
      </c>
      <c r="M439" s="1" t="s">
        <v>6921</v>
      </c>
      <c r="N439" s="1" t="s">
        <v>6801</v>
      </c>
      <c r="O439" s="1" t="s">
        <v>6713</v>
      </c>
      <c r="P439" s="21" t="s">
        <v>6502</v>
      </c>
      <c r="Q439" s="3" t="s">
        <v>6820</v>
      </c>
      <c r="U439" s="1" t="str">
        <f t="shared" si="13"/>
        <v>'029</v>
      </c>
      <c r="V439" s="1" t="s">
        <v>6854</v>
      </c>
      <c r="AI439" s="1"/>
      <c r="AM439" s="1" t="s">
        <v>799</v>
      </c>
    </row>
    <row r="440" spans="1:39" x14ac:dyDescent="0.2">
      <c r="A440" s="1" t="s">
        <v>801</v>
      </c>
      <c r="B440" s="1" t="s">
        <v>802</v>
      </c>
      <c r="C440" s="57">
        <v>0</v>
      </c>
      <c r="D440" s="57">
        <v>779.19</v>
      </c>
      <c r="E440" s="58">
        <v>1766.89</v>
      </c>
      <c r="F440" s="58">
        <v>2890.74</v>
      </c>
      <c r="G440" s="57">
        <v>1766.89</v>
      </c>
      <c r="H440" s="57">
        <v>3669.93</v>
      </c>
      <c r="I440" s="57">
        <v>0</v>
      </c>
      <c r="J440" s="57">
        <v>1903.04</v>
      </c>
      <c r="K440" s="57">
        <f t="shared" si="12"/>
        <v>-1903.04</v>
      </c>
      <c r="L440" s="1" t="s">
        <v>6712</v>
      </c>
      <c r="M440" s="1" t="s">
        <v>6921</v>
      </c>
      <c r="N440" s="1" t="s">
        <v>6801</v>
      </c>
      <c r="O440" s="1" t="s">
        <v>6713</v>
      </c>
      <c r="P440" s="21" t="s">
        <v>6502</v>
      </c>
      <c r="Q440" s="3" t="s">
        <v>6820</v>
      </c>
      <c r="U440" s="1" t="str">
        <f t="shared" si="13"/>
        <v>'029</v>
      </c>
      <c r="V440" s="1" t="s">
        <v>6854</v>
      </c>
      <c r="AI440" s="1"/>
      <c r="AM440" s="1" t="s">
        <v>801</v>
      </c>
    </row>
    <row r="441" spans="1:39" x14ac:dyDescent="0.2">
      <c r="A441" s="1" t="s">
        <v>803</v>
      </c>
      <c r="B441" s="1" t="s">
        <v>804</v>
      </c>
      <c r="C441" s="57">
        <v>0</v>
      </c>
      <c r="D441" s="57">
        <v>0</v>
      </c>
      <c r="E441" s="58">
        <v>1.65</v>
      </c>
      <c r="F441" s="58">
        <v>7.74</v>
      </c>
      <c r="G441" s="57">
        <v>1.65</v>
      </c>
      <c r="H441" s="57">
        <v>7.74</v>
      </c>
      <c r="I441" s="57">
        <v>0</v>
      </c>
      <c r="J441" s="57">
        <v>6.09</v>
      </c>
      <c r="K441" s="57">
        <f t="shared" si="12"/>
        <v>-6.09</v>
      </c>
      <c r="L441" s="1" t="s">
        <v>6712</v>
      </c>
      <c r="M441" s="1" t="s">
        <v>6921</v>
      </c>
      <c r="N441" s="1" t="s">
        <v>6801</v>
      </c>
      <c r="O441" s="1" t="s">
        <v>6713</v>
      </c>
      <c r="P441" s="21" t="s">
        <v>6502</v>
      </c>
      <c r="Q441" s="3" t="s">
        <v>6820</v>
      </c>
      <c r="U441" s="1" t="str">
        <f t="shared" si="13"/>
        <v>'029</v>
      </c>
      <c r="V441" s="1" t="s">
        <v>6854</v>
      </c>
      <c r="AI441" s="1"/>
      <c r="AM441" s="1" t="s">
        <v>803</v>
      </c>
    </row>
    <row r="442" spans="1:39" x14ac:dyDescent="0.2">
      <c r="A442" s="1" t="s">
        <v>805</v>
      </c>
      <c r="B442" s="1" t="s">
        <v>806</v>
      </c>
      <c r="C442" s="57">
        <v>0</v>
      </c>
      <c r="D442" s="57">
        <v>0</v>
      </c>
      <c r="E442" s="58">
        <v>5.69</v>
      </c>
      <c r="F442" s="58">
        <v>9.01</v>
      </c>
      <c r="G442" s="57">
        <v>5.69</v>
      </c>
      <c r="H442" s="57">
        <v>9.01</v>
      </c>
      <c r="I442" s="57">
        <v>0</v>
      </c>
      <c r="J442" s="57">
        <v>3.32</v>
      </c>
      <c r="K442" s="57">
        <f t="shared" si="12"/>
        <v>-3.32</v>
      </c>
      <c r="L442" s="1" t="s">
        <v>6712</v>
      </c>
      <c r="M442" s="1" t="s">
        <v>6921</v>
      </c>
      <c r="N442" s="1" t="s">
        <v>6801</v>
      </c>
      <c r="O442" s="1" t="s">
        <v>6713</v>
      </c>
      <c r="P442" s="21" t="s">
        <v>6502</v>
      </c>
      <c r="Q442" s="3" t="s">
        <v>6820</v>
      </c>
      <c r="U442" s="1" t="str">
        <f t="shared" si="13"/>
        <v>'029</v>
      </c>
      <c r="V442" s="1" t="s">
        <v>6854</v>
      </c>
      <c r="AI442" s="1"/>
      <c r="AM442" s="1" t="s">
        <v>805</v>
      </c>
    </row>
    <row r="443" spans="1:39" x14ac:dyDescent="0.2">
      <c r="A443" s="1" t="s">
        <v>807</v>
      </c>
      <c r="B443" s="1" t="s">
        <v>808</v>
      </c>
      <c r="C443" s="57">
        <v>0</v>
      </c>
      <c r="D443" s="57">
        <v>46045.46</v>
      </c>
      <c r="E443" s="58">
        <v>2269.89</v>
      </c>
      <c r="F443" s="58">
        <v>29422.43</v>
      </c>
      <c r="G443" s="57">
        <v>2269.89</v>
      </c>
      <c r="H443" s="57">
        <v>75467.89</v>
      </c>
      <c r="I443" s="57">
        <v>0</v>
      </c>
      <c r="J443" s="57">
        <v>73198</v>
      </c>
      <c r="K443" s="57">
        <f t="shared" si="12"/>
        <v>-73198</v>
      </c>
      <c r="L443" s="1" t="s">
        <v>6712</v>
      </c>
      <c r="M443" s="1" t="s">
        <v>6921</v>
      </c>
      <c r="N443" s="1" t="s">
        <v>6801</v>
      </c>
      <c r="O443" s="1" t="s">
        <v>6713</v>
      </c>
      <c r="P443" s="21" t="s">
        <v>6502</v>
      </c>
      <c r="Q443" s="3" t="s">
        <v>6820</v>
      </c>
      <c r="U443" s="1" t="str">
        <f t="shared" si="13"/>
        <v>'029</v>
      </c>
      <c r="V443" s="1" t="s">
        <v>6854</v>
      </c>
      <c r="AI443" s="1"/>
      <c r="AM443" s="1" t="s">
        <v>807</v>
      </c>
    </row>
    <row r="444" spans="1:39" x14ac:dyDescent="0.2">
      <c r="A444" s="1" t="s">
        <v>5944</v>
      </c>
      <c r="B444" s="1" t="s">
        <v>724</v>
      </c>
      <c r="C444" s="57">
        <v>0</v>
      </c>
      <c r="D444" s="57">
        <v>2.29</v>
      </c>
      <c r="E444" s="58">
        <v>2.29</v>
      </c>
      <c r="F444" s="58">
        <v>0</v>
      </c>
      <c r="G444" s="57">
        <v>2.29</v>
      </c>
      <c r="H444" s="57">
        <v>2.29</v>
      </c>
      <c r="I444" s="57">
        <v>0</v>
      </c>
      <c r="J444" s="57">
        <v>0</v>
      </c>
      <c r="K444" s="57">
        <f t="shared" si="12"/>
        <v>0</v>
      </c>
      <c r="L444" s="1" t="s">
        <v>6712</v>
      </c>
      <c r="M444" s="1" t="s">
        <v>6921</v>
      </c>
      <c r="N444" s="1" t="s">
        <v>6801</v>
      </c>
      <c r="O444" s="1" t="s">
        <v>6713</v>
      </c>
      <c r="P444" s="21" t="s">
        <v>6502</v>
      </c>
      <c r="Q444" s="3" t="s">
        <v>6820</v>
      </c>
      <c r="U444" s="1" t="str">
        <f t="shared" si="13"/>
        <v>'029</v>
      </c>
      <c r="V444" s="1" t="s">
        <v>6854</v>
      </c>
      <c r="AI444" s="1"/>
      <c r="AM444" s="1" t="e">
        <v>#N/A</v>
      </c>
    </row>
    <row r="445" spans="1:39" x14ac:dyDescent="0.2">
      <c r="A445" s="1" t="s">
        <v>809</v>
      </c>
      <c r="B445" s="1" t="s">
        <v>810</v>
      </c>
      <c r="C445" s="57">
        <v>0</v>
      </c>
      <c r="D445" s="57">
        <v>4883.41</v>
      </c>
      <c r="E445" s="58">
        <v>3904.77</v>
      </c>
      <c r="F445" s="58">
        <v>4165.47</v>
      </c>
      <c r="G445" s="57">
        <v>3904.77</v>
      </c>
      <c r="H445" s="57">
        <v>9048.8799999999992</v>
      </c>
      <c r="I445" s="57">
        <v>0</v>
      </c>
      <c r="J445" s="57">
        <v>5144.1099999999997</v>
      </c>
      <c r="K445" s="57">
        <f t="shared" si="12"/>
        <v>-5144.1099999999997</v>
      </c>
      <c r="L445" s="1" t="s">
        <v>6712</v>
      </c>
      <c r="M445" s="1" t="s">
        <v>6921</v>
      </c>
      <c r="N445" s="1" t="s">
        <v>6801</v>
      </c>
      <c r="O445" s="1" t="s">
        <v>6713</v>
      </c>
      <c r="P445" s="21" t="s">
        <v>6502</v>
      </c>
      <c r="Q445" s="3" t="s">
        <v>6820</v>
      </c>
      <c r="U445" s="1" t="str">
        <f t="shared" si="13"/>
        <v>'029</v>
      </c>
      <c r="V445" s="1" t="s">
        <v>6854</v>
      </c>
      <c r="AI445" s="1"/>
      <c r="AM445" s="1" t="s">
        <v>809</v>
      </c>
    </row>
    <row r="446" spans="1:39" x14ac:dyDescent="0.2">
      <c r="A446" s="1" t="s">
        <v>811</v>
      </c>
      <c r="B446" s="1" t="s">
        <v>812</v>
      </c>
      <c r="C446" s="57">
        <v>0</v>
      </c>
      <c r="D446" s="57">
        <v>17.14</v>
      </c>
      <c r="E446" s="58">
        <v>36.979999999999997</v>
      </c>
      <c r="F446" s="58">
        <v>19.84</v>
      </c>
      <c r="G446" s="57">
        <v>36.979999999999997</v>
      </c>
      <c r="H446" s="57">
        <v>36.979999999999997</v>
      </c>
      <c r="I446" s="57">
        <v>0</v>
      </c>
      <c r="J446" s="57">
        <v>0</v>
      </c>
      <c r="K446" s="57">
        <f t="shared" si="12"/>
        <v>0</v>
      </c>
      <c r="L446" s="1" t="s">
        <v>6712</v>
      </c>
      <c r="M446" s="1" t="s">
        <v>6921</v>
      </c>
      <c r="N446" s="1" t="s">
        <v>6801</v>
      </c>
      <c r="O446" s="1" t="s">
        <v>6713</v>
      </c>
      <c r="P446" s="21" t="s">
        <v>6502</v>
      </c>
      <c r="Q446" s="3" t="s">
        <v>6820</v>
      </c>
      <c r="U446" s="1" t="str">
        <f t="shared" si="13"/>
        <v>'029</v>
      </c>
      <c r="V446" s="1" t="s">
        <v>6854</v>
      </c>
      <c r="AI446" s="1"/>
      <c r="AM446" s="1" t="s">
        <v>811</v>
      </c>
    </row>
    <row r="447" spans="1:39" x14ac:dyDescent="0.2">
      <c r="A447" s="1" t="s">
        <v>813</v>
      </c>
      <c r="B447" s="1" t="s">
        <v>814</v>
      </c>
      <c r="C447" s="57">
        <v>1624.71</v>
      </c>
      <c r="D447" s="57">
        <v>0</v>
      </c>
      <c r="E447" s="58">
        <v>8830.2900000000009</v>
      </c>
      <c r="F447" s="58">
        <v>9776.5</v>
      </c>
      <c r="G447" s="57">
        <v>10455</v>
      </c>
      <c r="H447" s="57">
        <v>9776.5</v>
      </c>
      <c r="I447" s="57">
        <v>678.5</v>
      </c>
      <c r="J447" s="57">
        <v>0</v>
      </c>
      <c r="K447" s="57">
        <f t="shared" si="12"/>
        <v>678.5</v>
      </c>
      <c r="L447" s="1" t="s">
        <v>6712</v>
      </c>
      <c r="M447" s="1" t="s">
        <v>6921</v>
      </c>
      <c r="N447" s="1" t="s">
        <v>6801</v>
      </c>
      <c r="O447" s="1" t="s">
        <v>6503</v>
      </c>
      <c r="P447" s="21" t="s">
        <v>6504</v>
      </c>
      <c r="Q447" s="3" t="s">
        <v>6820</v>
      </c>
      <c r="U447" s="1" t="str">
        <f t="shared" si="13"/>
        <v>'030</v>
      </c>
      <c r="AI447" s="1"/>
      <c r="AM447" s="1" t="s">
        <v>813</v>
      </c>
    </row>
    <row r="448" spans="1:39" x14ac:dyDescent="0.2">
      <c r="A448" s="1" t="s">
        <v>815</v>
      </c>
      <c r="B448" s="1" t="s">
        <v>816</v>
      </c>
      <c r="C448" s="57">
        <v>3104.01</v>
      </c>
      <c r="D448" s="57">
        <v>0</v>
      </c>
      <c r="E448" s="58">
        <v>22005.83</v>
      </c>
      <c r="F448" s="58">
        <v>24324.95</v>
      </c>
      <c r="G448" s="57">
        <v>25109.84</v>
      </c>
      <c r="H448" s="57">
        <v>24324.95</v>
      </c>
      <c r="I448" s="57">
        <v>784.89</v>
      </c>
      <c r="J448" s="57">
        <v>0</v>
      </c>
      <c r="K448" s="57">
        <f t="shared" si="12"/>
        <v>784.89</v>
      </c>
      <c r="L448" s="1" t="s">
        <v>6712</v>
      </c>
      <c r="M448" s="1" t="s">
        <v>6921</v>
      </c>
      <c r="N448" s="1" t="s">
        <v>6801</v>
      </c>
      <c r="O448" s="1" t="s">
        <v>6503</v>
      </c>
      <c r="P448" s="21" t="s">
        <v>6504</v>
      </c>
      <c r="Q448" s="3" t="s">
        <v>6820</v>
      </c>
      <c r="U448" s="1" t="str">
        <f t="shared" si="13"/>
        <v>'030</v>
      </c>
      <c r="AI448" s="1"/>
      <c r="AM448" s="1" t="s">
        <v>815</v>
      </c>
    </row>
    <row r="449" spans="1:39" x14ac:dyDescent="0.2">
      <c r="A449" s="1" t="s">
        <v>817</v>
      </c>
      <c r="B449" s="1" t="s">
        <v>818</v>
      </c>
      <c r="C449" s="57">
        <v>123248.46</v>
      </c>
      <c r="D449" s="57">
        <v>0</v>
      </c>
      <c r="E449" s="58">
        <v>0</v>
      </c>
      <c r="F449" s="58">
        <v>0</v>
      </c>
      <c r="G449" s="57">
        <v>123248.46</v>
      </c>
      <c r="H449" s="57">
        <v>0</v>
      </c>
      <c r="I449" s="57">
        <v>123248.46</v>
      </c>
      <c r="J449" s="57">
        <v>0</v>
      </c>
      <c r="K449" s="57">
        <f t="shared" si="12"/>
        <v>123248.46</v>
      </c>
      <c r="L449" s="1" t="s">
        <v>6712</v>
      </c>
      <c r="M449" s="1" t="s">
        <v>6921</v>
      </c>
      <c r="N449" s="1" t="s">
        <v>6801</v>
      </c>
      <c r="O449" s="1" t="s">
        <v>6503</v>
      </c>
      <c r="P449" s="21" t="s">
        <v>6504</v>
      </c>
      <c r="Q449" s="3" t="s">
        <v>6820</v>
      </c>
      <c r="U449" s="1" t="str">
        <f t="shared" si="13"/>
        <v>'030</v>
      </c>
      <c r="AI449" s="1"/>
      <c r="AM449" s="1" t="s">
        <v>817</v>
      </c>
    </row>
    <row r="450" spans="1:39" x14ac:dyDescent="0.2">
      <c r="A450" s="1" t="s">
        <v>819</v>
      </c>
      <c r="B450" s="1" t="s">
        <v>820</v>
      </c>
      <c r="C450" s="57">
        <v>6031.26</v>
      </c>
      <c r="D450" s="57">
        <v>0</v>
      </c>
      <c r="E450" s="58">
        <v>46202.59</v>
      </c>
      <c r="F450" s="58">
        <v>45904.87</v>
      </c>
      <c r="G450" s="57">
        <v>52233.85</v>
      </c>
      <c r="H450" s="57">
        <v>45904.87</v>
      </c>
      <c r="I450" s="57">
        <v>6328.98</v>
      </c>
      <c r="J450" s="57">
        <v>0</v>
      </c>
      <c r="K450" s="57">
        <f t="shared" si="12"/>
        <v>6328.98</v>
      </c>
      <c r="L450" s="1" t="s">
        <v>6712</v>
      </c>
      <c r="M450" s="1" t="s">
        <v>6921</v>
      </c>
      <c r="N450" s="1" t="s">
        <v>6801</v>
      </c>
      <c r="O450" s="1" t="s">
        <v>6503</v>
      </c>
      <c r="P450" s="21" t="s">
        <v>6504</v>
      </c>
      <c r="Q450" s="3" t="s">
        <v>6820</v>
      </c>
      <c r="U450" s="1" t="str">
        <f t="shared" si="13"/>
        <v>'030</v>
      </c>
      <c r="AI450" s="1"/>
      <c r="AM450" s="1" t="s">
        <v>819</v>
      </c>
    </row>
    <row r="451" spans="1:39" x14ac:dyDescent="0.2">
      <c r="A451" s="1" t="s">
        <v>821</v>
      </c>
      <c r="B451" s="1" t="s">
        <v>822</v>
      </c>
      <c r="C451" s="57">
        <v>367.95</v>
      </c>
      <c r="D451" s="57">
        <v>0</v>
      </c>
      <c r="E451" s="58">
        <v>301337.65000000002</v>
      </c>
      <c r="F451" s="58">
        <v>301511.59999999998</v>
      </c>
      <c r="G451" s="57">
        <v>301705.59999999998</v>
      </c>
      <c r="H451" s="57">
        <v>301511.59999999998</v>
      </c>
      <c r="I451" s="57">
        <v>194</v>
      </c>
      <c r="J451" s="57">
        <v>0</v>
      </c>
      <c r="K451" s="57">
        <f t="shared" si="12"/>
        <v>194</v>
      </c>
      <c r="L451" s="1" t="s">
        <v>6712</v>
      </c>
      <c r="M451" s="1" t="s">
        <v>6921</v>
      </c>
      <c r="N451" s="1" t="s">
        <v>6801</v>
      </c>
      <c r="O451" s="1" t="s">
        <v>6503</v>
      </c>
      <c r="P451" s="21" t="s">
        <v>6504</v>
      </c>
      <c r="Q451" s="3" t="s">
        <v>6820</v>
      </c>
      <c r="U451" s="1" t="str">
        <f t="shared" si="13"/>
        <v>'030</v>
      </c>
      <c r="AI451" s="1"/>
      <c r="AM451" s="1" t="s">
        <v>821</v>
      </c>
    </row>
    <row r="452" spans="1:39" x14ac:dyDescent="0.2">
      <c r="A452" s="1" t="s">
        <v>823</v>
      </c>
      <c r="B452" s="1" t="s">
        <v>824</v>
      </c>
      <c r="C452" s="57">
        <v>15365.02</v>
      </c>
      <c r="D452" s="57">
        <v>0</v>
      </c>
      <c r="E452" s="58">
        <v>-15365.02</v>
      </c>
      <c r="F452" s="58">
        <v>0</v>
      </c>
      <c r="G452" s="57">
        <v>0</v>
      </c>
      <c r="H452" s="57">
        <v>0</v>
      </c>
      <c r="I452" s="57">
        <v>0</v>
      </c>
      <c r="J452" s="57">
        <v>0</v>
      </c>
      <c r="K452" s="57">
        <f t="shared" si="12"/>
        <v>0</v>
      </c>
      <c r="L452" s="1" t="s">
        <v>6712</v>
      </c>
      <c r="M452" s="1" t="s">
        <v>6921</v>
      </c>
      <c r="N452" s="1" t="s">
        <v>6801</v>
      </c>
      <c r="O452" s="1" t="s">
        <v>6503</v>
      </c>
      <c r="P452" s="21" t="s">
        <v>6498</v>
      </c>
      <c r="Q452" s="3" t="s">
        <v>6820</v>
      </c>
      <c r="U452" s="126" t="str">
        <f t="shared" si="13"/>
        <v>'031</v>
      </c>
      <c r="AI452" s="1"/>
      <c r="AM452" s="1" t="s">
        <v>823</v>
      </c>
    </row>
    <row r="453" spans="1:39" x14ac:dyDescent="0.2">
      <c r="A453" s="1" t="s">
        <v>825</v>
      </c>
      <c r="B453" s="1" t="s">
        <v>826</v>
      </c>
      <c r="C453" s="57">
        <v>3088714.52</v>
      </c>
      <c r="D453" s="57">
        <v>0</v>
      </c>
      <c r="E453" s="58">
        <v>-510012.43</v>
      </c>
      <c r="F453" s="58">
        <v>34893.269999999997</v>
      </c>
      <c r="G453" s="57">
        <v>2578702.09</v>
      </c>
      <c r="H453" s="57">
        <v>34893.269999999997</v>
      </c>
      <c r="I453" s="57">
        <v>2543808.8199999998</v>
      </c>
      <c r="J453" s="57">
        <v>0</v>
      </c>
      <c r="K453" s="57">
        <f t="shared" si="12"/>
        <v>2543808.8199999998</v>
      </c>
      <c r="L453" s="1" t="s">
        <v>6712</v>
      </c>
      <c r="M453" s="1" t="s">
        <v>6921</v>
      </c>
      <c r="N453" s="1" t="s">
        <v>6801</v>
      </c>
      <c r="O453" s="1" t="s">
        <v>6503</v>
      </c>
      <c r="P453" s="21" t="s">
        <v>6505</v>
      </c>
      <c r="Q453" s="3" t="s">
        <v>6820</v>
      </c>
      <c r="U453" s="1" t="str">
        <f t="shared" si="13"/>
        <v>'032</v>
      </c>
      <c r="AI453" s="1"/>
      <c r="AM453" s="1" t="s">
        <v>825</v>
      </c>
    </row>
    <row r="454" spans="1:39" x14ac:dyDescent="0.2">
      <c r="A454" s="1" t="s">
        <v>827</v>
      </c>
      <c r="B454" s="1" t="s">
        <v>828</v>
      </c>
      <c r="C454" s="57">
        <v>65340.71</v>
      </c>
      <c r="D454" s="57">
        <v>0</v>
      </c>
      <c r="E454" s="58">
        <v>30407.29</v>
      </c>
      <c r="F454" s="58">
        <v>8098</v>
      </c>
      <c r="G454" s="57">
        <v>95748</v>
      </c>
      <c r="H454" s="57">
        <v>8098</v>
      </c>
      <c r="I454" s="57">
        <v>87650</v>
      </c>
      <c r="J454" s="57">
        <v>0</v>
      </c>
      <c r="K454" s="57">
        <f t="shared" si="12"/>
        <v>87650</v>
      </c>
      <c r="L454" s="1" t="s">
        <v>6712</v>
      </c>
      <c r="M454" s="1" t="s">
        <v>6921</v>
      </c>
      <c r="N454" s="1" t="s">
        <v>6801</v>
      </c>
      <c r="O454" s="1" t="s">
        <v>6503</v>
      </c>
      <c r="P454" s="21" t="s">
        <v>6498</v>
      </c>
      <c r="Q454" s="3" t="s">
        <v>6820</v>
      </c>
      <c r="U454" s="1" t="str">
        <f t="shared" si="13"/>
        <v>'032</v>
      </c>
      <c r="AI454" s="1"/>
      <c r="AM454" s="1" t="s">
        <v>827</v>
      </c>
    </row>
    <row r="455" spans="1:39" x14ac:dyDescent="0.2">
      <c r="A455" s="1" t="s">
        <v>829</v>
      </c>
      <c r="B455" s="1" t="s">
        <v>830</v>
      </c>
      <c r="C455" s="57">
        <v>289508.3</v>
      </c>
      <c r="D455" s="57">
        <v>0</v>
      </c>
      <c r="E455" s="58">
        <v>49726.73</v>
      </c>
      <c r="F455" s="58">
        <v>198312.03</v>
      </c>
      <c r="G455" s="57">
        <v>339235.03</v>
      </c>
      <c r="H455" s="57">
        <v>198312.03</v>
      </c>
      <c r="I455" s="57">
        <v>140923</v>
      </c>
      <c r="J455" s="57">
        <v>0</v>
      </c>
      <c r="K455" s="57">
        <f t="shared" ref="K455:K518" si="14">I455-J455</f>
        <v>140923</v>
      </c>
      <c r="L455" s="1" t="s">
        <v>6712</v>
      </c>
      <c r="M455" s="1" t="s">
        <v>6921</v>
      </c>
      <c r="N455" s="1" t="s">
        <v>6801</v>
      </c>
      <c r="O455" s="1" t="s">
        <v>6503</v>
      </c>
      <c r="P455" s="21" t="s">
        <v>6507</v>
      </c>
      <c r="Q455" s="3" t="s">
        <v>6820</v>
      </c>
      <c r="U455" s="1" t="str">
        <f t="shared" ref="U455:U518" si="15">LEFT(A455,4)</f>
        <v>'032</v>
      </c>
      <c r="AI455" s="1"/>
      <c r="AM455" s="1" t="s">
        <v>829</v>
      </c>
    </row>
    <row r="456" spans="1:39" x14ac:dyDescent="0.2">
      <c r="A456" s="1" t="s">
        <v>5945</v>
      </c>
      <c r="B456" s="1" t="s">
        <v>5946</v>
      </c>
      <c r="C456" s="57">
        <v>0</v>
      </c>
      <c r="D456" s="57">
        <v>0</v>
      </c>
      <c r="E456" s="58">
        <v>8034.51</v>
      </c>
      <c r="F456" s="58">
        <v>8034.51</v>
      </c>
      <c r="G456" s="57">
        <v>8034.51</v>
      </c>
      <c r="H456" s="57">
        <v>8034.51</v>
      </c>
      <c r="I456" s="57">
        <v>0</v>
      </c>
      <c r="J456" s="57">
        <v>0</v>
      </c>
      <c r="K456" s="57">
        <f t="shared" si="14"/>
        <v>0</v>
      </c>
      <c r="L456" s="1" t="s">
        <v>6712</v>
      </c>
      <c r="M456" s="1" t="s">
        <v>6921</v>
      </c>
      <c r="N456" s="1" t="s">
        <v>6801</v>
      </c>
      <c r="O456" s="1" t="s">
        <v>6503</v>
      </c>
      <c r="P456" s="21" t="s">
        <v>6498</v>
      </c>
      <c r="Q456" s="3" t="s">
        <v>6820</v>
      </c>
      <c r="U456" s="1" t="str">
        <f t="shared" si="15"/>
        <v>'032</v>
      </c>
      <c r="AI456" s="1"/>
      <c r="AM456" s="1" t="e">
        <v>#N/A</v>
      </c>
    </row>
    <row r="457" spans="1:39" x14ac:dyDescent="0.2">
      <c r="A457" s="1" t="s">
        <v>831</v>
      </c>
      <c r="B457" s="1" t="s">
        <v>832</v>
      </c>
      <c r="C457" s="57">
        <v>264801.98</v>
      </c>
      <c r="D457" s="57">
        <v>0</v>
      </c>
      <c r="E457" s="58">
        <v>163502.13</v>
      </c>
      <c r="F457" s="58">
        <v>273575.46000000002</v>
      </c>
      <c r="G457" s="57">
        <v>428304.11</v>
      </c>
      <c r="H457" s="57">
        <v>273575.46000000002</v>
      </c>
      <c r="I457" s="57">
        <v>154728.65</v>
      </c>
      <c r="J457" s="57">
        <v>0</v>
      </c>
      <c r="K457" s="57">
        <f t="shared" si="14"/>
        <v>154728.65</v>
      </c>
      <c r="L457" s="1" t="s">
        <v>6712</v>
      </c>
      <c r="M457" s="1" t="s">
        <v>6921</v>
      </c>
      <c r="N457" s="1" t="s">
        <v>6801</v>
      </c>
      <c r="O457" s="1" t="s">
        <v>6503</v>
      </c>
      <c r="P457" s="21" t="s">
        <v>6510</v>
      </c>
      <c r="Q457" s="3" t="s">
        <v>6820</v>
      </c>
      <c r="U457" s="126" t="str">
        <f t="shared" si="15"/>
        <v>'033</v>
      </c>
      <c r="AI457" s="1"/>
      <c r="AM457" s="1" t="s">
        <v>831</v>
      </c>
    </row>
    <row r="458" spans="1:39" x14ac:dyDescent="0.2">
      <c r="A458" s="1" t="s">
        <v>5947</v>
      </c>
      <c r="B458" s="1" t="s">
        <v>5948</v>
      </c>
      <c r="C458" s="57">
        <v>0.03</v>
      </c>
      <c r="D458" s="57">
        <v>0</v>
      </c>
      <c r="E458" s="58">
        <v>1180.6300000000001</v>
      </c>
      <c r="F458" s="58">
        <v>1180.6600000000001</v>
      </c>
      <c r="G458" s="57">
        <v>1180.6600000000001</v>
      </c>
      <c r="H458" s="57">
        <v>1180.6600000000001</v>
      </c>
      <c r="I458" s="57">
        <v>0</v>
      </c>
      <c r="J458" s="57">
        <v>0</v>
      </c>
      <c r="K458" s="57">
        <f t="shared" si="14"/>
        <v>0</v>
      </c>
      <c r="L458" s="1" t="s">
        <v>6712</v>
      </c>
      <c r="M458" s="1" t="s">
        <v>6921</v>
      </c>
      <c r="N458" s="1" t="s">
        <v>6801</v>
      </c>
      <c r="O458" s="1" t="s">
        <v>6503</v>
      </c>
      <c r="P458" s="21" t="s">
        <v>6498</v>
      </c>
      <c r="Q458" s="3" t="s">
        <v>6820</v>
      </c>
      <c r="U458" s="1" t="str">
        <f t="shared" si="15"/>
        <v>'034</v>
      </c>
      <c r="AI458" s="1"/>
      <c r="AM458" s="1" t="e">
        <v>#N/A</v>
      </c>
    </row>
    <row r="459" spans="1:39" x14ac:dyDescent="0.2">
      <c r="A459" s="1" t="s">
        <v>833</v>
      </c>
      <c r="B459" s="1" t="s">
        <v>834</v>
      </c>
      <c r="C459" s="57">
        <v>341941.62</v>
      </c>
      <c r="D459" s="57">
        <v>0</v>
      </c>
      <c r="E459" s="58">
        <v>174544.2</v>
      </c>
      <c r="F459" s="58">
        <v>66419.28</v>
      </c>
      <c r="G459" s="57">
        <v>516485.82</v>
      </c>
      <c r="H459" s="57">
        <v>66419.28</v>
      </c>
      <c r="I459" s="57">
        <v>450066.54</v>
      </c>
      <c r="J459" s="57">
        <v>0</v>
      </c>
      <c r="K459" s="57">
        <f t="shared" si="14"/>
        <v>450066.54</v>
      </c>
      <c r="L459" s="1" t="s">
        <v>6712</v>
      </c>
      <c r="M459" s="1" t="s">
        <v>6921</v>
      </c>
      <c r="N459" s="1" t="s">
        <v>6801</v>
      </c>
      <c r="O459" s="1" t="s">
        <v>6503</v>
      </c>
      <c r="P459" s="21" t="s">
        <v>6512</v>
      </c>
      <c r="Q459" s="3" t="s">
        <v>6820</v>
      </c>
      <c r="U459" s="1" t="str">
        <f t="shared" si="15"/>
        <v>'034</v>
      </c>
      <c r="AI459" s="1"/>
      <c r="AM459" s="1" t="s">
        <v>833</v>
      </c>
    </row>
    <row r="460" spans="1:39" x14ac:dyDescent="0.2">
      <c r="A460" s="1" t="s">
        <v>835</v>
      </c>
      <c r="B460" s="1" t="s">
        <v>836</v>
      </c>
      <c r="C460" s="57">
        <v>978990.64</v>
      </c>
      <c r="D460" s="57">
        <v>0</v>
      </c>
      <c r="E460" s="58">
        <v>623260.15</v>
      </c>
      <c r="F460" s="58">
        <v>366879.49</v>
      </c>
      <c r="G460" s="57">
        <v>1602250.79</v>
      </c>
      <c r="H460" s="57">
        <v>366879.49</v>
      </c>
      <c r="I460" s="57">
        <v>1235371.3</v>
      </c>
      <c r="J460" s="57">
        <v>0</v>
      </c>
      <c r="K460" s="57">
        <f t="shared" si="14"/>
        <v>1235371.3</v>
      </c>
      <c r="L460" s="1" t="s">
        <v>6712</v>
      </c>
      <c r="M460" s="1" t="s">
        <v>6921</v>
      </c>
      <c r="N460" s="1" t="s">
        <v>6801</v>
      </c>
      <c r="O460" s="1" t="s">
        <v>6503</v>
      </c>
      <c r="P460" s="21" t="s">
        <v>6513</v>
      </c>
      <c r="Q460" s="3" t="s">
        <v>6820</v>
      </c>
      <c r="U460" s="1" t="str">
        <f t="shared" si="15"/>
        <v>'034</v>
      </c>
      <c r="AI460" s="1"/>
      <c r="AM460" s="1" t="s">
        <v>835</v>
      </c>
    </row>
    <row r="461" spans="1:39" x14ac:dyDescent="0.2">
      <c r="A461" s="1" t="s">
        <v>837</v>
      </c>
      <c r="B461" s="1" t="s">
        <v>838</v>
      </c>
      <c r="C461" s="57">
        <v>57014.06</v>
      </c>
      <c r="D461" s="57">
        <v>0</v>
      </c>
      <c r="E461" s="58">
        <v>1018108.7</v>
      </c>
      <c r="F461" s="58">
        <v>996257.22</v>
      </c>
      <c r="G461" s="57">
        <v>1075122.76</v>
      </c>
      <c r="H461" s="57">
        <v>996257.22</v>
      </c>
      <c r="I461" s="57">
        <v>78865.539999999994</v>
      </c>
      <c r="J461" s="57">
        <v>0</v>
      </c>
      <c r="K461" s="57">
        <f t="shared" si="14"/>
        <v>78865.539999999994</v>
      </c>
      <c r="L461" s="1" t="s">
        <v>6712</v>
      </c>
      <c r="M461" s="1" t="s">
        <v>6921</v>
      </c>
      <c r="N461" s="1" t="s">
        <v>6801</v>
      </c>
      <c r="O461" s="1" t="s">
        <v>6503</v>
      </c>
      <c r="P461" s="21" t="s">
        <v>6498</v>
      </c>
      <c r="Q461" s="3" t="s">
        <v>6820</v>
      </c>
      <c r="U461" s="1" t="str">
        <f t="shared" si="15"/>
        <v>'034</v>
      </c>
      <c r="AI461" s="1"/>
      <c r="AM461" s="1" t="s">
        <v>837</v>
      </c>
    </row>
    <row r="462" spans="1:39" x14ac:dyDescent="0.2">
      <c r="A462" s="1" t="s">
        <v>839</v>
      </c>
      <c r="B462" s="1" t="s">
        <v>840</v>
      </c>
      <c r="C462" s="57">
        <v>19310.68</v>
      </c>
      <c r="D462" s="57">
        <v>0</v>
      </c>
      <c r="E462" s="58">
        <v>3847144.23</v>
      </c>
      <c r="F462" s="58">
        <v>3800141.39</v>
      </c>
      <c r="G462" s="57">
        <v>3866454.91</v>
      </c>
      <c r="H462" s="57">
        <v>3800141.39</v>
      </c>
      <c r="I462" s="57">
        <v>66313.52</v>
      </c>
      <c r="J462" s="57">
        <v>0</v>
      </c>
      <c r="K462" s="57">
        <f t="shared" si="14"/>
        <v>66313.52</v>
      </c>
      <c r="L462" s="1" t="s">
        <v>6712</v>
      </c>
      <c r="M462" s="1" t="s">
        <v>6921</v>
      </c>
      <c r="N462" s="1" t="s">
        <v>6801</v>
      </c>
      <c r="O462" s="1" t="s">
        <v>6503</v>
      </c>
      <c r="P462" s="21" t="s">
        <v>6498</v>
      </c>
      <c r="Q462" s="3" t="s">
        <v>6820</v>
      </c>
      <c r="U462" s="1" t="str">
        <f t="shared" si="15"/>
        <v>'034</v>
      </c>
      <c r="AI462" s="1"/>
      <c r="AM462" s="1" t="s">
        <v>839</v>
      </c>
    </row>
    <row r="463" spans="1:39" x14ac:dyDescent="0.2">
      <c r="A463" s="1" t="s">
        <v>841</v>
      </c>
      <c r="B463" s="1" t="s">
        <v>842</v>
      </c>
      <c r="C463" s="57">
        <v>0</v>
      </c>
      <c r="D463" s="57">
        <v>0</v>
      </c>
      <c r="E463" s="58">
        <v>3468137.89</v>
      </c>
      <c r="F463" s="58">
        <v>3468137.89</v>
      </c>
      <c r="G463" s="57">
        <v>3468137.89</v>
      </c>
      <c r="H463" s="57">
        <v>3468137.89</v>
      </c>
      <c r="I463" s="57">
        <v>0</v>
      </c>
      <c r="J463" s="57">
        <v>0</v>
      </c>
      <c r="K463" s="57">
        <f t="shared" si="14"/>
        <v>0</v>
      </c>
      <c r="L463" s="1" t="s">
        <v>6712</v>
      </c>
      <c r="M463" s="1" t="s">
        <v>6921</v>
      </c>
      <c r="N463" s="1" t="s">
        <v>6801</v>
      </c>
      <c r="O463" s="1" t="s">
        <v>6503</v>
      </c>
      <c r="P463" s="21" t="s">
        <v>6498</v>
      </c>
      <c r="Q463" s="3" t="s">
        <v>6820</v>
      </c>
      <c r="U463" s="1" t="str">
        <f t="shared" si="15"/>
        <v>'034</v>
      </c>
      <c r="AI463" s="1"/>
      <c r="AM463" s="1" t="s">
        <v>841</v>
      </c>
    </row>
    <row r="464" spans="1:39" x14ac:dyDescent="0.2">
      <c r="A464" s="1" t="s">
        <v>843</v>
      </c>
      <c r="B464" s="1" t="s">
        <v>844</v>
      </c>
      <c r="C464" s="57">
        <v>0</v>
      </c>
      <c r="D464" s="57">
        <v>0</v>
      </c>
      <c r="E464" s="58">
        <v>52219.99</v>
      </c>
      <c r="F464" s="58">
        <v>52219.99</v>
      </c>
      <c r="G464" s="57">
        <v>52219.99</v>
      </c>
      <c r="H464" s="57">
        <v>52219.99</v>
      </c>
      <c r="I464" s="57">
        <v>0</v>
      </c>
      <c r="J464" s="57">
        <v>0</v>
      </c>
      <c r="K464" s="57">
        <f t="shared" si="14"/>
        <v>0</v>
      </c>
      <c r="L464" s="1" t="s">
        <v>6712</v>
      </c>
      <c r="M464" s="1" t="s">
        <v>6921</v>
      </c>
      <c r="N464" s="1" t="s">
        <v>6801</v>
      </c>
      <c r="O464" s="1" t="s">
        <v>6503</v>
      </c>
      <c r="P464" s="21" t="s">
        <v>6498</v>
      </c>
      <c r="Q464" s="3" t="s">
        <v>6820</v>
      </c>
      <c r="U464" s="1" t="str">
        <f t="shared" si="15"/>
        <v>'034</v>
      </c>
      <c r="AI464" s="1"/>
      <c r="AM464" s="1" t="s">
        <v>843</v>
      </c>
    </row>
    <row r="465" spans="1:39" x14ac:dyDescent="0.2">
      <c r="A465" s="1" t="s">
        <v>845</v>
      </c>
      <c r="B465" s="1" t="s">
        <v>846</v>
      </c>
      <c r="C465" s="57">
        <v>0</v>
      </c>
      <c r="D465" s="57">
        <v>0</v>
      </c>
      <c r="E465" s="58">
        <v>58276222.299999997</v>
      </c>
      <c r="F465" s="58">
        <v>58275902.18</v>
      </c>
      <c r="G465" s="57">
        <v>58276222.299999997</v>
      </c>
      <c r="H465" s="57">
        <v>58275902.18</v>
      </c>
      <c r="I465" s="57">
        <v>320.12</v>
      </c>
      <c r="J465" s="57">
        <v>0</v>
      </c>
      <c r="K465" s="57">
        <f t="shared" si="14"/>
        <v>320.12</v>
      </c>
      <c r="L465" s="1" t="s">
        <v>6712</v>
      </c>
      <c r="M465" s="1" t="s">
        <v>6921</v>
      </c>
      <c r="N465" s="1" t="s">
        <v>6801</v>
      </c>
      <c r="O465" s="1" t="s">
        <v>6503</v>
      </c>
      <c r="P465" s="21" t="s">
        <v>6498</v>
      </c>
      <c r="Q465" s="3" t="s">
        <v>6820</v>
      </c>
      <c r="U465" s="1" t="str">
        <f t="shared" si="15"/>
        <v>'034</v>
      </c>
      <c r="AI465" s="1"/>
      <c r="AM465" s="1" t="s">
        <v>845</v>
      </c>
    </row>
    <row r="466" spans="1:39" x14ac:dyDescent="0.2">
      <c r="A466" s="1" t="s">
        <v>847</v>
      </c>
      <c r="B466" s="1" t="s">
        <v>848</v>
      </c>
      <c r="C466" s="57">
        <v>1733794</v>
      </c>
      <c r="D466" s="57">
        <v>0</v>
      </c>
      <c r="E466" s="58">
        <v>291557.5</v>
      </c>
      <c r="F466" s="58">
        <v>0</v>
      </c>
      <c r="G466" s="57">
        <v>2025351.5</v>
      </c>
      <c r="H466" s="57">
        <v>0</v>
      </c>
      <c r="I466" s="57">
        <v>2025351.5</v>
      </c>
      <c r="J466" s="57">
        <v>0</v>
      </c>
      <c r="K466" s="57">
        <f t="shared" si="14"/>
        <v>2025351.5</v>
      </c>
      <c r="L466" s="1" t="s">
        <v>6712</v>
      </c>
      <c r="M466" s="1" t="s">
        <v>6921</v>
      </c>
      <c r="N466" s="1" t="s">
        <v>6801</v>
      </c>
      <c r="O466" s="1" t="s">
        <v>6503</v>
      </c>
      <c r="P466" s="21" t="s">
        <v>6506</v>
      </c>
      <c r="Q466" s="3" t="s">
        <v>6820</v>
      </c>
      <c r="U466" s="1" t="str">
        <f t="shared" si="15"/>
        <v>'034</v>
      </c>
      <c r="AI466" s="1"/>
      <c r="AM466" s="1" t="s">
        <v>847</v>
      </c>
    </row>
    <row r="467" spans="1:39" x14ac:dyDescent="0.2">
      <c r="A467" s="1" t="s">
        <v>849</v>
      </c>
      <c r="B467" s="1" t="s">
        <v>850</v>
      </c>
      <c r="C467" s="57">
        <v>12133.02</v>
      </c>
      <c r="D467" s="57">
        <v>0</v>
      </c>
      <c r="E467" s="58">
        <v>188111.35</v>
      </c>
      <c r="F467" s="58">
        <v>186889.56</v>
      </c>
      <c r="G467" s="57">
        <v>200244.37</v>
      </c>
      <c r="H467" s="57">
        <v>186889.56</v>
      </c>
      <c r="I467" s="57">
        <v>13354.81</v>
      </c>
      <c r="J467" s="57">
        <v>0</v>
      </c>
      <c r="K467" s="57">
        <f t="shared" si="14"/>
        <v>13354.81</v>
      </c>
      <c r="L467" s="1" t="s">
        <v>6712</v>
      </c>
      <c r="M467" s="1" t="s">
        <v>6921</v>
      </c>
      <c r="N467" s="1" t="s">
        <v>6801</v>
      </c>
      <c r="O467" s="1" t="s">
        <v>6503</v>
      </c>
      <c r="P467" s="21" t="s">
        <v>6498</v>
      </c>
      <c r="Q467" s="3" t="s">
        <v>6820</v>
      </c>
      <c r="U467" s="1" t="str">
        <f t="shared" si="15"/>
        <v>'034</v>
      </c>
      <c r="AI467" s="1"/>
      <c r="AM467" s="1" t="s">
        <v>849</v>
      </c>
    </row>
    <row r="468" spans="1:39" x14ac:dyDescent="0.2">
      <c r="A468" s="1" t="s">
        <v>851</v>
      </c>
      <c r="B468" s="1" t="s">
        <v>852</v>
      </c>
      <c r="C468" s="57">
        <v>0</v>
      </c>
      <c r="D468" s="57">
        <v>0</v>
      </c>
      <c r="E468" s="58">
        <v>200</v>
      </c>
      <c r="F468" s="58">
        <v>200</v>
      </c>
      <c r="G468" s="57">
        <v>200</v>
      </c>
      <c r="H468" s="57">
        <v>200</v>
      </c>
      <c r="I468" s="57">
        <v>0</v>
      </c>
      <c r="J468" s="57">
        <v>0</v>
      </c>
      <c r="K468" s="57">
        <f t="shared" si="14"/>
        <v>0</v>
      </c>
      <c r="L468" s="1" t="s">
        <v>6712</v>
      </c>
      <c r="M468" s="1" t="s">
        <v>6921</v>
      </c>
      <c r="N468" s="1" t="s">
        <v>6801</v>
      </c>
      <c r="O468" s="1" t="s">
        <v>6503</v>
      </c>
      <c r="P468" s="21" t="s">
        <v>6498</v>
      </c>
      <c r="Q468" s="3" t="s">
        <v>6820</v>
      </c>
      <c r="U468" s="1" t="str">
        <f t="shared" si="15"/>
        <v>'034</v>
      </c>
      <c r="AI468" s="1"/>
      <c r="AM468" s="1" t="s">
        <v>851</v>
      </c>
    </row>
    <row r="469" spans="1:39" x14ac:dyDescent="0.2">
      <c r="A469" s="1" t="s">
        <v>853</v>
      </c>
      <c r="B469" s="1" t="s">
        <v>854</v>
      </c>
      <c r="C469" s="57">
        <v>0</v>
      </c>
      <c r="D469" s="57">
        <v>0</v>
      </c>
      <c r="E469" s="58">
        <v>278</v>
      </c>
      <c r="F469" s="58">
        <v>278</v>
      </c>
      <c r="G469" s="57">
        <v>278</v>
      </c>
      <c r="H469" s="57">
        <v>278</v>
      </c>
      <c r="I469" s="57">
        <v>0</v>
      </c>
      <c r="J469" s="57">
        <v>0</v>
      </c>
      <c r="K469" s="57">
        <f t="shared" si="14"/>
        <v>0</v>
      </c>
      <c r="L469" s="1" t="s">
        <v>6712</v>
      </c>
      <c r="M469" s="1" t="s">
        <v>6921</v>
      </c>
      <c r="N469" s="1" t="s">
        <v>6801</v>
      </c>
      <c r="O469" s="1" t="s">
        <v>6503</v>
      </c>
      <c r="P469" s="21" t="s">
        <v>6498</v>
      </c>
      <c r="Q469" s="3" t="s">
        <v>6820</v>
      </c>
      <c r="U469" s="1" t="str">
        <f t="shared" si="15"/>
        <v>'034</v>
      </c>
      <c r="AI469" s="1"/>
      <c r="AM469" s="1" t="s">
        <v>853</v>
      </c>
    </row>
    <row r="470" spans="1:39" x14ac:dyDescent="0.2">
      <c r="A470" s="1" t="s">
        <v>855</v>
      </c>
      <c r="B470" s="1" t="s">
        <v>856</v>
      </c>
      <c r="C470" s="57">
        <v>259701.08</v>
      </c>
      <c r="D470" s="57">
        <v>0</v>
      </c>
      <c r="E470" s="58">
        <v>406667.02</v>
      </c>
      <c r="F470" s="58">
        <v>415701.29</v>
      </c>
      <c r="G470" s="57">
        <v>666368.1</v>
      </c>
      <c r="H470" s="57">
        <v>415701.29</v>
      </c>
      <c r="I470" s="57">
        <v>250666.81</v>
      </c>
      <c r="J470" s="57">
        <v>0</v>
      </c>
      <c r="K470" s="57">
        <f t="shared" si="14"/>
        <v>250666.81</v>
      </c>
      <c r="L470" s="1" t="s">
        <v>6712</v>
      </c>
      <c r="M470" s="1" t="s">
        <v>6921</v>
      </c>
      <c r="N470" s="1" t="s">
        <v>6801</v>
      </c>
      <c r="O470" s="1" t="s">
        <v>6503</v>
      </c>
      <c r="P470" s="21" t="s">
        <v>6511</v>
      </c>
      <c r="Q470" s="3" t="s">
        <v>6820</v>
      </c>
      <c r="U470" s="1" t="str">
        <f t="shared" si="15"/>
        <v>'034</v>
      </c>
      <c r="AI470" s="1"/>
      <c r="AM470" s="1" t="s">
        <v>855</v>
      </c>
    </row>
    <row r="471" spans="1:39" x14ac:dyDescent="0.2">
      <c r="A471" s="1" t="s">
        <v>857</v>
      </c>
      <c r="B471" s="1" t="s">
        <v>858</v>
      </c>
      <c r="C471" s="57">
        <v>37949.64</v>
      </c>
      <c r="D471" s="57">
        <v>0</v>
      </c>
      <c r="E471" s="58">
        <v>39145.17</v>
      </c>
      <c r="F471" s="58">
        <v>77094.81</v>
      </c>
      <c r="G471" s="57">
        <v>77094.81</v>
      </c>
      <c r="H471" s="57">
        <v>77094.81</v>
      </c>
      <c r="I471" s="57">
        <v>0</v>
      </c>
      <c r="J471" s="57">
        <v>0</v>
      </c>
      <c r="K471" s="57">
        <f t="shared" si="14"/>
        <v>0</v>
      </c>
      <c r="L471" s="1" t="s">
        <v>6712</v>
      </c>
      <c r="M471" s="1" t="s">
        <v>6921</v>
      </c>
      <c r="N471" s="1" t="s">
        <v>6801</v>
      </c>
      <c r="O471" s="1" t="s">
        <v>6503</v>
      </c>
      <c r="P471" s="21" t="s">
        <v>6498</v>
      </c>
      <c r="Q471" s="3" t="s">
        <v>6820</v>
      </c>
      <c r="U471" s="1" t="str">
        <f t="shared" si="15"/>
        <v>'034</v>
      </c>
      <c r="AI471" s="1"/>
      <c r="AM471" s="1" t="s">
        <v>857</v>
      </c>
    </row>
    <row r="472" spans="1:39" x14ac:dyDescent="0.2">
      <c r="A472" s="1" t="s">
        <v>5949</v>
      </c>
      <c r="B472" s="1" t="s">
        <v>5950</v>
      </c>
      <c r="C472" s="57">
        <v>0</v>
      </c>
      <c r="D472" s="57">
        <v>0</v>
      </c>
      <c r="E472" s="58">
        <v>0</v>
      </c>
      <c r="F472" s="58">
        <v>0</v>
      </c>
      <c r="G472" s="57">
        <v>0</v>
      </c>
      <c r="H472" s="57">
        <v>0</v>
      </c>
      <c r="I472" s="57">
        <v>0</v>
      </c>
      <c r="J472" s="57">
        <v>0</v>
      </c>
      <c r="K472" s="57">
        <f t="shared" si="14"/>
        <v>0</v>
      </c>
      <c r="L472" s="1" t="s">
        <v>6712</v>
      </c>
      <c r="M472" s="1" t="s">
        <v>6921</v>
      </c>
      <c r="N472" s="1" t="s">
        <v>6801</v>
      </c>
      <c r="O472" s="1" t="s">
        <v>6503</v>
      </c>
      <c r="P472" s="21" t="s">
        <v>6498</v>
      </c>
      <c r="Q472" s="3" t="s">
        <v>6820</v>
      </c>
      <c r="U472" s="126" t="str">
        <f t="shared" si="15"/>
        <v>'034</v>
      </c>
      <c r="AI472" s="1"/>
      <c r="AM472" s="1" t="e">
        <v>#N/A</v>
      </c>
    </row>
    <row r="473" spans="1:39" x14ac:dyDescent="0.2">
      <c r="A473" s="1" t="s">
        <v>859</v>
      </c>
      <c r="B473" s="1" t="s">
        <v>860</v>
      </c>
      <c r="C473" s="57">
        <v>0</v>
      </c>
      <c r="D473" s="57">
        <v>0</v>
      </c>
      <c r="E473" s="58">
        <v>342961013.99000001</v>
      </c>
      <c r="F473" s="58">
        <v>342960863.99000001</v>
      </c>
      <c r="G473" s="57">
        <v>342961013.99000001</v>
      </c>
      <c r="H473" s="57">
        <v>342960863.99000001</v>
      </c>
      <c r="I473" s="57">
        <v>150</v>
      </c>
      <c r="J473" s="57">
        <v>0</v>
      </c>
      <c r="K473" s="57">
        <f t="shared" si="14"/>
        <v>150</v>
      </c>
      <c r="L473" s="1" t="s">
        <v>6712</v>
      </c>
      <c r="M473" s="1" t="s">
        <v>6921</v>
      </c>
      <c r="N473" s="1" t="s">
        <v>6801</v>
      </c>
      <c r="O473" s="1" t="s">
        <v>6503</v>
      </c>
      <c r="P473" s="21" t="s">
        <v>6498</v>
      </c>
      <c r="Q473" s="3" t="s">
        <v>6820</v>
      </c>
      <c r="U473" s="1" t="str">
        <f t="shared" si="15"/>
        <v>'035</v>
      </c>
      <c r="AI473" s="1"/>
      <c r="AM473" s="1" t="s">
        <v>859</v>
      </c>
    </row>
    <row r="474" spans="1:39" x14ac:dyDescent="0.2">
      <c r="A474" s="1" t="s">
        <v>861</v>
      </c>
      <c r="B474" s="1" t="s">
        <v>862</v>
      </c>
      <c r="C474" s="57">
        <v>0</v>
      </c>
      <c r="D474" s="57">
        <v>0</v>
      </c>
      <c r="E474" s="58">
        <v>29789911.59</v>
      </c>
      <c r="F474" s="58">
        <v>29789911.59</v>
      </c>
      <c r="G474" s="57">
        <v>29789911.59</v>
      </c>
      <c r="H474" s="57">
        <v>29789911.59</v>
      </c>
      <c r="I474" s="57">
        <v>0</v>
      </c>
      <c r="J474" s="57">
        <v>0</v>
      </c>
      <c r="K474" s="57">
        <f t="shared" si="14"/>
        <v>0</v>
      </c>
      <c r="L474" s="1" t="s">
        <v>6712</v>
      </c>
      <c r="M474" s="1" t="s">
        <v>6921</v>
      </c>
      <c r="N474" s="1" t="s">
        <v>6801</v>
      </c>
      <c r="O474" s="1" t="s">
        <v>6503</v>
      </c>
      <c r="P474" s="21" t="s">
        <v>6498</v>
      </c>
      <c r="Q474" s="3" t="s">
        <v>6820</v>
      </c>
      <c r="U474" s="1" t="str">
        <f t="shared" si="15"/>
        <v>'035</v>
      </c>
      <c r="AI474" s="1"/>
      <c r="AM474" s="1" t="s">
        <v>861</v>
      </c>
    </row>
    <row r="475" spans="1:39" x14ac:dyDescent="0.2">
      <c r="A475" s="1" t="s">
        <v>863</v>
      </c>
      <c r="B475" s="1" t="s">
        <v>864</v>
      </c>
      <c r="C475" s="57">
        <v>0</v>
      </c>
      <c r="D475" s="57">
        <v>0</v>
      </c>
      <c r="E475" s="58">
        <v>13197394.130000001</v>
      </c>
      <c r="F475" s="58">
        <v>13197394.130000001</v>
      </c>
      <c r="G475" s="57">
        <v>13197394.130000001</v>
      </c>
      <c r="H475" s="57">
        <v>13197394.130000001</v>
      </c>
      <c r="I475" s="57">
        <v>0</v>
      </c>
      <c r="J475" s="57">
        <v>0</v>
      </c>
      <c r="K475" s="57">
        <f t="shared" si="14"/>
        <v>0</v>
      </c>
      <c r="L475" s="1" t="s">
        <v>6712</v>
      </c>
      <c r="M475" s="1" t="s">
        <v>6921</v>
      </c>
      <c r="N475" s="1" t="s">
        <v>6801</v>
      </c>
      <c r="O475" s="1" t="s">
        <v>6503</v>
      </c>
      <c r="P475" s="21" t="s">
        <v>6498</v>
      </c>
      <c r="Q475" s="3" t="s">
        <v>6820</v>
      </c>
      <c r="U475" s="1" t="str">
        <f t="shared" si="15"/>
        <v>'035</v>
      </c>
      <c r="AI475" s="1"/>
      <c r="AM475" s="1" t="s">
        <v>863</v>
      </c>
    </row>
    <row r="476" spans="1:39" x14ac:dyDescent="0.2">
      <c r="A476" s="1" t="s">
        <v>865</v>
      </c>
      <c r="B476" s="1" t="s">
        <v>866</v>
      </c>
      <c r="C476" s="57">
        <v>0</v>
      </c>
      <c r="D476" s="57">
        <v>0</v>
      </c>
      <c r="E476" s="58">
        <v>39145.17</v>
      </c>
      <c r="F476" s="58">
        <v>39145.17</v>
      </c>
      <c r="G476" s="57">
        <v>39145.17</v>
      </c>
      <c r="H476" s="57">
        <v>39145.17</v>
      </c>
      <c r="I476" s="57">
        <v>0</v>
      </c>
      <c r="J476" s="57">
        <v>0</v>
      </c>
      <c r="K476" s="57">
        <f t="shared" si="14"/>
        <v>0</v>
      </c>
      <c r="L476" s="1" t="s">
        <v>6712</v>
      </c>
      <c r="M476" s="1" t="s">
        <v>6921</v>
      </c>
      <c r="N476" s="1" t="s">
        <v>6801</v>
      </c>
      <c r="O476" s="1" t="s">
        <v>6503</v>
      </c>
      <c r="P476" s="21" t="s">
        <v>6498</v>
      </c>
      <c r="Q476" s="3" t="s">
        <v>6820</v>
      </c>
      <c r="U476" s="1" t="str">
        <f t="shared" si="15"/>
        <v>'035</v>
      </c>
      <c r="AI476" s="1"/>
      <c r="AM476" s="1" t="s">
        <v>865</v>
      </c>
    </row>
    <row r="477" spans="1:39" x14ac:dyDescent="0.2">
      <c r="A477" s="1" t="s">
        <v>867</v>
      </c>
      <c r="B477" s="1" t="s">
        <v>868</v>
      </c>
      <c r="C477" s="57">
        <v>0</v>
      </c>
      <c r="D477" s="57">
        <v>0</v>
      </c>
      <c r="E477" s="58">
        <v>22172300.43</v>
      </c>
      <c r="F477" s="58">
        <v>22172300.43</v>
      </c>
      <c r="G477" s="57">
        <v>22172300.43</v>
      </c>
      <c r="H477" s="57">
        <v>22172300.43</v>
      </c>
      <c r="I477" s="57">
        <v>0</v>
      </c>
      <c r="J477" s="57">
        <v>0</v>
      </c>
      <c r="K477" s="57">
        <f t="shared" si="14"/>
        <v>0</v>
      </c>
      <c r="L477" s="1" t="s">
        <v>6712</v>
      </c>
      <c r="M477" s="1" t="s">
        <v>6921</v>
      </c>
      <c r="N477" s="1" t="s">
        <v>6801</v>
      </c>
      <c r="O477" s="1" t="s">
        <v>6503</v>
      </c>
      <c r="P477" s="21" t="s">
        <v>6498</v>
      </c>
      <c r="Q477" s="3" t="s">
        <v>6820</v>
      </c>
      <c r="U477" s="1" t="str">
        <f t="shared" si="15"/>
        <v>'035</v>
      </c>
      <c r="AI477" s="1"/>
      <c r="AM477" s="1" t="s">
        <v>867</v>
      </c>
    </row>
    <row r="478" spans="1:39" x14ac:dyDescent="0.2">
      <c r="A478" s="1" t="s">
        <v>869</v>
      </c>
      <c r="B478" s="1" t="s">
        <v>870</v>
      </c>
      <c r="C478" s="57">
        <v>0</v>
      </c>
      <c r="D478" s="57">
        <v>0</v>
      </c>
      <c r="E478" s="58">
        <v>33325276.280000001</v>
      </c>
      <c r="F478" s="58">
        <v>33325276.280000001</v>
      </c>
      <c r="G478" s="57">
        <v>33325276.280000001</v>
      </c>
      <c r="H478" s="57">
        <v>33325276.280000001</v>
      </c>
      <c r="I478" s="57">
        <v>0</v>
      </c>
      <c r="J478" s="57">
        <v>0</v>
      </c>
      <c r="K478" s="57">
        <f t="shared" si="14"/>
        <v>0</v>
      </c>
      <c r="L478" s="1" t="s">
        <v>6712</v>
      </c>
      <c r="M478" s="1" t="s">
        <v>6921</v>
      </c>
      <c r="N478" s="1" t="s">
        <v>6801</v>
      </c>
      <c r="O478" s="1" t="s">
        <v>6503</v>
      </c>
      <c r="P478" s="21" t="s">
        <v>6498</v>
      </c>
      <c r="Q478" s="3" t="s">
        <v>6820</v>
      </c>
      <c r="U478" s="1" t="str">
        <f t="shared" si="15"/>
        <v>'035</v>
      </c>
      <c r="AI478" s="1"/>
      <c r="AM478" s="1" t="s">
        <v>869</v>
      </c>
    </row>
    <row r="479" spans="1:39" x14ac:dyDescent="0.2">
      <c r="A479" s="1" t="s">
        <v>871</v>
      </c>
      <c r="B479" s="1" t="s">
        <v>872</v>
      </c>
      <c r="C479" s="57">
        <v>0</v>
      </c>
      <c r="D479" s="57">
        <v>0</v>
      </c>
      <c r="E479" s="58">
        <v>110847400.3</v>
      </c>
      <c r="F479" s="58">
        <v>110847400.3</v>
      </c>
      <c r="G479" s="57">
        <v>110847400.3</v>
      </c>
      <c r="H479" s="57">
        <v>110847400.3</v>
      </c>
      <c r="I479" s="57">
        <v>0</v>
      </c>
      <c r="J479" s="57">
        <v>0</v>
      </c>
      <c r="K479" s="57">
        <f t="shared" si="14"/>
        <v>0</v>
      </c>
      <c r="L479" s="1" t="s">
        <v>6712</v>
      </c>
      <c r="M479" s="1" t="s">
        <v>6921</v>
      </c>
      <c r="N479" s="1" t="s">
        <v>6801</v>
      </c>
      <c r="O479" s="1" t="s">
        <v>6503</v>
      </c>
      <c r="P479" s="21" t="s">
        <v>6498</v>
      </c>
      <c r="Q479" s="3" t="s">
        <v>6820</v>
      </c>
      <c r="U479" s="1" t="str">
        <f t="shared" si="15"/>
        <v>'035</v>
      </c>
      <c r="AI479" s="1"/>
      <c r="AM479" s="1" t="s">
        <v>871</v>
      </c>
    </row>
    <row r="480" spans="1:39" x14ac:dyDescent="0.2">
      <c r="A480" s="1" t="s">
        <v>873</v>
      </c>
      <c r="B480" s="1" t="s">
        <v>874</v>
      </c>
      <c r="C480" s="57">
        <v>0</v>
      </c>
      <c r="D480" s="57">
        <v>0</v>
      </c>
      <c r="E480" s="58">
        <v>52414806.340000004</v>
      </c>
      <c r="F480" s="58">
        <v>52414806.340000004</v>
      </c>
      <c r="G480" s="57">
        <v>52414806.340000004</v>
      </c>
      <c r="H480" s="57">
        <v>52414806.340000004</v>
      </c>
      <c r="I480" s="57">
        <v>0</v>
      </c>
      <c r="J480" s="57">
        <v>0</v>
      </c>
      <c r="K480" s="57">
        <f t="shared" si="14"/>
        <v>0</v>
      </c>
      <c r="L480" s="1" t="s">
        <v>6712</v>
      </c>
      <c r="M480" s="1" t="s">
        <v>6921</v>
      </c>
      <c r="N480" s="1" t="s">
        <v>6801</v>
      </c>
      <c r="O480" s="1" t="s">
        <v>6503</v>
      </c>
      <c r="P480" s="21" t="s">
        <v>6498</v>
      </c>
      <c r="Q480" s="3" t="s">
        <v>6820</v>
      </c>
      <c r="U480" s="1" t="str">
        <f t="shared" si="15"/>
        <v>'035</v>
      </c>
      <c r="AI480" s="1"/>
      <c r="AM480" s="1" t="s">
        <v>873</v>
      </c>
    </row>
    <row r="481" spans="1:39" x14ac:dyDescent="0.2">
      <c r="A481" s="1" t="s">
        <v>875</v>
      </c>
      <c r="B481" s="1" t="s">
        <v>876</v>
      </c>
      <c r="C481" s="57">
        <v>209563.98</v>
      </c>
      <c r="D481" s="57">
        <v>0</v>
      </c>
      <c r="E481" s="58">
        <v>413339.79</v>
      </c>
      <c r="F481" s="58">
        <v>344532.01</v>
      </c>
      <c r="G481" s="57">
        <v>622903.77</v>
      </c>
      <c r="H481" s="57">
        <v>344532.01</v>
      </c>
      <c r="I481" s="57">
        <v>278371.76</v>
      </c>
      <c r="J481" s="57">
        <v>0</v>
      </c>
      <c r="K481" s="57">
        <f t="shared" si="14"/>
        <v>278371.76</v>
      </c>
      <c r="L481" s="1" t="s">
        <v>6712</v>
      </c>
      <c r="M481" s="1" t="s">
        <v>6921</v>
      </c>
      <c r="N481" s="1" t="s">
        <v>6801</v>
      </c>
      <c r="O481" s="1" t="s">
        <v>6503</v>
      </c>
      <c r="P481" s="21" t="s">
        <v>6515</v>
      </c>
      <c r="Q481" s="3" t="s">
        <v>6820</v>
      </c>
      <c r="U481" s="1" t="str">
        <f t="shared" si="15"/>
        <v>'036</v>
      </c>
      <c r="AI481" s="1"/>
      <c r="AM481" s="1" t="s">
        <v>875</v>
      </c>
    </row>
    <row r="482" spans="1:39" x14ac:dyDescent="0.2">
      <c r="A482" s="1" t="s">
        <v>877</v>
      </c>
      <c r="B482" s="1" t="s">
        <v>878</v>
      </c>
      <c r="C482" s="57">
        <v>286745.33</v>
      </c>
      <c r="D482" s="57">
        <v>0</v>
      </c>
      <c r="E482" s="58">
        <v>-50342.09</v>
      </c>
      <c r="F482" s="58">
        <v>207838.41</v>
      </c>
      <c r="G482" s="57">
        <v>236403.24</v>
      </c>
      <c r="H482" s="57">
        <v>207838.41</v>
      </c>
      <c r="I482" s="57">
        <v>28564.83</v>
      </c>
      <c r="J482" s="57">
        <v>0</v>
      </c>
      <c r="K482" s="57">
        <f t="shared" si="14"/>
        <v>28564.83</v>
      </c>
      <c r="L482" s="1" t="s">
        <v>6712</v>
      </c>
      <c r="M482" s="1" t="s">
        <v>6921</v>
      </c>
      <c r="N482" s="1" t="s">
        <v>6801</v>
      </c>
      <c r="O482" s="1" t="s">
        <v>6503</v>
      </c>
      <c r="P482" s="21" t="s">
        <v>6515</v>
      </c>
      <c r="Q482" s="3" t="s">
        <v>6820</v>
      </c>
      <c r="U482" s="1" t="str">
        <f t="shared" si="15"/>
        <v>'036</v>
      </c>
      <c r="AI482" s="1"/>
      <c r="AM482" s="1" t="s">
        <v>877</v>
      </c>
    </row>
    <row r="483" spans="1:39" x14ac:dyDescent="0.2">
      <c r="A483" s="1" t="s">
        <v>879</v>
      </c>
      <c r="B483" s="1" t="s">
        <v>880</v>
      </c>
      <c r="C483" s="57">
        <v>18275.27</v>
      </c>
      <c r="D483" s="57">
        <v>0</v>
      </c>
      <c r="E483" s="58">
        <v>36000</v>
      </c>
      <c r="F483" s="58">
        <v>23132</v>
      </c>
      <c r="G483" s="57">
        <v>54275.27</v>
      </c>
      <c r="H483" s="57">
        <v>23132</v>
      </c>
      <c r="I483" s="57">
        <v>31143.27</v>
      </c>
      <c r="J483" s="57">
        <v>0</v>
      </c>
      <c r="K483" s="57">
        <f t="shared" si="14"/>
        <v>31143.27</v>
      </c>
      <c r="L483" s="1" t="s">
        <v>6712</v>
      </c>
      <c r="M483" s="1" t="s">
        <v>6921</v>
      </c>
      <c r="N483" s="1" t="s">
        <v>6801</v>
      </c>
      <c r="O483" s="1" t="s">
        <v>6503</v>
      </c>
      <c r="P483" s="21" t="s">
        <v>6515</v>
      </c>
      <c r="Q483" s="3" t="s">
        <v>6820</v>
      </c>
      <c r="U483" s="1" t="str">
        <f t="shared" si="15"/>
        <v>'036</v>
      </c>
      <c r="AI483" s="1"/>
      <c r="AM483" s="1" t="s">
        <v>879</v>
      </c>
    </row>
    <row r="484" spans="1:39" x14ac:dyDescent="0.2">
      <c r="A484" s="1" t="s">
        <v>881</v>
      </c>
      <c r="B484" s="1" t="s">
        <v>882</v>
      </c>
      <c r="C484" s="57">
        <v>957080.95</v>
      </c>
      <c r="D484" s="57">
        <v>0</v>
      </c>
      <c r="E484" s="58">
        <v>520422.43</v>
      </c>
      <c r="F484" s="58">
        <v>595892.47</v>
      </c>
      <c r="G484" s="57">
        <v>1477503.38</v>
      </c>
      <c r="H484" s="57">
        <v>595892.47</v>
      </c>
      <c r="I484" s="57">
        <v>881610.91</v>
      </c>
      <c r="J484" s="57">
        <v>0</v>
      </c>
      <c r="K484" s="57">
        <f t="shared" si="14"/>
        <v>881610.91</v>
      </c>
      <c r="L484" s="1" t="s">
        <v>6712</v>
      </c>
      <c r="M484" s="1" t="s">
        <v>6921</v>
      </c>
      <c r="N484" s="1" t="s">
        <v>6801</v>
      </c>
      <c r="O484" s="1" t="s">
        <v>6503</v>
      </c>
      <c r="P484" s="21" t="s">
        <v>6509</v>
      </c>
      <c r="Q484" s="3" t="s">
        <v>6820</v>
      </c>
      <c r="U484" s="1" t="str">
        <f t="shared" si="15"/>
        <v>'036</v>
      </c>
      <c r="AI484" s="1"/>
      <c r="AM484" s="1" t="s">
        <v>881</v>
      </c>
    </row>
    <row r="485" spans="1:39" x14ac:dyDescent="0.2">
      <c r="A485" s="1" t="s">
        <v>883</v>
      </c>
      <c r="B485" s="1" t="s">
        <v>884</v>
      </c>
      <c r="C485" s="57">
        <v>0</v>
      </c>
      <c r="D485" s="57">
        <v>0</v>
      </c>
      <c r="E485" s="58">
        <v>47628167.340000004</v>
      </c>
      <c r="F485" s="58">
        <v>47628167.340000004</v>
      </c>
      <c r="G485" s="57">
        <v>47628167.340000004</v>
      </c>
      <c r="H485" s="57">
        <v>47628167.340000004</v>
      </c>
      <c r="I485" s="57">
        <v>0</v>
      </c>
      <c r="J485" s="57">
        <v>0</v>
      </c>
      <c r="K485" s="57">
        <f t="shared" si="14"/>
        <v>0</v>
      </c>
      <c r="L485" s="1" t="s">
        <v>6712</v>
      </c>
      <c r="M485" s="1" t="s">
        <v>6921</v>
      </c>
      <c r="N485" s="1" t="s">
        <v>6801</v>
      </c>
      <c r="O485" s="1" t="s">
        <v>6503</v>
      </c>
      <c r="P485" s="21" t="s">
        <v>6498</v>
      </c>
      <c r="Q485" s="3" t="s">
        <v>6820</v>
      </c>
      <c r="U485" s="1" t="str">
        <f t="shared" si="15"/>
        <v>'036</v>
      </c>
      <c r="AI485" s="1"/>
      <c r="AM485" s="1" t="s">
        <v>883</v>
      </c>
    </row>
    <row r="486" spans="1:39" x14ac:dyDescent="0.2">
      <c r="A486" s="1" t="s">
        <v>885</v>
      </c>
      <c r="B486" s="1" t="s">
        <v>886</v>
      </c>
      <c r="C486" s="57">
        <v>65439.05</v>
      </c>
      <c r="D486" s="57">
        <v>0</v>
      </c>
      <c r="E486" s="58">
        <v>1959.5</v>
      </c>
      <c r="F486" s="58">
        <v>1959.5</v>
      </c>
      <c r="G486" s="57">
        <v>67398.55</v>
      </c>
      <c r="H486" s="57">
        <v>1959.5</v>
      </c>
      <c r="I486" s="57">
        <v>65439.05</v>
      </c>
      <c r="J486" s="57">
        <v>0</v>
      </c>
      <c r="K486" s="57">
        <f t="shared" si="14"/>
        <v>65439.05</v>
      </c>
      <c r="L486" s="1" t="s">
        <v>6712</v>
      </c>
      <c r="M486" s="1" t="s">
        <v>6921</v>
      </c>
      <c r="N486" s="1" t="s">
        <v>6801</v>
      </c>
      <c r="O486" s="1" t="s">
        <v>6503</v>
      </c>
      <c r="P486" s="21" t="s">
        <v>6498</v>
      </c>
      <c r="Q486" s="3" t="s">
        <v>6820</v>
      </c>
      <c r="U486" s="1" t="str">
        <f t="shared" si="15"/>
        <v>'036</v>
      </c>
      <c r="AI486" s="1"/>
      <c r="AM486" s="1" t="s">
        <v>885</v>
      </c>
    </row>
    <row r="487" spans="1:39" x14ac:dyDescent="0.2">
      <c r="A487" s="1" t="s">
        <v>887</v>
      </c>
      <c r="B487" s="1" t="s">
        <v>888</v>
      </c>
      <c r="C487" s="57">
        <v>422807.73</v>
      </c>
      <c r="D487" s="57">
        <v>0</v>
      </c>
      <c r="E487" s="58">
        <v>127357257.45999999</v>
      </c>
      <c r="F487" s="58">
        <v>126160065.68000001</v>
      </c>
      <c r="G487" s="57">
        <v>127780065.19</v>
      </c>
      <c r="H487" s="57">
        <v>126160065.68000001</v>
      </c>
      <c r="I487" s="57">
        <v>1619999.51</v>
      </c>
      <c r="J487" s="57">
        <v>0</v>
      </c>
      <c r="K487" s="57">
        <f t="shared" si="14"/>
        <v>1619999.51</v>
      </c>
      <c r="L487" s="1" t="s">
        <v>6712</v>
      </c>
      <c r="M487" s="1" t="s">
        <v>6921</v>
      </c>
      <c r="N487" s="1" t="s">
        <v>6801</v>
      </c>
      <c r="O487" s="1" t="s">
        <v>6503</v>
      </c>
      <c r="P487" s="21" t="s">
        <v>6508</v>
      </c>
      <c r="Q487" s="3" t="s">
        <v>6820</v>
      </c>
      <c r="U487" s="1" t="str">
        <f t="shared" si="15"/>
        <v>'036</v>
      </c>
      <c r="AI487" s="1"/>
      <c r="AM487" s="1" t="s">
        <v>887</v>
      </c>
    </row>
    <row r="488" spans="1:39" x14ac:dyDescent="0.2">
      <c r="A488" s="1" t="s">
        <v>889</v>
      </c>
      <c r="B488" s="1" t="s">
        <v>890</v>
      </c>
      <c r="C488" s="57">
        <v>0</v>
      </c>
      <c r="D488" s="57">
        <v>0</v>
      </c>
      <c r="E488" s="58">
        <v>17379614.949999999</v>
      </c>
      <c r="F488" s="58">
        <v>17379614.949999999</v>
      </c>
      <c r="G488" s="57">
        <v>17379614.949999999</v>
      </c>
      <c r="H488" s="57">
        <v>17379614.949999999</v>
      </c>
      <c r="I488" s="57">
        <v>0</v>
      </c>
      <c r="J488" s="57">
        <v>0</v>
      </c>
      <c r="K488" s="57">
        <f t="shared" si="14"/>
        <v>0</v>
      </c>
      <c r="L488" s="1" t="s">
        <v>6712</v>
      </c>
      <c r="M488" s="1" t="s">
        <v>6921</v>
      </c>
      <c r="N488" s="1" t="s">
        <v>6801</v>
      </c>
      <c r="O488" s="1" t="s">
        <v>6503</v>
      </c>
      <c r="P488" s="21" t="s">
        <v>6498</v>
      </c>
      <c r="Q488" s="3" t="s">
        <v>6820</v>
      </c>
      <c r="U488" s="1" t="str">
        <f t="shared" si="15"/>
        <v>'036</v>
      </c>
      <c r="AI488" s="1"/>
      <c r="AM488" s="1" t="s">
        <v>889</v>
      </c>
    </row>
    <row r="489" spans="1:39" x14ac:dyDescent="0.2">
      <c r="A489" s="1" t="s">
        <v>5951</v>
      </c>
      <c r="B489" s="1" t="s">
        <v>5952</v>
      </c>
      <c r="C489" s="57">
        <v>1180.6300000000001</v>
      </c>
      <c r="D489" s="57">
        <v>0</v>
      </c>
      <c r="E489" s="58">
        <v>0</v>
      </c>
      <c r="F489" s="58">
        <v>1180.6300000000001</v>
      </c>
      <c r="G489" s="57">
        <v>1180.6300000000001</v>
      </c>
      <c r="H489" s="57">
        <v>1180.6300000000001</v>
      </c>
      <c r="I489" s="57">
        <v>0</v>
      </c>
      <c r="J489" s="57">
        <v>0</v>
      </c>
      <c r="K489" s="57">
        <f t="shared" si="14"/>
        <v>0</v>
      </c>
      <c r="L489" s="1" t="s">
        <v>6712</v>
      </c>
      <c r="M489" s="1" t="s">
        <v>6921</v>
      </c>
      <c r="N489" s="1" t="s">
        <v>6801</v>
      </c>
      <c r="O489" s="1" t="s">
        <v>6503</v>
      </c>
      <c r="P489" s="21" t="s">
        <v>6498</v>
      </c>
      <c r="Q489" s="3" t="s">
        <v>6820</v>
      </c>
      <c r="U489" s="1" t="str">
        <f t="shared" si="15"/>
        <v>'036</v>
      </c>
      <c r="AI489" s="1"/>
      <c r="AM489" s="1" t="e">
        <v>#N/A</v>
      </c>
    </row>
    <row r="490" spans="1:39" x14ac:dyDescent="0.2">
      <c r="A490" s="1" t="s">
        <v>891</v>
      </c>
      <c r="B490" s="1" t="s">
        <v>892</v>
      </c>
      <c r="C490" s="57">
        <v>0</v>
      </c>
      <c r="D490" s="57">
        <v>123248.46</v>
      </c>
      <c r="E490" s="58">
        <v>0</v>
      </c>
      <c r="F490" s="58">
        <v>0</v>
      </c>
      <c r="G490" s="57">
        <v>0</v>
      </c>
      <c r="H490" s="57">
        <v>123248.46</v>
      </c>
      <c r="I490" s="57">
        <v>0</v>
      </c>
      <c r="J490" s="57">
        <v>123248.46</v>
      </c>
      <c r="K490" s="57">
        <f t="shared" si="14"/>
        <v>-123248.46</v>
      </c>
      <c r="L490" s="1" t="s">
        <v>6712</v>
      </c>
      <c r="M490" s="1" t="s">
        <v>6921</v>
      </c>
      <c r="N490" s="1" t="s">
        <v>6801</v>
      </c>
      <c r="O490" s="1" t="s">
        <v>6777</v>
      </c>
      <c r="P490" s="21" t="s">
        <v>6502</v>
      </c>
      <c r="Q490" s="3" t="s">
        <v>6820</v>
      </c>
      <c r="U490" s="1" t="str">
        <f t="shared" si="15"/>
        <v>'039</v>
      </c>
      <c r="AI490" s="1"/>
      <c r="AM490" s="1" t="s">
        <v>891</v>
      </c>
    </row>
    <row r="491" spans="1:39" x14ac:dyDescent="0.2">
      <c r="A491" s="1" t="s">
        <v>5953</v>
      </c>
      <c r="B491" s="1" t="s">
        <v>5954</v>
      </c>
      <c r="C491" s="57">
        <v>0</v>
      </c>
      <c r="D491" s="57">
        <v>177395.43</v>
      </c>
      <c r="E491" s="58">
        <v>177395.43</v>
      </c>
      <c r="F491" s="58">
        <v>0</v>
      </c>
      <c r="G491" s="57">
        <v>177395.43</v>
      </c>
      <c r="H491" s="57">
        <v>177395.43</v>
      </c>
      <c r="I491" s="57">
        <v>0</v>
      </c>
      <c r="J491" s="57">
        <v>0</v>
      </c>
      <c r="K491" s="57">
        <f t="shared" si="14"/>
        <v>0</v>
      </c>
      <c r="L491" s="1" t="s">
        <v>6712</v>
      </c>
      <c r="M491" s="1" t="s">
        <v>6921</v>
      </c>
      <c r="N491" s="1" t="s">
        <v>6801</v>
      </c>
      <c r="O491" s="1" t="s">
        <v>6777</v>
      </c>
      <c r="P491" s="21" t="s">
        <v>6502</v>
      </c>
      <c r="Q491" s="3" t="s">
        <v>6820</v>
      </c>
      <c r="U491" s="1" t="str">
        <f t="shared" si="15"/>
        <v>'039</v>
      </c>
      <c r="AI491" s="1"/>
      <c r="AM491" s="1" t="e">
        <v>#N/A</v>
      </c>
    </row>
    <row r="492" spans="1:39" x14ac:dyDescent="0.2">
      <c r="A492" s="1" t="s">
        <v>893</v>
      </c>
      <c r="B492" s="1" t="s">
        <v>894</v>
      </c>
      <c r="C492" s="57">
        <v>0</v>
      </c>
      <c r="D492" s="57">
        <v>320515.58</v>
      </c>
      <c r="E492" s="58">
        <v>257677.82</v>
      </c>
      <c r="F492" s="58">
        <v>114702.02</v>
      </c>
      <c r="G492" s="57">
        <v>257677.82</v>
      </c>
      <c r="H492" s="57">
        <v>435217.6</v>
      </c>
      <c r="I492" s="57">
        <v>0</v>
      </c>
      <c r="J492" s="57">
        <v>177539.78</v>
      </c>
      <c r="K492" s="57">
        <f t="shared" si="14"/>
        <v>-177539.78</v>
      </c>
      <c r="L492" s="1" t="s">
        <v>6712</v>
      </c>
      <c r="M492" s="1" t="s">
        <v>6921</v>
      </c>
      <c r="N492" s="1" t="s">
        <v>6801</v>
      </c>
      <c r="O492" s="1" t="s">
        <v>6777</v>
      </c>
      <c r="P492" s="21" t="s">
        <v>6502</v>
      </c>
      <c r="Q492" s="3" t="s">
        <v>6820</v>
      </c>
      <c r="U492" s="1" t="str">
        <f t="shared" si="15"/>
        <v>'039</v>
      </c>
      <c r="AI492" s="1"/>
      <c r="AM492" s="1" t="s">
        <v>893</v>
      </c>
    </row>
    <row r="493" spans="1:39" x14ac:dyDescent="0.2">
      <c r="A493" s="1" t="s">
        <v>895</v>
      </c>
      <c r="B493" s="1" t="s">
        <v>896</v>
      </c>
      <c r="C493" s="57">
        <v>0</v>
      </c>
      <c r="D493" s="57">
        <v>195954.96</v>
      </c>
      <c r="E493" s="58">
        <v>42774.74</v>
      </c>
      <c r="F493" s="58">
        <v>271776.34999999998</v>
      </c>
      <c r="G493" s="57">
        <v>42774.74</v>
      </c>
      <c r="H493" s="57">
        <v>467731.31</v>
      </c>
      <c r="I493" s="57">
        <v>0</v>
      </c>
      <c r="J493" s="57">
        <v>424956.57</v>
      </c>
      <c r="K493" s="57">
        <f t="shared" si="14"/>
        <v>-424956.57</v>
      </c>
      <c r="L493" s="1" t="s">
        <v>6712</v>
      </c>
      <c r="M493" s="1" t="s">
        <v>6921</v>
      </c>
      <c r="N493" s="1" t="s">
        <v>6801</v>
      </c>
      <c r="O493" s="1" t="s">
        <v>6777</v>
      </c>
      <c r="P493" s="21" t="s">
        <v>6502</v>
      </c>
      <c r="Q493" s="3" t="s">
        <v>6820</v>
      </c>
      <c r="U493" s="1" t="str">
        <f t="shared" si="15"/>
        <v>'039</v>
      </c>
      <c r="AI493" s="1"/>
      <c r="AM493" s="1" t="s">
        <v>895</v>
      </c>
    </row>
    <row r="494" spans="1:39" x14ac:dyDescent="0.2">
      <c r="A494" s="1" t="s">
        <v>897</v>
      </c>
      <c r="B494" s="1" t="s">
        <v>898</v>
      </c>
      <c r="C494" s="57">
        <v>0</v>
      </c>
      <c r="D494" s="57">
        <v>53991.86</v>
      </c>
      <c r="E494" s="58">
        <v>4126.75</v>
      </c>
      <c r="F494" s="58">
        <v>100534.98</v>
      </c>
      <c r="G494" s="57">
        <v>4126.75</v>
      </c>
      <c r="H494" s="57">
        <v>154526.84</v>
      </c>
      <c r="I494" s="57">
        <v>0</v>
      </c>
      <c r="J494" s="57">
        <v>150400.09</v>
      </c>
      <c r="K494" s="57">
        <f t="shared" si="14"/>
        <v>-150400.09</v>
      </c>
      <c r="L494" s="1" t="s">
        <v>6712</v>
      </c>
      <c r="M494" s="1" t="s">
        <v>6921</v>
      </c>
      <c r="N494" s="1" t="s">
        <v>6801</v>
      </c>
      <c r="O494" s="1" t="s">
        <v>6777</v>
      </c>
      <c r="P494" s="21" t="s">
        <v>6502</v>
      </c>
      <c r="Q494" s="3" t="s">
        <v>6820</v>
      </c>
      <c r="U494" s="1" t="str">
        <f t="shared" si="15"/>
        <v>'039</v>
      </c>
      <c r="AI494" s="1"/>
      <c r="AM494" s="1" t="s">
        <v>897</v>
      </c>
    </row>
    <row r="495" spans="1:39" x14ac:dyDescent="0.2">
      <c r="A495" s="1" t="s">
        <v>899</v>
      </c>
      <c r="B495" s="1" t="s">
        <v>900</v>
      </c>
      <c r="C495" s="57">
        <v>0</v>
      </c>
      <c r="D495" s="57">
        <v>173289.82</v>
      </c>
      <c r="E495" s="58">
        <v>11578.75</v>
      </c>
      <c r="F495" s="58">
        <v>30000</v>
      </c>
      <c r="G495" s="57">
        <v>11578.75</v>
      </c>
      <c r="H495" s="57">
        <v>203289.82</v>
      </c>
      <c r="I495" s="57">
        <v>0</v>
      </c>
      <c r="J495" s="57">
        <v>191711.07</v>
      </c>
      <c r="K495" s="57">
        <f t="shared" si="14"/>
        <v>-191711.07</v>
      </c>
      <c r="L495" s="1" t="s">
        <v>6712</v>
      </c>
      <c r="M495" s="1" t="s">
        <v>6921</v>
      </c>
      <c r="N495" s="1" t="s">
        <v>6801</v>
      </c>
      <c r="O495" s="1" t="s">
        <v>6777</v>
      </c>
      <c r="P495" s="21" t="s">
        <v>6502</v>
      </c>
      <c r="Q495" s="3" t="s">
        <v>6820</v>
      </c>
      <c r="U495" s="1" t="str">
        <f t="shared" si="15"/>
        <v>'039</v>
      </c>
      <c r="AI495" s="1"/>
      <c r="AM495" s="1" t="s">
        <v>899</v>
      </c>
    </row>
    <row r="496" spans="1:39" x14ac:dyDescent="0.2">
      <c r="A496" s="1" t="s">
        <v>901</v>
      </c>
      <c r="B496" s="1" t="s">
        <v>902</v>
      </c>
      <c r="C496" s="57">
        <v>5922950.2699999996</v>
      </c>
      <c r="D496" s="57">
        <v>0</v>
      </c>
      <c r="E496" s="58">
        <v>4141046341.6799998</v>
      </c>
      <c r="F496" s="58">
        <v>4046725509.1799998</v>
      </c>
      <c r="G496" s="57">
        <v>4146969291.9499998</v>
      </c>
      <c r="H496" s="57">
        <v>4046725509.1799998</v>
      </c>
      <c r="I496" s="57">
        <v>100243782.77</v>
      </c>
      <c r="J496" s="57">
        <v>0</v>
      </c>
      <c r="K496" s="57">
        <f t="shared" si="14"/>
        <v>100243782.77</v>
      </c>
      <c r="L496" s="1" t="s">
        <v>6707</v>
      </c>
      <c r="M496" s="1" t="s">
        <v>6919</v>
      </c>
      <c r="N496" s="1" t="s">
        <v>6790</v>
      </c>
      <c r="O496" s="1" t="s">
        <v>6500</v>
      </c>
      <c r="Q496" s="3" t="s">
        <v>6816</v>
      </c>
      <c r="U496" s="1" t="str">
        <f t="shared" si="15"/>
        <v>'050</v>
      </c>
      <c r="V496" s="1" t="s">
        <v>6854</v>
      </c>
      <c r="AI496" s="1"/>
      <c r="AM496" s="1" t="s">
        <v>901</v>
      </c>
    </row>
    <row r="497" spans="1:39" x14ac:dyDescent="0.2">
      <c r="A497" s="1" t="s">
        <v>903</v>
      </c>
      <c r="B497" s="1" t="s">
        <v>904</v>
      </c>
      <c r="C497" s="57">
        <v>1075706.5</v>
      </c>
      <c r="D497" s="57">
        <v>0</v>
      </c>
      <c r="E497" s="58">
        <v>391166</v>
      </c>
      <c r="F497" s="58">
        <v>0</v>
      </c>
      <c r="G497" s="57">
        <v>1466872.5</v>
      </c>
      <c r="H497" s="57">
        <v>0</v>
      </c>
      <c r="I497" s="57">
        <v>1466872.5</v>
      </c>
      <c r="J497" s="57">
        <v>0</v>
      </c>
      <c r="K497" s="57">
        <f t="shared" si="14"/>
        <v>1466872.5</v>
      </c>
      <c r="L497" s="1" t="s">
        <v>6717</v>
      </c>
      <c r="M497" s="1" t="s">
        <v>6922</v>
      </c>
      <c r="O497" s="1" t="s">
        <v>6499</v>
      </c>
      <c r="P497" s="21" t="s">
        <v>6717</v>
      </c>
      <c r="Q497" s="3" t="s">
        <v>6821</v>
      </c>
      <c r="U497" s="1" t="str">
        <f t="shared" si="15"/>
        <v>'050</v>
      </c>
      <c r="AI497" s="1"/>
      <c r="AM497" s="1" t="s">
        <v>903</v>
      </c>
    </row>
    <row r="498" spans="1:39" x14ac:dyDescent="0.2">
      <c r="A498" s="1" t="s">
        <v>905</v>
      </c>
      <c r="B498" s="1" t="s">
        <v>906</v>
      </c>
      <c r="C498" s="57">
        <v>19127718.52</v>
      </c>
      <c r="D498" s="57">
        <v>0</v>
      </c>
      <c r="E498" s="58">
        <v>1332638855.4400001</v>
      </c>
      <c r="F498" s="58">
        <v>1323549799.1700001</v>
      </c>
      <c r="G498" s="57">
        <v>1351766573.96</v>
      </c>
      <c r="H498" s="57">
        <v>1323549799.1700001</v>
      </c>
      <c r="I498" s="57">
        <v>28216774.789999999</v>
      </c>
      <c r="J498" s="57">
        <v>0</v>
      </c>
      <c r="K498" s="57">
        <f t="shared" si="14"/>
        <v>28216774.789999999</v>
      </c>
      <c r="L498" s="1" t="s">
        <v>6707</v>
      </c>
      <c r="M498" s="1" t="s">
        <v>6919</v>
      </c>
      <c r="N498" s="1" t="s">
        <v>6790</v>
      </c>
      <c r="O498" s="1" t="s">
        <v>6497</v>
      </c>
      <c r="Q498" s="3" t="s">
        <v>6816</v>
      </c>
      <c r="U498" s="1" t="str">
        <f t="shared" si="15"/>
        <v>'051</v>
      </c>
      <c r="V498" s="1" t="s">
        <v>6824</v>
      </c>
      <c r="AI498" s="1"/>
      <c r="AM498" s="1" t="s">
        <v>905</v>
      </c>
    </row>
    <row r="499" spans="1:39" x14ac:dyDescent="0.2">
      <c r="A499" s="1" t="s">
        <v>907</v>
      </c>
      <c r="B499" s="1" t="s">
        <v>908</v>
      </c>
      <c r="C499" s="57">
        <v>0</v>
      </c>
      <c r="D499" s="57">
        <v>0</v>
      </c>
      <c r="E499" s="58">
        <v>1359878458.55</v>
      </c>
      <c r="F499" s="58">
        <v>1359878458.55</v>
      </c>
      <c r="G499" s="57">
        <v>1359878458.55</v>
      </c>
      <c r="H499" s="57">
        <v>1359878458.55</v>
      </c>
      <c r="I499" s="57">
        <v>0</v>
      </c>
      <c r="J499" s="57">
        <v>0</v>
      </c>
      <c r="K499" s="57">
        <f t="shared" si="14"/>
        <v>0</v>
      </c>
      <c r="L499" s="1" t="s">
        <v>6707</v>
      </c>
      <c r="M499" s="1" t="s">
        <v>6919</v>
      </c>
      <c r="N499" s="1" t="s">
        <v>6790</v>
      </c>
      <c r="O499" s="1" t="s">
        <v>6497</v>
      </c>
      <c r="Q499" s="3" t="s">
        <v>6816</v>
      </c>
      <c r="U499" s="1" t="str">
        <f t="shared" si="15"/>
        <v>'051</v>
      </c>
      <c r="V499" s="1" t="s">
        <v>6824</v>
      </c>
      <c r="AI499" s="1"/>
      <c r="AM499" s="1" t="s">
        <v>907</v>
      </c>
    </row>
    <row r="500" spans="1:39" x14ac:dyDescent="0.2">
      <c r="A500" s="1" t="s">
        <v>909</v>
      </c>
      <c r="B500" s="1" t="s">
        <v>910</v>
      </c>
      <c r="C500" s="57">
        <v>938.8</v>
      </c>
      <c r="D500" s="57">
        <v>0</v>
      </c>
      <c r="E500" s="58">
        <v>91737.7</v>
      </c>
      <c r="F500" s="58">
        <v>92280.25</v>
      </c>
      <c r="G500" s="57">
        <v>92676.5</v>
      </c>
      <c r="H500" s="57">
        <v>92280.25</v>
      </c>
      <c r="I500" s="57">
        <v>396.25</v>
      </c>
      <c r="J500" s="57">
        <v>0</v>
      </c>
      <c r="K500" s="57">
        <f t="shared" si="14"/>
        <v>396.25</v>
      </c>
      <c r="L500" s="1" t="s">
        <v>6707</v>
      </c>
      <c r="M500" s="1" t="s">
        <v>6919</v>
      </c>
      <c r="N500" s="1" t="s">
        <v>6790</v>
      </c>
      <c r="O500" s="1" t="s">
        <v>6497</v>
      </c>
      <c r="Q500" s="3" t="s">
        <v>6816</v>
      </c>
      <c r="U500" s="1" t="str">
        <f t="shared" si="15"/>
        <v>'051</v>
      </c>
      <c r="V500" s="1" t="s">
        <v>6824</v>
      </c>
      <c r="AI500" s="1"/>
      <c r="AM500" s="1" t="s">
        <v>909</v>
      </c>
    </row>
    <row r="501" spans="1:39" x14ac:dyDescent="0.2">
      <c r="A501" s="1" t="s">
        <v>911</v>
      </c>
      <c r="B501" s="1" t="s">
        <v>912</v>
      </c>
      <c r="C501" s="57">
        <v>0</v>
      </c>
      <c r="D501" s="57">
        <v>0</v>
      </c>
      <c r="E501" s="58">
        <v>31123422.280000001</v>
      </c>
      <c r="F501" s="58">
        <v>31123422.280000001</v>
      </c>
      <c r="G501" s="57">
        <v>31123422.280000001</v>
      </c>
      <c r="H501" s="57">
        <v>31123422.280000001</v>
      </c>
      <c r="I501" s="57">
        <v>0</v>
      </c>
      <c r="J501" s="57">
        <v>0</v>
      </c>
      <c r="K501" s="57">
        <f t="shared" si="14"/>
        <v>0</v>
      </c>
      <c r="L501" s="1" t="s">
        <v>6707</v>
      </c>
      <c r="M501" s="1" t="s">
        <v>6919</v>
      </c>
      <c r="N501" s="1" t="s">
        <v>6790</v>
      </c>
      <c r="O501" s="1" t="s">
        <v>6497</v>
      </c>
      <c r="Q501" s="3" t="s">
        <v>6816</v>
      </c>
      <c r="U501" s="1" t="str">
        <f t="shared" si="15"/>
        <v>'051</v>
      </c>
      <c r="V501" s="1" t="s">
        <v>6824</v>
      </c>
      <c r="AI501" s="1"/>
      <c r="AM501" s="1" t="s">
        <v>911</v>
      </c>
    </row>
    <row r="502" spans="1:39" x14ac:dyDescent="0.2">
      <c r="A502" s="1" t="s">
        <v>913</v>
      </c>
      <c r="B502" s="1" t="s">
        <v>914</v>
      </c>
      <c r="C502" s="57">
        <v>0</v>
      </c>
      <c r="D502" s="57">
        <v>0</v>
      </c>
      <c r="E502" s="58">
        <v>3552094017.04</v>
      </c>
      <c r="F502" s="58">
        <v>3552094017.04</v>
      </c>
      <c r="G502" s="57">
        <v>3552094017.04</v>
      </c>
      <c r="H502" s="57">
        <v>3552094017.04</v>
      </c>
      <c r="I502" s="57">
        <v>0</v>
      </c>
      <c r="J502" s="57">
        <v>0</v>
      </c>
      <c r="K502" s="57">
        <f t="shared" si="14"/>
        <v>0</v>
      </c>
      <c r="L502" s="1" t="s">
        <v>6707</v>
      </c>
      <c r="M502" s="1" t="s">
        <v>6919</v>
      </c>
      <c r="N502" s="1" t="s">
        <v>6790</v>
      </c>
      <c r="O502" s="1" t="s">
        <v>6497</v>
      </c>
      <c r="Q502" s="3" t="s">
        <v>6816</v>
      </c>
      <c r="U502" s="1" t="str">
        <f t="shared" si="15"/>
        <v>'051</v>
      </c>
      <c r="V502" s="1" t="s">
        <v>6824</v>
      </c>
      <c r="AI502" s="1"/>
      <c r="AM502" s="1" t="s">
        <v>913</v>
      </c>
    </row>
    <row r="503" spans="1:39" x14ac:dyDescent="0.2">
      <c r="A503" s="1" t="s">
        <v>915</v>
      </c>
      <c r="B503" s="1" t="s">
        <v>916</v>
      </c>
      <c r="C503" s="57">
        <v>1883681</v>
      </c>
      <c r="D503" s="57">
        <v>0</v>
      </c>
      <c r="E503" s="58">
        <v>1070411949.3099999</v>
      </c>
      <c r="F503" s="58">
        <v>1069521207.5700001</v>
      </c>
      <c r="G503" s="57">
        <v>1072295630.3099999</v>
      </c>
      <c r="H503" s="57">
        <v>1069521207.5700001</v>
      </c>
      <c r="I503" s="57">
        <v>2774422.74</v>
      </c>
      <c r="J503" s="57">
        <v>0</v>
      </c>
      <c r="K503" s="57">
        <f t="shared" si="14"/>
        <v>2774422.74</v>
      </c>
      <c r="L503" s="1" t="s">
        <v>6707</v>
      </c>
      <c r="M503" s="1" t="s">
        <v>6919</v>
      </c>
      <c r="N503" s="1" t="s">
        <v>6790</v>
      </c>
      <c r="O503" s="1" t="s">
        <v>6497</v>
      </c>
      <c r="Q503" s="3" t="s">
        <v>6816</v>
      </c>
      <c r="U503" s="1" t="str">
        <f t="shared" si="15"/>
        <v>'051</v>
      </c>
      <c r="V503" s="1" t="s">
        <v>6824</v>
      </c>
      <c r="AI503" s="1"/>
      <c r="AM503" s="1" t="s">
        <v>915</v>
      </c>
    </row>
    <row r="504" spans="1:39" x14ac:dyDescent="0.2">
      <c r="A504" s="1" t="s">
        <v>917</v>
      </c>
      <c r="B504" s="1" t="s">
        <v>918</v>
      </c>
      <c r="C504" s="57">
        <v>27187.88</v>
      </c>
      <c r="D504" s="57">
        <v>0</v>
      </c>
      <c r="E504" s="58">
        <v>0</v>
      </c>
      <c r="F504" s="58">
        <v>0</v>
      </c>
      <c r="G504" s="57">
        <v>27187.88</v>
      </c>
      <c r="H504" s="57">
        <v>0</v>
      </c>
      <c r="I504" s="57">
        <v>27187.88</v>
      </c>
      <c r="J504" s="57">
        <v>0</v>
      </c>
      <c r="K504" s="57">
        <f t="shared" si="14"/>
        <v>27187.88</v>
      </c>
      <c r="L504" s="1" t="s">
        <v>6712</v>
      </c>
      <c r="M504" s="1" t="s">
        <v>6921</v>
      </c>
      <c r="N504" s="1" t="s">
        <v>6801</v>
      </c>
      <c r="O504" s="1" t="s">
        <v>6516</v>
      </c>
      <c r="Q504" s="3" t="s">
        <v>6820</v>
      </c>
      <c r="U504" s="1" t="str">
        <f t="shared" si="15"/>
        <v>'080</v>
      </c>
      <c r="V504" s="1" t="s">
        <v>6854</v>
      </c>
      <c r="AI504" s="1"/>
      <c r="AM504" s="1" t="s">
        <v>917</v>
      </c>
    </row>
    <row r="505" spans="1:39" x14ac:dyDescent="0.2">
      <c r="A505" s="1" t="s">
        <v>919</v>
      </c>
      <c r="B505" s="1" t="s">
        <v>920</v>
      </c>
      <c r="C505" s="57">
        <v>4512.95</v>
      </c>
      <c r="D505" s="57">
        <v>0</v>
      </c>
      <c r="E505" s="58">
        <v>0</v>
      </c>
      <c r="F505" s="58">
        <v>0</v>
      </c>
      <c r="G505" s="57">
        <v>4512.95</v>
      </c>
      <c r="H505" s="57">
        <v>0</v>
      </c>
      <c r="I505" s="57">
        <v>4512.95</v>
      </c>
      <c r="J505" s="57">
        <v>0</v>
      </c>
      <c r="K505" s="57">
        <f t="shared" si="14"/>
        <v>4512.95</v>
      </c>
      <c r="L505" s="1" t="s">
        <v>6712</v>
      </c>
      <c r="M505" s="1" t="s">
        <v>6921</v>
      </c>
      <c r="N505" s="1" t="s">
        <v>6801</v>
      </c>
      <c r="O505" s="1" t="s">
        <v>6516</v>
      </c>
      <c r="Q505" s="3" t="s">
        <v>6820</v>
      </c>
      <c r="U505" s="1" t="str">
        <f t="shared" si="15"/>
        <v>'080</v>
      </c>
      <c r="V505" s="1" t="s">
        <v>6854</v>
      </c>
      <c r="AI505" s="1"/>
      <c r="AM505" s="1" t="s">
        <v>919</v>
      </c>
    </row>
    <row r="506" spans="1:39" x14ac:dyDescent="0.2">
      <c r="A506" s="1" t="s">
        <v>5955</v>
      </c>
      <c r="B506" s="1" t="s">
        <v>5956</v>
      </c>
      <c r="C506" s="57">
        <v>0</v>
      </c>
      <c r="D506" s="57">
        <v>0</v>
      </c>
      <c r="E506" s="58">
        <v>4870.3100000000004</v>
      </c>
      <c r="F506" s="58">
        <v>4870.3100000000004</v>
      </c>
      <c r="G506" s="57">
        <v>4870.3100000000004</v>
      </c>
      <c r="H506" s="57">
        <v>4870.3100000000004</v>
      </c>
      <c r="I506" s="57">
        <v>0</v>
      </c>
      <c r="J506" s="57">
        <v>0</v>
      </c>
      <c r="K506" s="57">
        <f t="shared" si="14"/>
        <v>0</v>
      </c>
      <c r="L506" s="1" t="s">
        <v>6712</v>
      </c>
      <c r="M506" s="1" t="s">
        <v>6921</v>
      </c>
      <c r="N506" s="1" t="s">
        <v>6801</v>
      </c>
      <c r="O506" s="1" t="s">
        <v>6516</v>
      </c>
      <c r="Q506" s="3" t="s">
        <v>6820</v>
      </c>
      <c r="U506" s="1" t="str">
        <f t="shared" si="15"/>
        <v>'080</v>
      </c>
      <c r="V506" s="1" t="s">
        <v>6854</v>
      </c>
      <c r="AI506" s="1"/>
      <c r="AM506" s="1" t="e">
        <v>#N/A</v>
      </c>
    </row>
    <row r="507" spans="1:39" x14ac:dyDescent="0.2">
      <c r="A507" s="1" t="s">
        <v>921</v>
      </c>
      <c r="B507" s="1" t="s">
        <v>922</v>
      </c>
      <c r="C507" s="57">
        <v>5821.57</v>
      </c>
      <c r="D507" s="57">
        <v>0</v>
      </c>
      <c r="E507" s="58">
        <v>0</v>
      </c>
      <c r="F507" s="58">
        <v>0</v>
      </c>
      <c r="G507" s="57">
        <v>5821.57</v>
      </c>
      <c r="H507" s="57">
        <v>0</v>
      </c>
      <c r="I507" s="57">
        <v>5821.57</v>
      </c>
      <c r="J507" s="57">
        <v>0</v>
      </c>
      <c r="K507" s="57">
        <f t="shared" si="14"/>
        <v>5821.57</v>
      </c>
      <c r="L507" s="1" t="s">
        <v>6712</v>
      </c>
      <c r="M507" s="1" t="s">
        <v>6921</v>
      </c>
      <c r="N507" s="1" t="s">
        <v>6801</v>
      </c>
      <c r="O507" s="1" t="s">
        <v>6516</v>
      </c>
      <c r="Q507" s="3" t="s">
        <v>6820</v>
      </c>
      <c r="U507" s="1" t="str">
        <f t="shared" si="15"/>
        <v>'080</v>
      </c>
      <c r="V507" s="1" t="s">
        <v>6854</v>
      </c>
      <c r="AI507" s="1"/>
      <c r="AM507" s="1" t="s">
        <v>921</v>
      </c>
    </row>
    <row r="508" spans="1:39" x14ac:dyDescent="0.2">
      <c r="A508" s="1" t="s">
        <v>923</v>
      </c>
      <c r="B508" s="1" t="s">
        <v>924</v>
      </c>
      <c r="C508" s="57">
        <v>19271.89</v>
      </c>
      <c r="D508" s="57">
        <v>0</v>
      </c>
      <c r="E508" s="58">
        <v>0</v>
      </c>
      <c r="F508" s="58">
        <v>0</v>
      </c>
      <c r="G508" s="57">
        <v>19271.89</v>
      </c>
      <c r="H508" s="57">
        <v>0</v>
      </c>
      <c r="I508" s="57">
        <v>19271.89</v>
      </c>
      <c r="J508" s="57">
        <v>0</v>
      </c>
      <c r="K508" s="57">
        <f t="shared" si="14"/>
        <v>19271.89</v>
      </c>
      <c r="L508" s="1" t="s">
        <v>6712</v>
      </c>
      <c r="M508" s="1" t="s">
        <v>6921</v>
      </c>
      <c r="N508" s="1" t="s">
        <v>6801</v>
      </c>
      <c r="O508" s="1" t="s">
        <v>6516</v>
      </c>
      <c r="Q508" s="3" t="s">
        <v>6820</v>
      </c>
      <c r="U508" s="1" t="str">
        <f t="shared" si="15"/>
        <v>'080</v>
      </c>
      <c r="V508" s="1" t="s">
        <v>6854</v>
      </c>
      <c r="AI508" s="1"/>
      <c r="AM508" s="1" t="s">
        <v>923</v>
      </c>
    </row>
    <row r="509" spans="1:39" x14ac:dyDescent="0.2">
      <c r="A509" s="1" t="s">
        <v>925</v>
      </c>
      <c r="B509" s="1" t="s">
        <v>926</v>
      </c>
      <c r="C509" s="57">
        <v>35855.440000000002</v>
      </c>
      <c r="D509" s="57">
        <v>0</v>
      </c>
      <c r="E509" s="58">
        <v>26.88</v>
      </c>
      <c r="F509" s="58">
        <v>40.090000000000003</v>
      </c>
      <c r="G509" s="57">
        <v>35882.32</v>
      </c>
      <c r="H509" s="57">
        <v>40.090000000000003</v>
      </c>
      <c r="I509" s="57">
        <v>35842.230000000003</v>
      </c>
      <c r="J509" s="57">
        <v>0</v>
      </c>
      <c r="K509" s="57">
        <f t="shared" si="14"/>
        <v>35842.230000000003</v>
      </c>
      <c r="L509" s="1" t="s">
        <v>6712</v>
      </c>
      <c r="M509" s="1" t="s">
        <v>6921</v>
      </c>
      <c r="N509" s="1" t="s">
        <v>6801</v>
      </c>
      <c r="O509" s="1" t="s">
        <v>6516</v>
      </c>
      <c r="Q509" s="3" t="s">
        <v>6820</v>
      </c>
      <c r="U509" s="1" t="str">
        <f t="shared" si="15"/>
        <v>'080</v>
      </c>
      <c r="V509" s="1" t="s">
        <v>6854</v>
      </c>
      <c r="AI509" s="1"/>
      <c r="AM509" s="1" t="s">
        <v>925</v>
      </c>
    </row>
    <row r="510" spans="1:39" x14ac:dyDescent="0.2">
      <c r="A510" s="1" t="s">
        <v>927</v>
      </c>
      <c r="B510" s="1" t="s">
        <v>928</v>
      </c>
      <c r="C510" s="57">
        <v>25652.52</v>
      </c>
      <c r="D510" s="57">
        <v>0</v>
      </c>
      <c r="E510" s="58">
        <v>87.9</v>
      </c>
      <c r="F510" s="58">
        <v>128.41999999999999</v>
      </c>
      <c r="G510" s="57">
        <v>25740.42</v>
      </c>
      <c r="H510" s="57">
        <v>128.41999999999999</v>
      </c>
      <c r="I510" s="57">
        <v>25612</v>
      </c>
      <c r="J510" s="57">
        <v>0</v>
      </c>
      <c r="K510" s="57">
        <f t="shared" si="14"/>
        <v>25612</v>
      </c>
      <c r="L510" s="1" t="s">
        <v>6712</v>
      </c>
      <c r="M510" s="1" t="s">
        <v>6921</v>
      </c>
      <c r="N510" s="1" t="s">
        <v>6801</v>
      </c>
      <c r="O510" s="1" t="s">
        <v>6516</v>
      </c>
      <c r="Q510" s="3" t="s">
        <v>6820</v>
      </c>
      <c r="U510" s="1" t="str">
        <f t="shared" si="15"/>
        <v>'080</v>
      </c>
      <c r="V510" s="1" t="s">
        <v>6854</v>
      </c>
      <c r="AI510" s="1"/>
      <c r="AM510" s="1" t="s">
        <v>927</v>
      </c>
    </row>
    <row r="511" spans="1:39" x14ac:dyDescent="0.2">
      <c r="A511" s="1" t="s">
        <v>929</v>
      </c>
      <c r="B511" s="1" t="s">
        <v>930</v>
      </c>
      <c r="C511" s="57">
        <v>9193.3799999999992</v>
      </c>
      <c r="D511" s="57">
        <v>0</v>
      </c>
      <c r="E511" s="58">
        <v>0</v>
      </c>
      <c r="F511" s="58">
        <v>0</v>
      </c>
      <c r="G511" s="57">
        <v>9193.3799999999992</v>
      </c>
      <c r="H511" s="57">
        <v>0</v>
      </c>
      <c r="I511" s="57">
        <v>9193.3799999999992</v>
      </c>
      <c r="J511" s="57">
        <v>0</v>
      </c>
      <c r="K511" s="57">
        <f t="shared" si="14"/>
        <v>9193.3799999999992</v>
      </c>
      <c r="L511" s="1" t="s">
        <v>6712</v>
      </c>
      <c r="M511" s="1" t="s">
        <v>6921</v>
      </c>
      <c r="N511" s="1" t="s">
        <v>6801</v>
      </c>
      <c r="O511" s="1" t="s">
        <v>6516</v>
      </c>
      <c r="Q511" s="3" t="s">
        <v>6820</v>
      </c>
      <c r="U511" s="1" t="str">
        <f t="shared" si="15"/>
        <v>'080</v>
      </c>
      <c r="V511" s="1" t="s">
        <v>6854</v>
      </c>
      <c r="AI511" s="1"/>
      <c r="AM511" s="1" t="s">
        <v>929</v>
      </c>
    </row>
    <row r="512" spans="1:39" x14ac:dyDescent="0.2">
      <c r="A512" s="1" t="s">
        <v>931</v>
      </c>
      <c r="B512" s="1" t="s">
        <v>932</v>
      </c>
      <c r="C512" s="57">
        <v>3683.72</v>
      </c>
      <c r="D512" s="57">
        <v>0</v>
      </c>
      <c r="E512" s="58">
        <v>0</v>
      </c>
      <c r="F512" s="58">
        <v>0</v>
      </c>
      <c r="G512" s="57">
        <v>3683.72</v>
      </c>
      <c r="H512" s="57">
        <v>0</v>
      </c>
      <c r="I512" s="57">
        <v>3683.72</v>
      </c>
      <c r="J512" s="57">
        <v>0</v>
      </c>
      <c r="K512" s="57">
        <f t="shared" si="14"/>
        <v>3683.72</v>
      </c>
      <c r="L512" s="1" t="s">
        <v>6712</v>
      </c>
      <c r="M512" s="1" t="s">
        <v>6921</v>
      </c>
      <c r="N512" s="1" t="s">
        <v>6801</v>
      </c>
      <c r="O512" s="1" t="s">
        <v>6516</v>
      </c>
      <c r="Q512" s="3" t="s">
        <v>6820</v>
      </c>
      <c r="U512" s="1" t="str">
        <f t="shared" si="15"/>
        <v>'080</v>
      </c>
      <c r="V512" s="1" t="s">
        <v>6854</v>
      </c>
      <c r="AI512" s="1"/>
      <c r="AM512" s="1" t="s">
        <v>931</v>
      </c>
    </row>
    <row r="513" spans="1:39" x14ac:dyDescent="0.2">
      <c r="A513" s="1" t="s">
        <v>933</v>
      </c>
      <c r="B513" s="1" t="s">
        <v>934</v>
      </c>
      <c r="C513" s="57">
        <v>12208.66</v>
      </c>
      <c r="D513" s="57">
        <v>0</v>
      </c>
      <c r="E513" s="58">
        <v>0</v>
      </c>
      <c r="F513" s="58">
        <v>0</v>
      </c>
      <c r="G513" s="57">
        <v>12208.66</v>
      </c>
      <c r="H513" s="57">
        <v>0</v>
      </c>
      <c r="I513" s="57">
        <v>12208.66</v>
      </c>
      <c r="J513" s="57">
        <v>0</v>
      </c>
      <c r="K513" s="57">
        <f t="shared" si="14"/>
        <v>12208.66</v>
      </c>
      <c r="L513" s="1" t="s">
        <v>6712</v>
      </c>
      <c r="M513" s="1" t="s">
        <v>6921</v>
      </c>
      <c r="N513" s="1" t="s">
        <v>6801</v>
      </c>
      <c r="O513" s="1" t="s">
        <v>6516</v>
      </c>
      <c r="Q513" s="3" t="s">
        <v>6820</v>
      </c>
      <c r="U513" s="1" t="str">
        <f t="shared" si="15"/>
        <v>'080</v>
      </c>
      <c r="V513" s="1" t="s">
        <v>6854</v>
      </c>
      <c r="AI513" s="1"/>
      <c r="AM513" s="1" t="s">
        <v>933</v>
      </c>
    </row>
    <row r="514" spans="1:39" x14ac:dyDescent="0.2">
      <c r="A514" s="1" t="s">
        <v>935</v>
      </c>
      <c r="B514" s="1" t="s">
        <v>936</v>
      </c>
      <c r="C514" s="57">
        <v>4670.6099999999997</v>
      </c>
      <c r="D514" s="57">
        <v>0</v>
      </c>
      <c r="E514" s="58">
        <v>0</v>
      </c>
      <c r="F514" s="58">
        <v>0</v>
      </c>
      <c r="G514" s="57">
        <v>4670.6099999999997</v>
      </c>
      <c r="H514" s="57">
        <v>0</v>
      </c>
      <c r="I514" s="57">
        <v>4670.6099999999997</v>
      </c>
      <c r="J514" s="57">
        <v>0</v>
      </c>
      <c r="K514" s="57">
        <f t="shared" si="14"/>
        <v>4670.6099999999997</v>
      </c>
      <c r="L514" s="1" t="s">
        <v>6712</v>
      </c>
      <c r="M514" s="1" t="s">
        <v>6921</v>
      </c>
      <c r="N514" s="1" t="s">
        <v>6801</v>
      </c>
      <c r="O514" s="1" t="s">
        <v>6516</v>
      </c>
      <c r="Q514" s="3" t="s">
        <v>6820</v>
      </c>
      <c r="U514" s="1" t="str">
        <f t="shared" si="15"/>
        <v>'080</v>
      </c>
      <c r="V514" s="1" t="s">
        <v>6854</v>
      </c>
      <c r="AI514" s="1"/>
      <c r="AM514" s="1" t="s">
        <v>935</v>
      </c>
    </row>
    <row r="515" spans="1:39" x14ac:dyDescent="0.2">
      <c r="A515" s="1" t="s">
        <v>937</v>
      </c>
      <c r="B515" s="1" t="s">
        <v>938</v>
      </c>
      <c r="C515" s="57">
        <v>67460.14</v>
      </c>
      <c r="D515" s="57">
        <v>0</v>
      </c>
      <c r="E515" s="58">
        <v>37622.620000000003</v>
      </c>
      <c r="F515" s="58">
        <v>38492.449999999997</v>
      </c>
      <c r="G515" s="57">
        <v>105082.76</v>
      </c>
      <c r="H515" s="57">
        <v>38492.449999999997</v>
      </c>
      <c r="I515" s="57">
        <v>66590.31</v>
      </c>
      <c r="J515" s="57">
        <v>0</v>
      </c>
      <c r="K515" s="57">
        <f t="shared" si="14"/>
        <v>66590.31</v>
      </c>
      <c r="L515" s="1" t="s">
        <v>6712</v>
      </c>
      <c r="M515" s="1" t="s">
        <v>6921</v>
      </c>
      <c r="N515" s="1" t="s">
        <v>6801</v>
      </c>
      <c r="O515" s="1" t="s">
        <v>6516</v>
      </c>
      <c r="Q515" s="3" t="s">
        <v>6820</v>
      </c>
      <c r="U515" s="1" t="str">
        <f t="shared" si="15"/>
        <v>'080</v>
      </c>
      <c r="V515" s="1" t="s">
        <v>6854</v>
      </c>
      <c r="AI515" s="1"/>
      <c r="AM515" s="1" t="s">
        <v>937</v>
      </c>
    </row>
    <row r="516" spans="1:39" x14ac:dyDescent="0.2">
      <c r="A516" s="1" t="s">
        <v>939</v>
      </c>
      <c r="B516" s="1" t="s">
        <v>940</v>
      </c>
      <c r="C516" s="57">
        <v>12947.27</v>
      </c>
      <c r="D516" s="57">
        <v>0</v>
      </c>
      <c r="E516" s="58">
        <v>1550.18</v>
      </c>
      <c r="F516" s="58">
        <v>1979.25</v>
      </c>
      <c r="G516" s="57">
        <v>14497.45</v>
      </c>
      <c r="H516" s="57">
        <v>1979.25</v>
      </c>
      <c r="I516" s="57">
        <v>12518.2</v>
      </c>
      <c r="J516" s="57">
        <v>0</v>
      </c>
      <c r="K516" s="57">
        <f t="shared" si="14"/>
        <v>12518.2</v>
      </c>
      <c r="L516" s="1" t="s">
        <v>6712</v>
      </c>
      <c r="M516" s="1" t="s">
        <v>6921</v>
      </c>
      <c r="N516" s="1" t="s">
        <v>6801</v>
      </c>
      <c r="O516" s="1" t="s">
        <v>6516</v>
      </c>
      <c r="Q516" s="3" t="s">
        <v>6820</v>
      </c>
      <c r="U516" s="1" t="str">
        <f t="shared" si="15"/>
        <v>'080</v>
      </c>
      <c r="V516" s="1" t="s">
        <v>6854</v>
      </c>
      <c r="AI516" s="1"/>
      <c r="AM516" s="1" t="s">
        <v>939</v>
      </c>
    </row>
    <row r="517" spans="1:39" x14ac:dyDescent="0.2">
      <c r="A517" s="1" t="s">
        <v>941</v>
      </c>
      <c r="B517" s="1" t="s">
        <v>942</v>
      </c>
      <c r="C517" s="57">
        <v>5799.98</v>
      </c>
      <c r="D517" s="57">
        <v>0</v>
      </c>
      <c r="E517" s="58">
        <v>111.26</v>
      </c>
      <c r="F517" s="58">
        <v>4250.76</v>
      </c>
      <c r="G517" s="57">
        <v>5911.24</v>
      </c>
      <c r="H517" s="57">
        <v>4250.76</v>
      </c>
      <c r="I517" s="57">
        <v>1660.48</v>
      </c>
      <c r="J517" s="57">
        <v>0</v>
      </c>
      <c r="K517" s="57">
        <f t="shared" si="14"/>
        <v>1660.48</v>
      </c>
      <c r="L517" s="1" t="s">
        <v>6712</v>
      </c>
      <c r="M517" s="1" t="s">
        <v>6921</v>
      </c>
      <c r="N517" s="1" t="s">
        <v>6801</v>
      </c>
      <c r="O517" s="1" t="s">
        <v>6516</v>
      </c>
      <c r="Q517" s="3" t="s">
        <v>6820</v>
      </c>
      <c r="U517" s="1" t="str">
        <f t="shared" si="15"/>
        <v>'080</v>
      </c>
      <c r="V517" s="1" t="s">
        <v>6854</v>
      </c>
      <c r="AI517" s="1"/>
      <c r="AM517" s="1" t="s">
        <v>941</v>
      </c>
    </row>
    <row r="518" spans="1:39" x14ac:dyDescent="0.2">
      <c r="A518" s="1" t="s">
        <v>943</v>
      </c>
      <c r="B518" s="1" t="s">
        <v>944</v>
      </c>
      <c r="C518" s="57">
        <v>3926.14</v>
      </c>
      <c r="D518" s="57">
        <v>0</v>
      </c>
      <c r="E518" s="58">
        <v>426.21</v>
      </c>
      <c r="F518" s="58">
        <v>3472.32</v>
      </c>
      <c r="G518" s="57">
        <v>4352.3500000000004</v>
      </c>
      <c r="H518" s="57">
        <v>3472.32</v>
      </c>
      <c r="I518" s="57">
        <v>880.03</v>
      </c>
      <c r="J518" s="57">
        <v>0</v>
      </c>
      <c r="K518" s="57">
        <f t="shared" si="14"/>
        <v>880.03</v>
      </c>
      <c r="L518" s="1" t="s">
        <v>6712</v>
      </c>
      <c r="M518" s="1" t="s">
        <v>6921</v>
      </c>
      <c r="N518" s="1" t="s">
        <v>6801</v>
      </c>
      <c r="O518" s="1" t="s">
        <v>6516</v>
      </c>
      <c r="Q518" s="3" t="s">
        <v>6820</v>
      </c>
      <c r="U518" s="1" t="str">
        <f t="shared" si="15"/>
        <v>'080</v>
      </c>
      <c r="V518" s="1" t="s">
        <v>6854</v>
      </c>
      <c r="AI518" s="1"/>
      <c r="AM518" s="1" t="s">
        <v>943</v>
      </c>
    </row>
    <row r="519" spans="1:39" x14ac:dyDescent="0.2">
      <c r="A519" s="1" t="s">
        <v>5957</v>
      </c>
      <c r="B519" s="1" t="s">
        <v>5958</v>
      </c>
      <c r="C519" s="57">
        <v>72.290000000000006</v>
      </c>
      <c r="D519" s="57">
        <v>0</v>
      </c>
      <c r="E519" s="58">
        <v>204.95</v>
      </c>
      <c r="F519" s="58">
        <v>277.24</v>
      </c>
      <c r="G519" s="57">
        <v>277.24</v>
      </c>
      <c r="H519" s="57">
        <v>277.24</v>
      </c>
      <c r="I519" s="57">
        <v>0</v>
      </c>
      <c r="J519" s="57">
        <v>0</v>
      </c>
      <c r="K519" s="57">
        <f t="shared" ref="K519:K582" si="16">I519-J519</f>
        <v>0</v>
      </c>
      <c r="L519" s="1" t="s">
        <v>6712</v>
      </c>
      <c r="M519" s="1" t="s">
        <v>6921</v>
      </c>
      <c r="N519" s="1" t="s">
        <v>6801</v>
      </c>
      <c r="O519" s="1" t="s">
        <v>6516</v>
      </c>
      <c r="Q519" s="3" t="s">
        <v>6820</v>
      </c>
      <c r="U519" s="1" t="str">
        <f t="shared" ref="U519:U582" si="17">LEFT(A519,4)</f>
        <v>'080</v>
      </c>
      <c r="V519" s="1" t="s">
        <v>6854</v>
      </c>
      <c r="AI519" s="1"/>
      <c r="AM519" s="1" t="e">
        <v>#N/A</v>
      </c>
    </row>
    <row r="520" spans="1:39" x14ac:dyDescent="0.2">
      <c r="A520" s="1" t="s">
        <v>5959</v>
      </c>
      <c r="B520" s="1" t="s">
        <v>5960</v>
      </c>
      <c r="C520" s="57">
        <v>64.599999999999994</v>
      </c>
      <c r="D520" s="57">
        <v>0</v>
      </c>
      <c r="E520" s="58">
        <v>0</v>
      </c>
      <c r="F520" s="58">
        <v>64.599999999999994</v>
      </c>
      <c r="G520" s="57">
        <v>64.599999999999994</v>
      </c>
      <c r="H520" s="57">
        <v>64.599999999999994</v>
      </c>
      <c r="I520" s="57">
        <v>0</v>
      </c>
      <c r="J520" s="57">
        <v>0</v>
      </c>
      <c r="K520" s="57">
        <f t="shared" si="16"/>
        <v>0</v>
      </c>
      <c r="L520" s="1" t="s">
        <v>6712</v>
      </c>
      <c r="M520" s="1" t="s">
        <v>6921</v>
      </c>
      <c r="N520" s="1" t="s">
        <v>6801</v>
      </c>
      <c r="O520" s="1" t="s">
        <v>6516</v>
      </c>
      <c r="Q520" s="3" t="s">
        <v>6820</v>
      </c>
      <c r="U520" s="1" t="str">
        <f t="shared" si="17"/>
        <v>'080</v>
      </c>
      <c r="V520" s="1" t="s">
        <v>6854</v>
      </c>
      <c r="AI520" s="1"/>
      <c r="AM520" s="1" t="e">
        <v>#N/A</v>
      </c>
    </row>
    <row r="521" spans="1:39" x14ac:dyDescent="0.2">
      <c r="A521" s="1" t="s">
        <v>945</v>
      </c>
      <c r="B521" s="1" t="s">
        <v>946</v>
      </c>
      <c r="C521" s="57">
        <v>10178.82</v>
      </c>
      <c r="D521" s="57">
        <v>0</v>
      </c>
      <c r="E521" s="58">
        <v>9821.17</v>
      </c>
      <c r="F521" s="58">
        <v>11219.19</v>
      </c>
      <c r="G521" s="57">
        <v>19999.990000000002</v>
      </c>
      <c r="H521" s="57">
        <v>11219.19</v>
      </c>
      <c r="I521" s="57">
        <v>8780.7999999999993</v>
      </c>
      <c r="J521" s="57">
        <v>0</v>
      </c>
      <c r="K521" s="57">
        <f t="shared" si="16"/>
        <v>8780.7999999999993</v>
      </c>
      <c r="L521" s="1" t="s">
        <v>6712</v>
      </c>
      <c r="M521" s="1" t="s">
        <v>6921</v>
      </c>
      <c r="N521" s="1" t="s">
        <v>6801</v>
      </c>
      <c r="O521" s="1" t="s">
        <v>6516</v>
      </c>
      <c r="Q521" s="3" t="s">
        <v>6820</v>
      </c>
      <c r="U521" s="1" t="str">
        <f t="shared" si="17"/>
        <v>'080</v>
      </c>
      <c r="V521" s="1" t="s">
        <v>6854</v>
      </c>
      <c r="AI521" s="1"/>
      <c r="AM521" s="1" t="s">
        <v>945</v>
      </c>
    </row>
    <row r="522" spans="1:39" x14ac:dyDescent="0.2">
      <c r="A522" s="1" t="s">
        <v>947</v>
      </c>
      <c r="B522" s="1" t="s">
        <v>948</v>
      </c>
      <c r="C522" s="57">
        <v>3832.49</v>
      </c>
      <c r="D522" s="57">
        <v>0</v>
      </c>
      <c r="E522" s="58">
        <v>296.83999999999997</v>
      </c>
      <c r="F522" s="58">
        <v>1088.55</v>
      </c>
      <c r="G522" s="57">
        <v>4129.33</v>
      </c>
      <c r="H522" s="57">
        <v>1088.55</v>
      </c>
      <c r="I522" s="57">
        <v>3040.78</v>
      </c>
      <c r="J522" s="57">
        <v>0</v>
      </c>
      <c r="K522" s="57">
        <f t="shared" si="16"/>
        <v>3040.78</v>
      </c>
      <c r="L522" s="1" t="s">
        <v>6712</v>
      </c>
      <c r="M522" s="1" t="s">
        <v>6921</v>
      </c>
      <c r="N522" s="1" t="s">
        <v>6801</v>
      </c>
      <c r="O522" s="1" t="s">
        <v>6516</v>
      </c>
      <c r="Q522" s="3" t="s">
        <v>6820</v>
      </c>
      <c r="U522" s="1" t="str">
        <f t="shared" si="17"/>
        <v>'080</v>
      </c>
      <c r="V522" s="1" t="s">
        <v>6854</v>
      </c>
      <c r="AI522" s="1"/>
      <c r="AM522" s="1" t="s">
        <v>947</v>
      </c>
    </row>
    <row r="523" spans="1:39" x14ac:dyDescent="0.2">
      <c r="A523" s="1" t="s">
        <v>949</v>
      </c>
      <c r="B523" s="1" t="s">
        <v>950</v>
      </c>
      <c r="C523" s="57">
        <v>0</v>
      </c>
      <c r="D523" s="57">
        <v>31302.01</v>
      </c>
      <c r="E523" s="58">
        <v>266.68</v>
      </c>
      <c r="F523" s="58">
        <v>341.45</v>
      </c>
      <c r="G523" s="57">
        <v>266.68</v>
      </c>
      <c r="H523" s="57">
        <v>31643.46</v>
      </c>
      <c r="I523" s="57">
        <v>0</v>
      </c>
      <c r="J523" s="57">
        <v>31376.78</v>
      </c>
      <c r="K523" s="57">
        <f t="shared" si="16"/>
        <v>-31376.78</v>
      </c>
      <c r="L523" s="1" t="s">
        <v>6712</v>
      </c>
      <c r="M523" s="1" t="s">
        <v>6921</v>
      </c>
      <c r="N523" s="1" t="s">
        <v>6801</v>
      </c>
      <c r="O523" s="1" t="s">
        <v>6713</v>
      </c>
      <c r="P523" s="21" t="s">
        <v>6502</v>
      </c>
      <c r="Q523" s="3" t="s">
        <v>6820</v>
      </c>
      <c r="U523" s="1" t="str">
        <f t="shared" si="17"/>
        <v>'089</v>
      </c>
      <c r="V523" s="1" t="s">
        <v>6854</v>
      </c>
      <c r="AI523" s="1"/>
      <c r="AM523" s="1" t="s">
        <v>949</v>
      </c>
    </row>
    <row r="524" spans="1:39" x14ac:dyDescent="0.2">
      <c r="A524" s="1" t="s">
        <v>951</v>
      </c>
      <c r="B524" s="1" t="s">
        <v>952</v>
      </c>
      <c r="C524" s="57">
        <v>0</v>
      </c>
      <c r="D524" s="57">
        <v>24702.04</v>
      </c>
      <c r="E524" s="58">
        <v>0</v>
      </c>
      <c r="F524" s="58">
        <v>391.42</v>
      </c>
      <c r="G524" s="57">
        <v>0</v>
      </c>
      <c r="H524" s="57">
        <v>25093.46</v>
      </c>
      <c r="I524" s="57">
        <v>0</v>
      </c>
      <c r="J524" s="57">
        <v>25093.46</v>
      </c>
      <c r="K524" s="57">
        <f t="shared" si="16"/>
        <v>-25093.46</v>
      </c>
      <c r="L524" s="1" t="s">
        <v>6712</v>
      </c>
      <c r="M524" s="1" t="s">
        <v>6921</v>
      </c>
      <c r="N524" s="1" t="s">
        <v>6801</v>
      </c>
      <c r="O524" s="1" t="s">
        <v>6713</v>
      </c>
      <c r="P524" s="21" t="s">
        <v>6502</v>
      </c>
      <c r="Q524" s="3" t="s">
        <v>6820</v>
      </c>
      <c r="U524" s="1" t="str">
        <f t="shared" si="17"/>
        <v>'089</v>
      </c>
      <c r="V524" s="1" t="s">
        <v>6854</v>
      </c>
      <c r="AI524" s="1"/>
      <c r="AM524" s="1" t="s">
        <v>951</v>
      </c>
    </row>
    <row r="525" spans="1:39" x14ac:dyDescent="0.2">
      <c r="A525" s="1" t="s">
        <v>953</v>
      </c>
      <c r="B525" s="1" t="s">
        <v>954</v>
      </c>
      <c r="C525" s="57">
        <v>0</v>
      </c>
      <c r="D525" s="57">
        <v>32103.79</v>
      </c>
      <c r="E525" s="58">
        <v>4097.7299999999996</v>
      </c>
      <c r="F525" s="58">
        <v>21604.21</v>
      </c>
      <c r="G525" s="57">
        <v>4097.7299999999996</v>
      </c>
      <c r="H525" s="57">
        <v>53708</v>
      </c>
      <c r="I525" s="57">
        <v>0</v>
      </c>
      <c r="J525" s="57">
        <v>49610.27</v>
      </c>
      <c r="K525" s="57">
        <f t="shared" si="16"/>
        <v>-49610.27</v>
      </c>
      <c r="L525" s="1" t="s">
        <v>6712</v>
      </c>
      <c r="M525" s="1" t="s">
        <v>6921</v>
      </c>
      <c r="N525" s="1" t="s">
        <v>6801</v>
      </c>
      <c r="O525" s="1" t="s">
        <v>6713</v>
      </c>
      <c r="P525" s="21" t="s">
        <v>6502</v>
      </c>
      <c r="Q525" s="3" t="s">
        <v>6820</v>
      </c>
      <c r="U525" s="1" t="str">
        <f t="shared" si="17"/>
        <v>'089</v>
      </c>
      <c r="V525" s="1" t="s">
        <v>6854</v>
      </c>
      <c r="AI525" s="1"/>
      <c r="AM525" s="1" t="s">
        <v>953</v>
      </c>
    </row>
    <row r="526" spans="1:39" x14ac:dyDescent="0.2">
      <c r="A526" s="1" t="s">
        <v>955</v>
      </c>
      <c r="B526" s="1" t="s">
        <v>954</v>
      </c>
      <c r="C526" s="57">
        <v>0</v>
      </c>
      <c r="D526" s="57">
        <v>772.62</v>
      </c>
      <c r="E526" s="58">
        <v>570.45000000000005</v>
      </c>
      <c r="F526" s="58">
        <v>889.81</v>
      </c>
      <c r="G526" s="57">
        <v>570.45000000000005</v>
      </c>
      <c r="H526" s="57">
        <v>1662.43</v>
      </c>
      <c r="I526" s="57">
        <v>0</v>
      </c>
      <c r="J526" s="57">
        <v>1091.98</v>
      </c>
      <c r="K526" s="57">
        <f t="shared" si="16"/>
        <v>-1091.98</v>
      </c>
      <c r="L526" s="1" t="s">
        <v>6712</v>
      </c>
      <c r="M526" s="1" t="s">
        <v>6921</v>
      </c>
      <c r="N526" s="1" t="s">
        <v>6801</v>
      </c>
      <c r="O526" s="1" t="s">
        <v>6713</v>
      </c>
      <c r="P526" s="21" t="s">
        <v>6502</v>
      </c>
      <c r="Q526" s="3" t="s">
        <v>6820</v>
      </c>
      <c r="U526" s="1" t="str">
        <f t="shared" si="17"/>
        <v>'089</v>
      </c>
      <c r="V526" s="1" t="s">
        <v>6854</v>
      </c>
      <c r="AI526" s="1"/>
      <c r="AM526" s="1" t="s">
        <v>955</v>
      </c>
    </row>
    <row r="527" spans="1:39" x14ac:dyDescent="0.2">
      <c r="A527" s="1" t="s">
        <v>956</v>
      </c>
      <c r="B527" s="1" t="s">
        <v>957</v>
      </c>
      <c r="C527" s="57">
        <v>0</v>
      </c>
      <c r="D527" s="57">
        <v>9199.2000000000007</v>
      </c>
      <c r="E527" s="58">
        <v>1615.35</v>
      </c>
      <c r="F527" s="58">
        <v>82.71</v>
      </c>
      <c r="G527" s="57">
        <v>1615.35</v>
      </c>
      <c r="H527" s="57">
        <v>9281.91</v>
      </c>
      <c r="I527" s="57">
        <v>0</v>
      </c>
      <c r="J527" s="57">
        <v>7666.56</v>
      </c>
      <c r="K527" s="57">
        <f t="shared" si="16"/>
        <v>-7666.56</v>
      </c>
      <c r="L527" s="1" t="s">
        <v>6712</v>
      </c>
      <c r="M527" s="1" t="s">
        <v>6921</v>
      </c>
      <c r="N527" s="1" t="s">
        <v>6801</v>
      </c>
      <c r="O527" s="1" t="s">
        <v>6713</v>
      </c>
      <c r="P527" s="21" t="s">
        <v>6502</v>
      </c>
      <c r="Q527" s="3" t="s">
        <v>6820</v>
      </c>
      <c r="U527" s="1" t="str">
        <f t="shared" si="17"/>
        <v>'089</v>
      </c>
      <c r="V527" s="1" t="s">
        <v>6854</v>
      </c>
      <c r="AI527" s="1"/>
      <c r="AM527" s="1" t="s">
        <v>956</v>
      </c>
    </row>
    <row r="528" spans="1:39" x14ac:dyDescent="0.2">
      <c r="A528" s="1" t="s">
        <v>958</v>
      </c>
      <c r="B528" s="1" t="s">
        <v>959</v>
      </c>
      <c r="C528" s="57">
        <v>0</v>
      </c>
      <c r="D528" s="57">
        <v>59872.83</v>
      </c>
      <c r="E528" s="58">
        <v>2302.06</v>
      </c>
      <c r="F528" s="58">
        <v>8953.06</v>
      </c>
      <c r="G528" s="57">
        <v>2302.06</v>
      </c>
      <c r="H528" s="57">
        <v>68825.89</v>
      </c>
      <c r="I528" s="57">
        <v>0</v>
      </c>
      <c r="J528" s="57">
        <v>66523.83</v>
      </c>
      <c r="K528" s="57">
        <f t="shared" si="16"/>
        <v>-66523.83</v>
      </c>
      <c r="L528" s="1" t="s">
        <v>6712</v>
      </c>
      <c r="M528" s="1" t="s">
        <v>6921</v>
      </c>
      <c r="N528" s="1" t="s">
        <v>6801</v>
      </c>
      <c r="O528" s="1" t="s">
        <v>6713</v>
      </c>
      <c r="P528" s="21" t="s">
        <v>6502</v>
      </c>
      <c r="Q528" s="3" t="s">
        <v>6820</v>
      </c>
      <c r="U528" s="1" t="str">
        <f t="shared" si="17"/>
        <v>'089</v>
      </c>
      <c r="V528" s="1" t="s">
        <v>6854</v>
      </c>
      <c r="AI528" s="1"/>
      <c r="AM528" s="1" t="s">
        <v>958</v>
      </c>
    </row>
    <row r="529" spans="1:39" x14ac:dyDescent="0.2">
      <c r="A529" s="1" t="s">
        <v>960</v>
      </c>
      <c r="B529" s="1" t="s">
        <v>961</v>
      </c>
      <c r="C529" s="57">
        <v>0</v>
      </c>
      <c r="D529" s="57">
        <v>3289.27</v>
      </c>
      <c r="E529" s="58">
        <v>1558.61</v>
      </c>
      <c r="F529" s="58">
        <v>367.05</v>
      </c>
      <c r="G529" s="57">
        <v>1558.61</v>
      </c>
      <c r="H529" s="57">
        <v>3656.32</v>
      </c>
      <c r="I529" s="57">
        <v>0</v>
      </c>
      <c r="J529" s="57">
        <v>2097.71</v>
      </c>
      <c r="K529" s="57">
        <f t="shared" si="16"/>
        <v>-2097.71</v>
      </c>
      <c r="L529" s="1" t="s">
        <v>6712</v>
      </c>
      <c r="M529" s="1" t="s">
        <v>6921</v>
      </c>
      <c r="N529" s="1" t="s">
        <v>6801</v>
      </c>
      <c r="O529" s="1" t="s">
        <v>6713</v>
      </c>
      <c r="P529" s="21" t="s">
        <v>6502</v>
      </c>
      <c r="Q529" s="3" t="s">
        <v>6820</v>
      </c>
      <c r="U529" s="1" t="str">
        <f t="shared" si="17"/>
        <v>'089</v>
      </c>
      <c r="V529" s="1" t="s">
        <v>6854</v>
      </c>
      <c r="AI529" s="1"/>
      <c r="AM529" s="1" t="s">
        <v>960</v>
      </c>
    </row>
    <row r="530" spans="1:39" x14ac:dyDescent="0.2">
      <c r="A530" s="1" t="s">
        <v>5961</v>
      </c>
      <c r="B530" s="1" t="s">
        <v>5962</v>
      </c>
      <c r="C530" s="57">
        <v>0</v>
      </c>
      <c r="D530" s="57">
        <v>103.68</v>
      </c>
      <c r="E530" s="58">
        <v>103.68</v>
      </c>
      <c r="F530" s="58">
        <v>0</v>
      </c>
      <c r="G530" s="57">
        <v>103.68</v>
      </c>
      <c r="H530" s="57">
        <v>103.68</v>
      </c>
      <c r="I530" s="57">
        <v>0</v>
      </c>
      <c r="J530" s="57">
        <v>0</v>
      </c>
      <c r="K530" s="57">
        <f t="shared" si="16"/>
        <v>0</v>
      </c>
      <c r="L530" s="1" t="s">
        <v>6712</v>
      </c>
      <c r="M530" s="1" t="s">
        <v>6921</v>
      </c>
      <c r="N530" s="1" t="s">
        <v>6801</v>
      </c>
      <c r="O530" s="1" t="s">
        <v>6713</v>
      </c>
      <c r="P530" s="21" t="s">
        <v>6502</v>
      </c>
      <c r="Q530" s="3" t="s">
        <v>6820</v>
      </c>
      <c r="U530" s="1" t="str">
        <f t="shared" si="17"/>
        <v>'089</v>
      </c>
      <c r="V530" s="1" t="s">
        <v>6854</v>
      </c>
      <c r="AI530" s="1"/>
      <c r="AM530" s="1" t="e">
        <v>#N/A</v>
      </c>
    </row>
    <row r="531" spans="1:39" x14ac:dyDescent="0.2">
      <c r="A531" s="1" t="s">
        <v>962</v>
      </c>
      <c r="B531" s="1" t="s">
        <v>963</v>
      </c>
      <c r="C531" s="57">
        <v>0</v>
      </c>
      <c r="D531" s="57">
        <v>5595.67</v>
      </c>
      <c r="E531" s="58">
        <v>3129.27</v>
      </c>
      <c r="F531" s="58">
        <v>588.91</v>
      </c>
      <c r="G531" s="57">
        <v>3129.27</v>
      </c>
      <c r="H531" s="57">
        <v>6184.58</v>
      </c>
      <c r="I531" s="57">
        <v>0</v>
      </c>
      <c r="J531" s="57">
        <v>3055.31</v>
      </c>
      <c r="K531" s="57">
        <f t="shared" si="16"/>
        <v>-3055.31</v>
      </c>
      <c r="L531" s="1" t="s">
        <v>6712</v>
      </c>
      <c r="M531" s="1" t="s">
        <v>6921</v>
      </c>
      <c r="N531" s="1" t="s">
        <v>6801</v>
      </c>
      <c r="O531" s="1" t="s">
        <v>6713</v>
      </c>
      <c r="P531" s="21" t="s">
        <v>6502</v>
      </c>
      <c r="Q531" s="3" t="s">
        <v>6820</v>
      </c>
      <c r="U531" s="1" t="str">
        <f t="shared" si="17"/>
        <v>'089</v>
      </c>
      <c r="V531" s="1" t="s">
        <v>6854</v>
      </c>
      <c r="AI531" s="1"/>
      <c r="AM531" s="1" t="s">
        <v>962</v>
      </c>
    </row>
    <row r="532" spans="1:39" x14ac:dyDescent="0.2">
      <c r="A532" s="1" t="s">
        <v>964</v>
      </c>
      <c r="B532" s="1" t="s">
        <v>965</v>
      </c>
      <c r="C532" s="57">
        <v>0</v>
      </c>
      <c r="D532" s="57">
        <v>0</v>
      </c>
      <c r="E532" s="58">
        <v>599.05999999999995</v>
      </c>
      <c r="F532" s="58">
        <v>599.05999999999995</v>
      </c>
      <c r="G532" s="57">
        <v>599.05999999999995</v>
      </c>
      <c r="H532" s="57">
        <v>599.05999999999995</v>
      </c>
      <c r="I532" s="57">
        <v>0</v>
      </c>
      <c r="J532" s="57">
        <v>0</v>
      </c>
      <c r="K532" s="57">
        <f t="shared" si="16"/>
        <v>0</v>
      </c>
      <c r="L532" s="1" t="s">
        <v>6712</v>
      </c>
      <c r="M532" s="1" t="s">
        <v>6921</v>
      </c>
      <c r="N532" s="1" t="s">
        <v>6801</v>
      </c>
      <c r="O532" s="1" t="s">
        <v>6503</v>
      </c>
      <c r="P532" s="21" t="s">
        <v>6498</v>
      </c>
      <c r="Q532" s="3" t="s">
        <v>6820</v>
      </c>
      <c r="U532" s="1" t="str">
        <f t="shared" si="17"/>
        <v>'090</v>
      </c>
      <c r="AI532" s="1"/>
      <c r="AM532" s="1" t="s">
        <v>964</v>
      </c>
    </row>
    <row r="533" spans="1:39" x14ac:dyDescent="0.2">
      <c r="A533" s="1" t="s">
        <v>966</v>
      </c>
      <c r="B533" s="1" t="s">
        <v>967</v>
      </c>
      <c r="C533" s="57">
        <v>67127.63</v>
      </c>
      <c r="D533" s="57">
        <v>0</v>
      </c>
      <c r="E533" s="58">
        <v>-63137.85</v>
      </c>
      <c r="F533" s="58">
        <v>3510.78</v>
      </c>
      <c r="G533" s="57">
        <v>3989.78</v>
      </c>
      <c r="H533" s="57">
        <v>3510.78</v>
      </c>
      <c r="I533" s="57">
        <v>479</v>
      </c>
      <c r="J533" s="57">
        <v>0</v>
      </c>
      <c r="K533" s="57">
        <f t="shared" si="16"/>
        <v>479</v>
      </c>
      <c r="L533" s="1" t="s">
        <v>6712</v>
      </c>
      <c r="M533" s="1" t="s">
        <v>6921</v>
      </c>
      <c r="N533" s="1" t="s">
        <v>6801</v>
      </c>
      <c r="O533" s="1" t="s">
        <v>6503</v>
      </c>
      <c r="P533" s="21" t="s">
        <v>6505</v>
      </c>
      <c r="Q533" s="3" t="s">
        <v>6820</v>
      </c>
      <c r="U533" s="1" t="str">
        <f t="shared" si="17"/>
        <v>'092</v>
      </c>
      <c r="AI533" s="1"/>
      <c r="AM533" s="1" t="s">
        <v>966</v>
      </c>
    </row>
    <row r="534" spans="1:39" x14ac:dyDescent="0.2">
      <c r="A534" s="1" t="s">
        <v>968</v>
      </c>
      <c r="B534" s="1" t="s">
        <v>969</v>
      </c>
      <c r="C534" s="57">
        <v>1880359.82</v>
      </c>
      <c r="D534" s="57">
        <v>0</v>
      </c>
      <c r="E534" s="58">
        <v>696608.44</v>
      </c>
      <c r="F534" s="58">
        <v>106549.27</v>
      </c>
      <c r="G534" s="57">
        <v>2576968.2599999998</v>
      </c>
      <c r="H534" s="57">
        <v>106549.27</v>
      </c>
      <c r="I534" s="57">
        <v>2470418.9900000002</v>
      </c>
      <c r="J534" s="57">
        <v>0</v>
      </c>
      <c r="K534" s="57">
        <f t="shared" si="16"/>
        <v>2470418.9900000002</v>
      </c>
      <c r="L534" s="1" t="s">
        <v>6712</v>
      </c>
      <c r="M534" s="1" t="s">
        <v>6921</v>
      </c>
      <c r="N534" s="1" t="s">
        <v>6801</v>
      </c>
      <c r="O534" s="1" t="s">
        <v>6503</v>
      </c>
      <c r="P534" s="21" t="s">
        <v>6514</v>
      </c>
      <c r="Q534" s="3" t="s">
        <v>6820</v>
      </c>
      <c r="U534" s="1" t="str">
        <f t="shared" si="17"/>
        <v>'092</v>
      </c>
      <c r="AI534" s="1"/>
      <c r="AM534" s="1" t="s">
        <v>968</v>
      </c>
    </row>
    <row r="535" spans="1:39" x14ac:dyDescent="0.2">
      <c r="A535" s="1" t="s">
        <v>970</v>
      </c>
      <c r="B535" s="1" t="s">
        <v>971</v>
      </c>
      <c r="C535" s="57">
        <v>42546.51</v>
      </c>
      <c r="D535" s="57">
        <v>0</v>
      </c>
      <c r="E535" s="58">
        <v>122145.89</v>
      </c>
      <c r="F535" s="58">
        <v>162888.82999999999</v>
      </c>
      <c r="G535" s="57">
        <v>164692.4</v>
      </c>
      <c r="H535" s="57">
        <v>162888.82999999999</v>
      </c>
      <c r="I535" s="57">
        <v>1803.57</v>
      </c>
      <c r="J535" s="57">
        <v>0</v>
      </c>
      <c r="K535" s="57">
        <f t="shared" si="16"/>
        <v>1803.57</v>
      </c>
      <c r="L535" s="11" t="s">
        <v>6707</v>
      </c>
      <c r="M535" s="1" t="s">
        <v>6919</v>
      </c>
      <c r="N535" s="11" t="s">
        <v>6790</v>
      </c>
      <c r="O535" s="11" t="s">
        <v>6855</v>
      </c>
      <c r="Q535" s="3" t="s">
        <v>6816</v>
      </c>
      <c r="U535" s="1" t="str">
        <f t="shared" si="17"/>
        <v>'094</v>
      </c>
      <c r="V535" s="1" t="s">
        <v>6824</v>
      </c>
      <c r="AI535" s="1"/>
      <c r="AM535" s="1" t="s">
        <v>970</v>
      </c>
    </row>
    <row r="536" spans="1:39" x14ac:dyDescent="0.2">
      <c r="A536" s="1" t="s">
        <v>972</v>
      </c>
      <c r="B536" s="1" t="s">
        <v>973</v>
      </c>
      <c r="C536" s="57">
        <v>391.18</v>
      </c>
      <c r="D536" s="57">
        <v>0</v>
      </c>
      <c r="E536" s="58">
        <v>30313.58</v>
      </c>
      <c r="F536" s="58">
        <v>29609.49</v>
      </c>
      <c r="G536" s="57">
        <v>30704.76</v>
      </c>
      <c r="H536" s="57">
        <v>29609.49</v>
      </c>
      <c r="I536" s="57">
        <v>1095.27</v>
      </c>
      <c r="J536" s="57">
        <v>0</v>
      </c>
      <c r="K536" s="57">
        <f t="shared" si="16"/>
        <v>1095.27</v>
      </c>
      <c r="L536" s="1" t="s">
        <v>6712</v>
      </c>
      <c r="M536" s="1" t="s">
        <v>6921</v>
      </c>
      <c r="N536" s="1" t="s">
        <v>6801</v>
      </c>
      <c r="O536" s="1" t="s">
        <v>6503</v>
      </c>
      <c r="P536" s="21" t="s">
        <v>6498</v>
      </c>
      <c r="Q536" s="3" t="s">
        <v>6820</v>
      </c>
      <c r="U536" s="1" t="str">
        <f t="shared" si="17"/>
        <v>'094</v>
      </c>
      <c r="AI536" s="1"/>
      <c r="AM536" s="1" t="s">
        <v>972</v>
      </c>
    </row>
    <row r="537" spans="1:39" x14ac:dyDescent="0.2">
      <c r="A537" s="1" t="s">
        <v>974</v>
      </c>
      <c r="B537" s="1" t="s">
        <v>975</v>
      </c>
      <c r="C537" s="57">
        <v>0</v>
      </c>
      <c r="D537" s="57">
        <v>0</v>
      </c>
      <c r="E537" s="58">
        <v>1398155172.53</v>
      </c>
      <c r="F537" s="58">
        <v>1398155172.53</v>
      </c>
      <c r="G537" s="57">
        <v>1398155172.53</v>
      </c>
      <c r="H537" s="57">
        <v>1398155172.53</v>
      </c>
      <c r="I537" s="57">
        <v>0</v>
      </c>
      <c r="J537" s="57">
        <v>0</v>
      </c>
      <c r="K537" s="57">
        <f t="shared" si="16"/>
        <v>0</v>
      </c>
      <c r="L537" s="1" t="s">
        <v>6712</v>
      </c>
      <c r="M537" s="1" t="s">
        <v>6921</v>
      </c>
      <c r="N537" s="1" t="s">
        <v>6801</v>
      </c>
      <c r="O537" s="1" t="s">
        <v>6503</v>
      </c>
      <c r="P537" s="21" t="s">
        <v>6498</v>
      </c>
      <c r="Q537" s="3" t="s">
        <v>6820</v>
      </c>
      <c r="U537" s="1" t="str">
        <f t="shared" si="17"/>
        <v>'095</v>
      </c>
      <c r="AI537" s="1"/>
      <c r="AM537" s="1" t="s">
        <v>974</v>
      </c>
    </row>
    <row r="538" spans="1:39" x14ac:dyDescent="0.2">
      <c r="A538" s="1" t="s">
        <v>976</v>
      </c>
      <c r="B538" s="1" t="s">
        <v>977</v>
      </c>
      <c r="C538" s="57">
        <v>0</v>
      </c>
      <c r="D538" s="57">
        <v>0</v>
      </c>
      <c r="E538" s="58">
        <v>40894243.619999997</v>
      </c>
      <c r="F538" s="58">
        <v>40894243.619999997</v>
      </c>
      <c r="G538" s="57">
        <v>40894243.619999997</v>
      </c>
      <c r="H538" s="57">
        <v>40894243.619999997</v>
      </c>
      <c r="I538" s="57">
        <v>0</v>
      </c>
      <c r="J538" s="57">
        <v>0</v>
      </c>
      <c r="K538" s="57">
        <f t="shared" si="16"/>
        <v>0</v>
      </c>
      <c r="L538" s="1" t="s">
        <v>6712</v>
      </c>
      <c r="M538" s="1" t="s">
        <v>6921</v>
      </c>
      <c r="N538" s="1" t="s">
        <v>6801</v>
      </c>
      <c r="O538" s="1" t="s">
        <v>6503</v>
      </c>
      <c r="P538" s="21" t="s">
        <v>6498</v>
      </c>
      <c r="Q538" s="3" t="s">
        <v>6820</v>
      </c>
      <c r="U538" s="1" t="str">
        <f t="shared" si="17"/>
        <v>'095</v>
      </c>
      <c r="AI538" s="1"/>
      <c r="AM538" s="1" t="s">
        <v>976</v>
      </c>
    </row>
    <row r="539" spans="1:39" x14ac:dyDescent="0.2">
      <c r="A539" s="1" t="s">
        <v>978</v>
      </c>
      <c r="B539" s="1" t="s">
        <v>979</v>
      </c>
      <c r="C539" s="57">
        <v>0</v>
      </c>
      <c r="D539" s="57">
        <v>0</v>
      </c>
      <c r="E539" s="58">
        <v>23787686.09</v>
      </c>
      <c r="F539" s="58">
        <v>23787686.09</v>
      </c>
      <c r="G539" s="57">
        <v>23787686.09</v>
      </c>
      <c r="H539" s="57">
        <v>23787686.09</v>
      </c>
      <c r="I539" s="57">
        <v>0</v>
      </c>
      <c r="J539" s="57">
        <v>0</v>
      </c>
      <c r="K539" s="57">
        <f t="shared" si="16"/>
        <v>0</v>
      </c>
      <c r="L539" s="1" t="s">
        <v>6712</v>
      </c>
      <c r="M539" s="1" t="s">
        <v>6921</v>
      </c>
      <c r="N539" s="1" t="s">
        <v>6801</v>
      </c>
      <c r="O539" s="1" t="s">
        <v>6503</v>
      </c>
      <c r="P539" s="21" t="s">
        <v>6498</v>
      </c>
      <c r="Q539" s="3" t="s">
        <v>6820</v>
      </c>
      <c r="U539" s="1" t="str">
        <f t="shared" si="17"/>
        <v>'095</v>
      </c>
      <c r="AI539" s="1"/>
      <c r="AM539" s="1" t="s">
        <v>978</v>
      </c>
    </row>
    <row r="540" spans="1:39" x14ac:dyDescent="0.2">
      <c r="A540" s="1" t="s">
        <v>980</v>
      </c>
      <c r="B540" s="1" t="s">
        <v>981</v>
      </c>
      <c r="C540" s="57">
        <v>0</v>
      </c>
      <c r="D540" s="57">
        <v>0</v>
      </c>
      <c r="E540" s="58">
        <v>1460466080.3599999</v>
      </c>
      <c r="F540" s="58">
        <v>1460465767.4300001</v>
      </c>
      <c r="G540" s="57">
        <v>1460466080.3599999</v>
      </c>
      <c r="H540" s="57">
        <v>1460465767.4300001</v>
      </c>
      <c r="I540" s="57">
        <v>312.93</v>
      </c>
      <c r="J540" s="57">
        <v>0</v>
      </c>
      <c r="K540" s="57">
        <f t="shared" si="16"/>
        <v>312.93</v>
      </c>
      <c r="L540" s="1" t="s">
        <v>6712</v>
      </c>
      <c r="M540" s="1" t="s">
        <v>6921</v>
      </c>
      <c r="N540" s="1" t="s">
        <v>6801</v>
      </c>
      <c r="O540" s="1" t="s">
        <v>6503</v>
      </c>
      <c r="P540" s="21" t="s">
        <v>6498</v>
      </c>
      <c r="Q540" s="3" t="s">
        <v>6820</v>
      </c>
      <c r="U540" s="1" t="str">
        <f t="shared" si="17"/>
        <v>'095</v>
      </c>
      <c r="AI540" s="1"/>
      <c r="AM540" s="1" t="s">
        <v>980</v>
      </c>
    </row>
    <row r="541" spans="1:39" x14ac:dyDescent="0.2">
      <c r="A541" s="1" t="s">
        <v>982</v>
      </c>
      <c r="B541" s="1" t="s">
        <v>983</v>
      </c>
      <c r="C541" s="57">
        <v>0</v>
      </c>
      <c r="D541" s="57">
        <v>0</v>
      </c>
      <c r="E541" s="58">
        <v>4041978551.3800001</v>
      </c>
      <c r="F541" s="58">
        <v>4041978551.3800001</v>
      </c>
      <c r="G541" s="57">
        <v>4041978551.3800001</v>
      </c>
      <c r="H541" s="57">
        <v>4041978551.3800001</v>
      </c>
      <c r="I541" s="57">
        <v>0</v>
      </c>
      <c r="J541" s="57">
        <v>0</v>
      </c>
      <c r="K541" s="57">
        <f t="shared" si="16"/>
        <v>0</v>
      </c>
      <c r="L541" s="1" t="s">
        <v>6712</v>
      </c>
      <c r="M541" s="1" t="s">
        <v>6921</v>
      </c>
      <c r="N541" s="1" t="s">
        <v>6801</v>
      </c>
      <c r="O541" s="1" t="s">
        <v>6503</v>
      </c>
      <c r="P541" s="21" t="s">
        <v>6498</v>
      </c>
      <c r="Q541" s="3" t="s">
        <v>6820</v>
      </c>
      <c r="U541" s="1" t="str">
        <f t="shared" si="17"/>
        <v>'095</v>
      </c>
      <c r="AI541" s="1"/>
      <c r="AM541" s="1" t="s">
        <v>982</v>
      </c>
    </row>
    <row r="542" spans="1:39" x14ac:dyDescent="0.2">
      <c r="A542" s="1" t="s">
        <v>984</v>
      </c>
      <c r="B542" s="1" t="s">
        <v>985</v>
      </c>
      <c r="C542" s="57">
        <v>21814.38</v>
      </c>
      <c r="D542" s="57">
        <v>0</v>
      </c>
      <c r="E542" s="58">
        <v>640617.55000000005</v>
      </c>
      <c r="F542" s="58">
        <v>630444.30000000005</v>
      </c>
      <c r="G542" s="57">
        <v>662431.93000000005</v>
      </c>
      <c r="H542" s="57">
        <v>630444.30000000005</v>
      </c>
      <c r="I542" s="57">
        <v>31987.63</v>
      </c>
      <c r="J542" s="57">
        <v>0</v>
      </c>
      <c r="K542" s="57">
        <f t="shared" si="16"/>
        <v>31987.63</v>
      </c>
      <c r="L542" s="1" t="s">
        <v>6712</v>
      </c>
      <c r="M542" s="1" t="s">
        <v>6921</v>
      </c>
      <c r="N542" s="1" t="s">
        <v>6801</v>
      </c>
      <c r="O542" s="1" t="s">
        <v>6503</v>
      </c>
      <c r="P542" s="21" t="s">
        <v>6498</v>
      </c>
      <c r="Q542" s="3" t="s">
        <v>6820</v>
      </c>
      <c r="U542" s="1" t="str">
        <f t="shared" si="17"/>
        <v>'096</v>
      </c>
      <c r="AI542" s="1"/>
      <c r="AM542" s="1" t="s">
        <v>984</v>
      </c>
    </row>
    <row r="543" spans="1:39" x14ac:dyDescent="0.2">
      <c r="A543" s="1" t="s">
        <v>986</v>
      </c>
      <c r="B543" s="1" t="s">
        <v>987</v>
      </c>
      <c r="C543" s="57">
        <v>2288.3200000000002</v>
      </c>
      <c r="D543" s="57">
        <v>0</v>
      </c>
      <c r="E543" s="58">
        <v>947963211.33000004</v>
      </c>
      <c r="F543" s="58">
        <v>947963211.33000004</v>
      </c>
      <c r="G543" s="57">
        <v>947965499.64999998</v>
      </c>
      <c r="H543" s="57">
        <v>947963211.33000004</v>
      </c>
      <c r="I543" s="57">
        <v>2288.3200000000002</v>
      </c>
      <c r="J543" s="57">
        <v>0</v>
      </c>
      <c r="K543" s="57">
        <f t="shared" si="16"/>
        <v>2288.3200000000002</v>
      </c>
      <c r="L543" s="1" t="s">
        <v>6712</v>
      </c>
      <c r="M543" s="1" t="s">
        <v>6921</v>
      </c>
      <c r="N543" s="1" t="s">
        <v>6801</v>
      </c>
      <c r="O543" s="1" t="s">
        <v>6503</v>
      </c>
      <c r="P543" s="21" t="s">
        <v>6498</v>
      </c>
      <c r="Q543" s="3" t="s">
        <v>6820</v>
      </c>
      <c r="U543" s="1" t="str">
        <f t="shared" si="17"/>
        <v>'098</v>
      </c>
      <c r="AI543" s="1"/>
      <c r="AM543" s="1" t="s">
        <v>986</v>
      </c>
    </row>
    <row r="544" spans="1:39" x14ac:dyDescent="0.2">
      <c r="A544" s="1" t="s">
        <v>988</v>
      </c>
      <c r="B544" s="1" t="s">
        <v>989</v>
      </c>
      <c r="C544" s="57">
        <v>182849628.86000001</v>
      </c>
      <c r="D544" s="57">
        <v>5557366.7000000002</v>
      </c>
      <c r="E544" s="58">
        <v>51357093492.669998</v>
      </c>
      <c r="F544" s="58">
        <v>51159574935.82</v>
      </c>
      <c r="G544" s="57">
        <v>51539943121.529999</v>
      </c>
      <c r="H544" s="57">
        <v>51165132302.519997</v>
      </c>
      <c r="I544" s="57">
        <v>380727421.41000003</v>
      </c>
      <c r="J544" s="57">
        <v>5916602.4000000004</v>
      </c>
      <c r="K544" s="57">
        <f t="shared" si="16"/>
        <v>374810819.01000005</v>
      </c>
      <c r="M544" s="1" t="s">
        <v>6922</v>
      </c>
      <c r="U544" s="1" t="str">
        <f t="shared" si="17"/>
        <v>'0</v>
      </c>
      <c r="AI544" s="1"/>
      <c r="AM544" s="1" t="s">
        <v>988</v>
      </c>
    </row>
    <row r="545" spans="1:39" x14ac:dyDescent="0.2">
      <c r="A545" s="1" t="s">
        <v>990</v>
      </c>
      <c r="B545" s="1" t="s">
        <v>991</v>
      </c>
      <c r="C545" s="57">
        <v>397983.53</v>
      </c>
      <c r="D545" s="57">
        <v>0</v>
      </c>
      <c r="E545" s="58">
        <v>6951318.3200000003</v>
      </c>
      <c r="F545" s="58">
        <v>6653555.25</v>
      </c>
      <c r="G545" s="57">
        <v>7349301.8499999996</v>
      </c>
      <c r="H545" s="57">
        <v>6653555.25</v>
      </c>
      <c r="I545" s="57">
        <v>695746.6</v>
      </c>
      <c r="J545" s="57">
        <v>0</v>
      </c>
      <c r="K545" s="57">
        <f t="shared" si="16"/>
        <v>695746.6</v>
      </c>
      <c r="L545" s="1" t="s">
        <v>5862</v>
      </c>
      <c r="M545" s="1" t="s">
        <v>6923</v>
      </c>
      <c r="N545" s="1" t="s">
        <v>6798</v>
      </c>
      <c r="O545" s="1" t="s">
        <v>5862</v>
      </c>
      <c r="P545" s="21" t="s">
        <v>6783</v>
      </c>
      <c r="Q545" s="3" t="s">
        <v>6818</v>
      </c>
      <c r="U545" s="1" t="str">
        <f t="shared" si="17"/>
        <v>'100</v>
      </c>
      <c r="AI545" s="1"/>
      <c r="AM545" s="1" t="s">
        <v>990</v>
      </c>
    </row>
    <row r="546" spans="1:39" x14ac:dyDescent="0.2">
      <c r="A546" s="1" t="s">
        <v>992</v>
      </c>
      <c r="B546" s="1" t="s">
        <v>993</v>
      </c>
      <c r="C546" s="57">
        <v>1026435.81</v>
      </c>
      <c r="D546" s="57">
        <v>0</v>
      </c>
      <c r="E546" s="58">
        <v>13598934.529999999</v>
      </c>
      <c r="F546" s="58">
        <v>13325613.26</v>
      </c>
      <c r="G546" s="57">
        <v>14625370.34</v>
      </c>
      <c r="H546" s="57">
        <v>13325613.26</v>
      </c>
      <c r="I546" s="57">
        <v>1299757.08</v>
      </c>
      <c r="J546" s="57">
        <v>0</v>
      </c>
      <c r="K546" s="57">
        <f t="shared" si="16"/>
        <v>1299757.08</v>
      </c>
      <c r="L546" s="1" t="s">
        <v>5862</v>
      </c>
      <c r="M546" s="1" t="s">
        <v>6923</v>
      </c>
      <c r="N546" s="1" t="s">
        <v>6798</v>
      </c>
      <c r="O546" s="1" t="s">
        <v>5862</v>
      </c>
      <c r="P546" s="21" t="s">
        <v>6782</v>
      </c>
      <c r="Q546" s="3" t="s">
        <v>6818</v>
      </c>
      <c r="U546" s="1" t="str">
        <f t="shared" si="17"/>
        <v>'100</v>
      </c>
      <c r="AI546" s="1"/>
      <c r="AM546" s="1" t="s">
        <v>992</v>
      </c>
    </row>
    <row r="547" spans="1:39" x14ac:dyDescent="0.2">
      <c r="A547" s="1" t="s">
        <v>994</v>
      </c>
      <c r="B547" s="1" t="s">
        <v>995</v>
      </c>
      <c r="C547" s="57">
        <v>39087879.020000003</v>
      </c>
      <c r="D547" s="57">
        <v>0</v>
      </c>
      <c r="E547" s="58">
        <v>335133667.17000002</v>
      </c>
      <c r="F547" s="58">
        <v>342367477.97000003</v>
      </c>
      <c r="G547" s="57">
        <v>374221546.19</v>
      </c>
      <c r="H547" s="57">
        <v>342367477.97000003</v>
      </c>
      <c r="I547" s="57">
        <v>31854068.219999999</v>
      </c>
      <c r="J547" s="57">
        <v>0</v>
      </c>
      <c r="K547" s="57">
        <f t="shared" si="16"/>
        <v>31854068.219999999</v>
      </c>
      <c r="L547" s="1" t="s">
        <v>5862</v>
      </c>
      <c r="M547" s="1" t="s">
        <v>6923</v>
      </c>
      <c r="N547" s="1" t="s">
        <v>6798</v>
      </c>
      <c r="O547" s="1" t="s">
        <v>5862</v>
      </c>
      <c r="P547" s="21" t="s">
        <v>6785</v>
      </c>
      <c r="Q547" s="3" t="s">
        <v>6818</v>
      </c>
      <c r="U547" s="1" t="str">
        <f t="shared" si="17"/>
        <v>'100</v>
      </c>
      <c r="AI547" s="1"/>
      <c r="AM547" s="1" t="s">
        <v>994</v>
      </c>
    </row>
    <row r="548" spans="1:39" x14ac:dyDescent="0.2">
      <c r="A548" s="1" t="s">
        <v>996</v>
      </c>
      <c r="B548" s="1" t="s">
        <v>997</v>
      </c>
      <c r="C548" s="57">
        <v>1019182.24</v>
      </c>
      <c r="D548" s="57">
        <v>0</v>
      </c>
      <c r="E548" s="58">
        <v>11666345.779999999</v>
      </c>
      <c r="F548" s="58">
        <v>11664440.039999999</v>
      </c>
      <c r="G548" s="57">
        <v>12685528.02</v>
      </c>
      <c r="H548" s="57">
        <v>11664440.039999999</v>
      </c>
      <c r="I548" s="57">
        <v>1021087.98</v>
      </c>
      <c r="J548" s="57">
        <v>0</v>
      </c>
      <c r="K548" s="57">
        <f t="shared" si="16"/>
        <v>1021087.98</v>
      </c>
      <c r="L548" s="1" t="s">
        <v>5862</v>
      </c>
      <c r="M548" s="1" t="s">
        <v>6923</v>
      </c>
      <c r="N548" s="1" t="s">
        <v>6798</v>
      </c>
      <c r="O548" s="1" t="s">
        <v>5862</v>
      </c>
      <c r="P548" s="21" t="s">
        <v>6786</v>
      </c>
      <c r="Q548" s="3" t="s">
        <v>6818</v>
      </c>
      <c r="U548" s="1" t="str">
        <f t="shared" si="17"/>
        <v>'100</v>
      </c>
      <c r="AI548" s="1"/>
      <c r="AM548" s="1" t="s">
        <v>996</v>
      </c>
    </row>
    <row r="549" spans="1:39" x14ac:dyDescent="0.2">
      <c r="A549" s="1" t="s">
        <v>998</v>
      </c>
      <c r="B549" s="1" t="s">
        <v>999</v>
      </c>
      <c r="C549" s="57">
        <v>21024438.719999999</v>
      </c>
      <c r="D549" s="57">
        <v>0</v>
      </c>
      <c r="E549" s="58">
        <v>134652133.41</v>
      </c>
      <c r="F549" s="58">
        <v>135630537.31999999</v>
      </c>
      <c r="G549" s="57">
        <v>155676572.13</v>
      </c>
      <c r="H549" s="57">
        <v>135630537.31999999</v>
      </c>
      <c r="I549" s="57">
        <v>20046034.809999999</v>
      </c>
      <c r="J549" s="57">
        <v>0</v>
      </c>
      <c r="K549" s="57">
        <f t="shared" si="16"/>
        <v>20046034.809999999</v>
      </c>
      <c r="L549" s="1" t="s">
        <v>5862</v>
      </c>
      <c r="M549" s="1" t="s">
        <v>6923</v>
      </c>
      <c r="N549" s="1" t="s">
        <v>6798</v>
      </c>
      <c r="O549" s="1" t="s">
        <v>5862</v>
      </c>
      <c r="P549" s="21" t="s">
        <v>6786</v>
      </c>
      <c r="Q549" s="3" t="s">
        <v>6818</v>
      </c>
      <c r="U549" s="1" t="str">
        <f t="shared" si="17"/>
        <v>'100</v>
      </c>
      <c r="AI549" s="1"/>
      <c r="AM549" s="1" t="s">
        <v>998</v>
      </c>
    </row>
    <row r="550" spans="1:39" x14ac:dyDescent="0.2">
      <c r="A550" s="1" t="s">
        <v>1000</v>
      </c>
      <c r="B550" s="1" t="s">
        <v>1001</v>
      </c>
      <c r="C550" s="57">
        <v>187541.09</v>
      </c>
      <c r="D550" s="57">
        <v>0</v>
      </c>
      <c r="E550" s="58">
        <v>2218559.8199999998</v>
      </c>
      <c r="F550" s="58">
        <v>2364634.7799999998</v>
      </c>
      <c r="G550" s="57">
        <v>2406100.91</v>
      </c>
      <c r="H550" s="57">
        <v>2364634.7799999998</v>
      </c>
      <c r="I550" s="57">
        <v>41466.129999999997</v>
      </c>
      <c r="J550" s="57">
        <v>0</v>
      </c>
      <c r="K550" s="57">
        <f t="shared" si="16"/>
        <v>41466.129999999997</v>
      </c>
      <c r="L550" s="1" t="s">
        <v>5862</v>
      </c>
      <c r="M550" s="1" t="s">
        <v>6923</v>
      </c>
      <c r="N550" s="1" t="s">
        <v>6798</v>
      </c>
      <c r="O550" s="1" t="s">
        <v>5862</v>
      </c>
      <c r="P550" s="21" t="s">
        <v>6784</v>
      </c>
      <c r="Q550" s="3" t="s">
        <v>6818</v>
      </c>
      <c r="U550" s="1" t="str">
        <f t="shared" si="17"/>
        <v>'100</v>
      </c>
      <c r="AI550" s="1"/>
      <c r="AM550" s="1" t="s">
        <v>1000</v>
      </c>
    </row>
    <row r="551" spans="1:39" x14ac:dyDescent="0.2">
      <c r="A551" s="1" t="s">
        <v>1002</v>
      </c>
      <c r="B551" s="1" t="s">
        <v>1003</v>
      </c>
      <c r="C551" s="57">
        <v>38449.69</v>
      </c>
      <c r="D551" s="57">
        <v>0</v>
      </c>
      <c r="E551" s="58">
        <v>100073.25</v>
      </c>
      <c r="F551" s="58">
        <v>123077.06</v>
      </c>
      <c r="G551" s="57">
        <v>138522.94</v>
      </c>
      <c r="H551" s="57">
        <v>123077.06</v>
      </c>
      <c r="I551" s="57">
        <v>15445.88</v>
      </c>
      <c r="J551" s="57">
        <v>0</v>
      </c>
      <c r="K551" s="57">
        <f t="shared" si="16"/>
        <v>15445.88</v>
      </c>
      <c r="L551" s="1" t="s">
        <v>5862</v>
      </c>
      <c r="M551" s="1" t="s">
        <v>6923</v>
      </c>
      <c r="N551" s="1" t="s">
        <v>6798</v>
      </c>
      <c r="O551" s="1" t="s">
        <v>5862</v>
      </c>
      <c r="P551" s="21" t="s">
        <v>6784</v>
      </c>
      <c r="Q551" s="3" t="s">
        <v>6818</v>
      </c>
      <c r="U551" s="1" t="str">
        <f t="shared" si="17"/>
        <v>'100</v>
      </c>
      <c r="AI551" s="1"/>
      <c r="AM551" s="1" t="s">
        <v>1002</v>
      </c>
    </row>
    <row r="552" spans="1:39" x14ac:dyDescent="0.2">
      <c r="A552" s="1" t="s">
        <v>1004</v>
      </c>
      <c r="B552" s="1" t="s">
        <v>1005</v>
      </c>
      <c r="C552" s="57">
        <v>43385.53</v>
      </c>
      <c r="D552" s="57">
        <v>0</v>
      </c>
      <c r="E552" s="58">
        <v>0</v>
      </c>
      <c r="F552" s="58">
        <v>22141.25</v>
      </c>
      <c r="G552" s="57">
        <v>43385.53</v>
      </c>
      <c r="H552" s="57">
        <v>22141.25</v>
      </c>
      <c r="I552" s="57">
        <v>21244.28</v>
      </c>
      <c r="J552" s="57">
        <v>0</v>
      </c>
      <c r="K552" s="57">
        <f t="shared" si="16"/>
        <v>21244.28</v>
      </c>
      <c r="L552" s="1" t="s">
        <v>5862</v>
      </c>
      <c r="M552" s="1" t="s">
        <v>6923</v>
      </c>
      <c r="N552" s="1" t="s">
        <v>6798</v>
      </c>
      <c r="O552" s="1" t="s">
        <v>5862</v>
      </c>
      <c r="P552" s="21" t="s">
        <v>6786</v>
      </c>
      <c r="Q552" s="3" t="s">
        <v>6818</v>
      </c>
      <c r="U552" s="1" t="str">
        <f t="shared" si="17"/>
        <v>'102</v>
      </c>
      <c r="AI552" s="1"/>
      <c r="AM552" s="1" t="s">
        <v>1004</v>
      </c>
    </row>
    <row r="553" spans="1:39" x14ac:dyDescent="0.2">
      <c r="A553" s="1" t="s">
        <v>1006</v>
      </c>
      <c r="B553" s="1" t="s">
        <v>1007</v>
      </c>
      <c r="C553" s="57">
        <v>7418.98</v>
      </c>
      <c r="D553" s="57">
        <v>0</v>
      </c>
      <c r="E553" s="58">
        <v>0</v>
      </c>
      <c r="F553" s="58">
        <v>3265.13</v>
      </c>
      <c r="G553" s="57">
        <v>7418.98</v>
      </c>
      <c r="H553" s="57">
        <v>3265.13</v>
      </c>
      <c r="I553" s="57">
        <v>4153.8500000000004</v>
      </c>
      <c r="J553" s="57">
        <v>0</v>
      </c>
      <c r="K553" s="57">
        <f t="shared" si="16"/>
        <v>4153.8500000000004</v>
      </c>
      <c r="L553" s="1" t="s">
        <v>5862</v>
      </c>
      <c r="M553" s="1" t="s">
        <v>6923</v>
      </c>
      <c r="N553" s="1" t="s">
        <v>6798</v>
      </c>
      <c r="O553" s="1" t="s">
        <v>5862</v>
      </c>
      <c r="P553" s="21" t="s">
        <v>6786</v>
      </c>
      <c r="Q553" s="3" t="s">
        <v>6818</v>
      </c>
      <c r="U553" s="1" t="str">
        <f t="shared" si="17"/>
        <v>'102</v>
      </c>
      <c r="AI553" s="1"/>
      <c r="AM553" s="1" t="s">
        <v>1006</v>
      </c>
    </row>
    <row r="554" spans="1:39" x14ac:dyDescent="0.2">
      <c r="A554" s="1" t="s">
        <v>5963</v>
      </c>
      <c r="B554" s="1" t="s">
        <v>5964</v>
      </c>
      <c r="C554" s="57">
        <v>3843.09</v>
      </c>
      <c r="D554" s="57">
        <v>0</v>
      </c>
      <c r="E554" s="58">
        <v>0</v>
      </c>
      <c r="F554" s="58">
        <v>3843.09</v>
      </c>
      <c r="G554" s="57">
        <v>3843.09</v>
      </c>
      <c r="H554" s="57">
        <v>3843.09</v>
      </c>
      <c r="I554" s="57">
        <v>0</v>
      </c>
      <c r="J554" s="57">
        <v>0</v>
      </c>
      <c r="K554" s="57">
        <f t="shared" si="16"/>
        <v>0</v>
      </c>
      <c r="L554" s="1" t="s">
        <v>5862</v>
      </c>
      <c r="M554" s="1" t="s">
        <v>6923</v>
      </c>
      <c r="N554" s="1" t="s">
        <v>6798</v>
      </c>
      <c r="O554" s="1" t="s">
        <v>5862</v>
      </c>
      <c r="P554" s="21" t="s">
        <v>6786</v>
      </c>
      <c r="Q554" s="3" t="s">
        <v>6818</v>
      </c>
      <c r="U554" s="1" t="str">
        <f t="shared" si="17"/>
        <v>'102</v>
      </c>
      <c r="AI554" s="1"/>
      <c r="AM554" s="1" t="e">
        <v>#N/A</v>
      </c>
    </row>
    <row r="555" spans="1:39" x14ac:dyDescent="0.2">
      <c r="A555" s="1" t="s">
        <v>1008</v>
      </c>
      <c r="B555" s="1" t="s">
        <v>1009</v>
      </c>
      <c r="C555" s="57">
        <v>31289416.07</v>
      </c>
      <c r="D555" s="57">
        <v>0</v>
      </c>
      <c r="E555" s="58">
        <v>4229925.84</v>
      </c>
      <c r="F555" s="58">
        <v>10004056.18</v>
      </c>
      <c r="G555" s="57">
        <v>35519341.909999996</v>
      </c>
      <c r="H555" s="57">
        <v>10004056.18</v>
      </c>
      <c r="I555" s="57">
        <v>25515285.73</v>
      </c>
      <c r="J555" s="57">
        <v>0</v>
      </c>
      <c r="K555" s="57">
        <f t="shared" si="16"/>
        <v>25515285.73</v>
      </c>
      <c r="L555" s="1" t="s">
        <v>5862</v>
      </c>
      <c r="M555" s="1" t="s">
        <v>6923</v>
      </c>
      <c r="N555" s="1" t="s">
        <v>6798</v>
      </c>
      <c r="O555" s="1" t="s">
        <v>5862</v>
      </c>
      <c r="P555" s="21" t="s">
        <v>6783</v>
      </c>
      <c r="Q555" s="3" t="s">
        <v>6818</v>
      </c>
      <c r="U555" s="1" t="str">
        <f t="shared" si="17"/>
        <v>'103</v>
      </c>
      <c r="AI555" s="1"/>
      <c r="AM555" s="1" t="s">
        <v>1008</v>
      </c>
    </row>
    <row r="556" spans="1:39" x14ac:dyDescent="0.2">
      <c r="A556" s="1" t="s">
        <v>1010</v>
      </c>
      <c r="B556" s="1" t="s">
        <v>1011</v>
      </c>
      <c r="C556" s="57">
        <v>282975.07</v>
      </c>
      <c r="D556" s="57">
        <v>0</v>
      </c>
      <c r="E556" s="58">
        <v>0</v>
      </c>
      <c r="F556" s="58">
        <v>76610.02</v>
      </c>
      <c r="G556" s="57">
        <v>282975.07</v>
      </c>
      <c r="H556" s="57">
        <v>76610.02</v>
      </c>
      <c r="I556" s="57">
        <v>206365.05</v>
      </c>
      <c r="J556" s="57">
        <v>0</v>
      </c>
      <c r="K556" s="57">
        <f t="shared" si="16"/>
        <v>206365.05</v>
      </c>
      <c r="L556" s="1" t="s">
        <v>5862</v>
      </c>
      <c r="M556" s="1" t="s">
        <v>6923</v>
      </c>
      <c r="N556" s="1" t="s">
        <v>6798</v>
      </c>
      <c r="O556" s="1" t="s">
        <v>5862</v>
      </c>
      <c r="P556" s="21" t="s">
        <v>6783</v>
      </c>
      <c r="Q556" s="3" t="s">
        <v>6818</v>
      </c>
      <c r="U556" s="1" t="str">
        <f t="shared" si="17"/>
        <v>'105</v>
      </c>
      <c r="AI556" s="1"/>
      <c r="AM556" s="1" t="s">
        <v>1010</v>
      </c>
    </row>
    <row r="557" spans="1:39" x14ac:dyDescent="0.2">
      <c r="A557" s="1" t="s">
        <v>1012</v>
      </c>
      <c r="B557" s="1" t="s">
        <v>1013</v>
      </c>
      <c r="C557" s="57">
        <v>276542.95</v>
      </c>
      <c r="D557" s="57">
        <v>0</v>
      </c>
      <c r="E557" s="58">
        <v>0</v>
      </c>
      <c r="F557" s="58">
        <v>128085.72</v>
      </c>
      <c r="G557" s="57">
        <v>276542.95</v>
      </c>
      <c r="H557" s="57">
        <v>128085.72</v>
      </c>
      <c r="I557" s="57">
        <v>148457.23000000001</v>
      </c>
      <c r="J557" s="57">
        <v>0</v>
      </c>
      <c r="K557" s="57">
        <f t="shared" si="16"/>
        <v>148457.23000000001</v>
      </c>
      <c r="L557" s="1" t="s">
        <v>5862</v>
      </c>
      <c r="M557" s="1" t="s">
        <v>6923</v>
      </c>
      <c r="N557" s="1" t="s">
        <v>6798</v>
      </c>
      <c r="O557" s="1" t="s">
        <v>5862</v>
      </c>
      <c r="P557" s="21" t="s">
        <v>6785</v>
      </c>
      <c r="Q557" s="3" t="s">
        <v>6818</v>
      </c>
      <c r="U557" s="1" t="str">
        <f t="shared" si="17"/>
        <v>'105</v>
      </c>
      <c r="AI557" s="1"/>
      <c r="AM557" s="1" t="s">
        <v>1012</v>
      </c>
    </row>
    <row r="558" spans="1:39" x14ac:dyDescent="0.2">
      <c r="A558" s="1" t="s">
        <v>5965</v>
      </c>
      <c r="B558" s="1" t="s">
        <v>5966</v>
      </c>
      <c r="C558" s="57">
        <v>5231.18</v>
      </c>
      <c r="D558" s="57">
        <v>0</v>
      </c>
      <c r="E558" s="58">
        <v>0</v>
      </c>
      <c r="F558" s="58">
        <v>5231.18</v>
      </c>
      <c r="G558" s="57">
        <v>5231.18</v>
      </c>
      <c r="H558" s="57">
        <v>5231.18</v>
      </c>
      <c r="I558" s="57">
        <v>0</v>
      </c>
      <c r="J558" s="57">
        <v>0</v>
      </c>
      <c r="K558" s="57">
        <f t="shared" si="16"/>
        <v>0</v>
      </c>
      <c r="L558" s="1" t="s">
        <v>5862</v>
      </c>
      <c r="M558" s="1" t="s">
        <v>6923</v>
      </c>
      <c r="N558" s="1" t="s">
        <v>6798</v>
      </c>
      <c r="O558" s="1" t="s">
        <v>5862</v>
      </c>
      <c r="P558" s="21" t="s">
        <v>6785</v>
      </c>
      <c r="Q558" s="3" t="s">
        <v>6818</v>
      </c>
      <c r="U558" s="1" t="str">
        <f t="shared" si="17"/>
        <v>'105</v>
      </c>
      <c r="AI558" s="1"/>
      <c r="AM558" s="1" t="e">
        <v>#N/A</v>
      </c>
    </row>
    <row r="559" spans="1:39" x14ac:dyDescent="0.2">
      <c r="A559" s="1" t="s">
        <v>1014</v>
      </c>
      <c r="B559" s="1" t="s">
        <v>1015</v>
      </c>
      <c r="C559" s="57">
        <v>965915.15</v>
      </c>
      <c r="D559" s="57">
        <v>0</v>
      </c>
      <c r="E559" s="58">
        <v>0</v>
      </c>
      <c r="F559" s="58">
        <v>228983.74</v>
      </c>
      <c r="G559" s="57">
        <v>965915.15</v>
      </c>
      <c r="H559" s="57">
        <v>228983.74</v>
      </c>
      <c r="I559" s="57">
        <v>736931.41</v>
      </c>
      <c r="J559" s="57">
        <v>0</v>
      </c>
      <c r="K559" s="57">
        <f t="shared" si="16"/>
        <v>736931.41</v>
      </c>
      <c r="L559" s="1" t="s">
        <v>5862</v>
      </c>
      <c r="M559" s="1" t="s">
        <v>6923</v>
      </c>
      <c r="N559" s="1" t="s">
        <v>6798</v>
      </c>
      <c r="O559" s="1" t="s">
        <v>5862</v>
      </c>
      <c r="P559" s="21" t="s">
        <v>6786</v>
      </c>
      <c r="Q559" s="3" t="s">
        <v>6818</v>
      </c>
      <c r="U559" s="1" t="str">
        <f t="shared" si="17"/>
        <v>'106</v>
      </c>
      <c r="AI559" s="1"/>
      <c r="AM559" s="1" t="s">
        <v>1014</v>
      </c>
    </row>
    <row r="560" spans="1:39" x14ac:dyDescent="0.2">
      <c r="A560" s="1" t="s">
        <v>1016</v>
      </c>
      <c r="B560" s="1" t="s">
        <v>1017</v>
      </c>
      <c r="C560" s="57">
        <v>0</v>
      </c>
      <c r="D560" s="57">
        <v>0</v>
      </c>
      <c r="E560" s="58">
        <v>4727920.92</v>
      </c>
      <c r="F560" s="58">
        <v>4727920.92</v>
      </c>
      <c r="G560" s="57">
        <v>4727920.92</v>
      </c>
      <c r="H560" s="57">
        <v>4727920.92</v>
      </c>
      <c r="I560" s="57">
        <v>0</v>
      </c>
      <c r="J560" s="57">
        <v>0</v>
      </c>
      <c r="K560" s="57">
        <f t="shared" si="16"/>
        <v>0</v>
      </c>
      <c r="L560" s="1" t="s">
        <v>5862</v>
      </c>
      <c r="M560" s="1" t="s">
        <v>6923</v>
      </c>
      <c r="N560" s="1" t="s">
        <v>6798</v>
      </c>
      <c r="O560" s="1" t="s">
        <v>5862</v>
      </c>
      <c r="P560" s="21" t="s">
        <v>6785</v>
      </c>
      <c r="Q560" s="3" t="s">
        <v>6818</v>
      </c>
      <c r="U560" s="1" t="str">
        <f t="shared" si="17"/>
        <v>'107</v>
      </c>
      <c r="AI560" s="1"/>
      <c r="AM560" s="1" t="s">
        <v>1016</v>
      </c>
    </row>
    <row r="561" spans="1:39" x14ac:dyDescent="0.2">
      <c r="A561" s="1" t="s">
        <v>1018</v>
      </c>
      <c r="B561" s="1" t="s">
        <v>1019</v>
      </c>
      <c r="C561" s="57">
        <v>0</v>
      </c>
      <c r="D561" s="57">
        <v>0</v>
      </c>
      <c r="E561" s="58">
        <v>4727920.92</v>
      </c>
      <c r="F561" s="58">
        <v>4727920.92</v>
      </c>
      <c r="G561" s="57">
        <v>4727920.92</v>
      </c>
      <c r="H561" s="57">
        <v>4727920.92</v>
      </c>
      <c r="I561" s="57">
        <v>0</v>
      </c>
      <c r="J561" s="57">
        <v>0</v>
      </c>
      <c r="K561" s="57">
        <f t="shared" si="16"/>
        <v>0</v>
      </c>
      <c r="L561" s="1" t="s">
        <v>5862</v>
      </c>
      <c r="M561" s="1" t="s">
        <v>6923</v>
      </c>
      <c r="N561" s="1" t="s">
        <v>6798</v>
      </c>
      <c r="O561" s="1" t="s">
        <v>5862</v>
      </c>
      <c r="P561" s="21" t="s">
        <v>6785</v>
      </c>
      <c r="Q561" s="3" t="s">
        <v>6818</v>
      </c>
      <c r="U561" s="1" t="str">
        <f t="shared" si="17"/>
        <v>'107</v>
      </c>
      <c r="AI561" s="1"/>
      <c r="AM561" s="1" t="s">
        <v>1018</v>
      </c>
    </row>
    <row r="562" spans="1:39" x14ac:dyDescent="0.2">
      <c r="A562" s="1" t="s">
        <v>1020</v>
      </c>
      <c r="B562" s="1" t="s">
        <v>1021</v>
      </c>
      <c r="C562" s="57">
        <v>15000</v>
      </c>
      <c r="D562" s="57">
        <v>0</v>
      </c>
      <c r="E562" s="58">
        <v>0</v>
      </c>
      <c r="F562" s="58">
        <v>0</v>
      </c>
      <c r="G562" s="57">
        <v>15000</v>
      </c>
      <c r="H562" s="57">
        <v>0</v>
      </c>
      <c r="I562" s="57">
        <v>15000</v>
      </c>
      <c r="J562" s="57">
        <v>0</v>
      </c>
      <c r="K562" s="57">
        <f t="shared" si="16"/>
        <v>15000</v>
      </c>
      <c r="L562" s="1" t="s">
        <v>5862</v>
      </c>
      <c r="M562" s="1" t="s">
        <v>6923</v>
      </c>
      <c r="N562" s="1" t="s">
        <v>6798</v>
      </c>
      <c r="O562" s="1" t="s">
        <v>5862</v>
      </c>
      <c r="P562" s="21" t="s">
        <v>6786</v>
      </c>
      <c r="Q562" s="3" t="s">
        <v>6818</v>
      </c>
      <c r="U562" s="1" t="str">
        <f t="shared" si="17"/>
        <v>'107</v>
      </c>
      <c r="AI562" s="1"/>
      <c r="AM562" s="1" t="s">
        <v>1020</v>
      </c>
    </row>
    <row r="563" spans="1:39" x14ac:dyDescent="0.2">
      <c r="A563" s="1" t="s">
        <v>1022</v>
      </c>
      <c r="B563" s="1" t="s">
        <v>1023</v>
      </c>
      <c r="C563" s="57">
        <v>0</v>
      </c>
      <c r="D563" s="57">
        <v>0</v>
      </c>
      <c r="E563" s="58">
        <v>10590</v>
      </c>
      <c r="F563" s="58">
        <v>10590</v>
      </c>
      <c r="G563" s="57">
        <v>10590</v>
      </c>
      <c r="H563" s="57">
        <v>10590</v>
      </c>
      <c r="I563" s="57">
        <v>0</v>
      </c>
      <c r="J563" s="57">
        <v>0</v>
      </c>
      <c r="K563" s="57">
        <f t="shared" si="16"/>
        <v>0</v>
      </c>
      <c r="L563" s="1" t="s">
        <v>5862</v>
      </c>
      <c r="M563" s="1" t="s">
        <v>6923</v>
      </c>
      <c r="N563" s="1" t="s">
        <v>6798</v>
      </c>
      <c r="O563" s="1" t="s">
        <v>5862</v>
      </c>
      <c r="P563" s="21" t="s">
        <v>6786</v>
      </c>
      <c r="Q563" s="3" t="s">
        <v>6818</v>
      </c>
      <c r="U563" s="1" t="str">
        <f t="shared" si="17"/>
        <v>'107</v>
      </c>
      <c r="AI563" s="1"/>
      <c r="AM563" s="1" t="s">
        <v>1022</v>
      </c>
    </row>
    <row r="564" spans="1:39" x14ac:dyDescent="0.2">
      <c r="A564" s="1" t="s">
        <v>1024</v>
      </c>
      <c r="B564" s="1" t="s">
        <v>1025</v>
      </c>
      <c r="C564" s="57">
        <v>0</v>
      </c>
      <c r="D564" s="57">
        <v>0</v>
      </c>
      <c r="E564" s="58">
        <v>10590</v>
      </c>
      <c r="F564" s="58">
        <v>10590</v>
      </c>
      <c r="G564" s="57">
        <v>10590</v>
      </c>
      <c r="H564" s="57">
        <v>10590</v>
      </c>
      <c r="I564" s="57">
        <v>0</v>
      </c>
      <c r="J564" s="57">
        <v>0</v>
      </c>
      <c r="K564" s="57">
        <f t="shared" si="16"/>
        <v>0</v>
      </c>
      <c r="L564" s="1" t="s">
        <v>5862</v>
      </c>
      <c r="M564" s="1" t="s">
        <v>6923</v>
      </c>
      <c r="N564" s="1" t="s">
        <v>6798</v>
      </c>
      <c r="O564" s="1" t="s">
        <v>5862</v>
      </c>
      <c r="P564" s="21" t="s">
        <v>6786</v>
      </c>
      <c r="Q564" s="3" t="s">
        <v>6818</v>
      </c>
      <c r="U564" s="1" t="str">
        <f t="shared" si="17"/>
        <v>'107</v>
      </c>
      <c r="AI564" s="1"/>
      <c r="AM564" s="1" t="s">
        <v>1024</v>
      </c>
    </row>
    <row r="565" spans="1:39" x14ac:dyDescent="0.2">
      <c r="A565" s="1" t="s">
        <v>5967</v>
      </c>
      <c r="B565" s="1" t="s">
        <v>5968</v>
      </c>
      <c r="C565" s="57">
        <v>137075.45000000001</v>
      </c>
      <c r="D565" s="57">
        <v>0</v>
      </c>
      <c r="E565" s="58">
        <v>0</v>
      </c>
      <c r="F565" s="58">
        <v>137075.45000000001</v>
      </c>
      <c r="G565" s="57">
        <v>137075.45000000001</v>
      </c>
      <c r="H565" s="57">
        <v>137075.45000000001</v>
      </c>
      <c r="I565" s="57">
        <v>0</v>
      </c>
      <c r="J565" s="57">
        <v>0</v>
      </c>
      <c r="K565" s="57">
        <f t="shared" si="16"/>
        <v>0</v>
      </c>
      <c r="L565" s="1" t="s">
        <v>5862</v>
      </c>
      <c r="M565" s="1" t="s">
        <v>6923</v>
      </c>
      <c r="N565" s="1" t="s">
        <v>6798</v>
      </c>
      <c r="O565" s="1" t="s">
        <v>5862</v>
      </c>
      <c r="P565" s="21" t="s">
        <v>6786</v>
      </c>
      <c r="Q565" s="3" t="s">
        <v>6818</v>
      </c>
      <c r="U565" s="1" t="str">
        <f t="shared" si="17"/>
        <v>'107</v>
      </c>
      <c r="AI565" s="1"/>
      <c r="AM565" s="1" t="e">
        <v>#N/A</v>
      </c>
    </row>
    <row r="566" spans="1:39" x14ac:dyDescent="0.2">
      <c r="A566" s="1" t="s">
        <v>1026</v>
      </c>
      <c r="B566" s="1" t="s">
        <v>1027</v>
      </c>
      <c r="C566" s="57">
        <v>22222.15</v>
      </c>
      <c r="D566" s="57">
        <v>0</v>
      </c>
      <c r="E566" s="58">
        <v>0</v>
      </c>
      <c r="F566" s="58">
        <v>12151.6</v>
      </c>
      <c r="G566" s="57">
        <v>22222.15</v>
      </c>
      <c r="H566" s="57">
        <v>12151.6</v>
      </c>
      <c r="I566" s="57">
        <v>10070.549999999999</v>
      </c>
      <c r="J566" s="57">
        <v>0</v>
      </c>
      <c r="K566" s="57">
        <f t="shared" si="16"/>
        <v>10070.549999999999</v>
      </c>
      <c r="L566" s="1" t="s">
        <v>5862</v>
      </c>
      <c r="M566" s="1" t="s">
        <v>6923</v>
      </c>
      <c r="N566" s="1" t="s">
        <v>6798</v>
      </c>
      <c r="O566" s="1" t="s">
        <v>5862</v>
      </c>
      <c r="P566" s="21" t="s">
        <v>6786</v>
      </c>
      <c r="Q566" s="3" t="s">
        <v>6818</v>
      </c>
      <c r="U566" s="1" t="str">
        <f t="shared" si="17"/>
        <v>'107</v>
      </c>
      <c r="AI566" s="1"/>
      <c r="AM566" s="1" t="s">
        <v>1026</v>
      </c>
    </row>
    <row r="567" spans="1:39" x14ac:dyDescent="0.2">
      <c r="A567" s="1" t="s">
        <v>1028</v>
      </c>
      <c r="B567" s="1" t="s">
        <v>1029</v>
      </c>
      <c r="C567" s="57">
        <v>9368.18</v>
      </c>
      <c r="D567" s="57">
        <v>0</v>
      </c>
      <c r="E567" s="58">
        <v>0</v>
      </c>
      <c r="F567" s="58">
        <v>5244.25</v>
      </c>
      <c r="G567" s="57">
        <v>9368.18</v>
      </c>
      <c r="H567" s="57">
        <v>5244.25</v>
      </c>
      <c r="I567" s="57">
        <v>4123.93</v>
      </c>
      <c r="J567" s="57">
        <v>0</v>
      </c>
      <c r="K567" s="57">
        <f t="shared" si="16"/>
        <v>4123.93</v>
      </c>
      <c r="L567" s="1" t="s">
        <v>5862</v>
      </c>
      <c r="M567" s="1" t="s">
        <v>6923</v>
      </c>
      <c r="N567" s="1" t="s">
        <v>6798</v>
      </c>
      <c r="O567" s="1" t="s">
        <v>5862</v>
      </c>
      <c r="P567" s="21" t="s">
        <v>6786</v>
      </c>
      <c r="Q567" s="3" t="s">
        <v>6818</v>
      </c>
      <c r="U567" s="1" t="str">
        <f t="shared" si="17"/>
        <v>'107</v>
      </c>
      <c r="AI567" s="1"/>
      <c r="AM567" s="1" t="s">
        <v>1028</v>
      </c>
    </row>
    <row r="568" spans="1:39" x14ac:dyDescent="0.2">
      <c r="A568" s="1" t="s">
        <v>1030</v>
      </c>
      <c r="B568" s="1" t="s">
        <v>1031</v>
      </c>
      <c r="C568" s="57">
        <v>8685696.2599999998</v>
      </c>
      <c r="D568" s="57">
        <v>0</v>
      </c>
      <c r="E568" s="58">
        <v>17200097.66</v>
      </c>
      <c r="F568" s="58">
        <v>18123789.93</v>
      </c>
      <c r="G568" s="57">
        <v>25885793.920000002</v>
      </c>
      <c r="H568" s="57">
        <v>18123789.93</v>
      </c>
      <c r="I568" s="57">
        <v>7762003.9900000002</v>
      </c>
      <c r="J568" s="57">
        <v>0</v>
      </c>
      <c r="K568" s="57">
        <f t="shared" si="16"/>
        <v>7762003.9900000002</v>
      </c>
      <c r="L568" s="1" t="s">
        <v>5862</v>
      </c>
      <c r="M568" s="1" t="s">
        <v>6923</v>
      </c>
      <c r="N568" s="1" t="s">
        <v>6798</v>
      </c>
      <c r="O568" s="1" t="s">
        <v>5862</v>
      </c>
      <c r="P568" s="21" t="s">
        <v>6786</v>
      </c>
      <c r="Q568" s="3" t="s">
        <v>6818</v>
      </c>
      <c r="U568" s="1" t="str">
        <f t="shared" si="17"/>
        <v>'107</v>
      </c>
      <c r="AI568" s="1"/>
      <c r="AM568" s="1" t="s">
        <v>1030</v>
      </c>
    </row>
    <row r="569" spans="1:39" x14ac:dyDescent="0.2">
      <c r="A569" s="1" t="s">
        <v>1032</v>
      </c>
      <c r="B569" s="1" t="s">
        <v>1033</v>
      </c>
      <c r="C569" s="57">
        <v>456912.12</v>
      </c>
      <c r="D569" s="57">
        <v>0</v>
      </c>
      <c r="E569" s="58">
        <v>3861195.67</v>
      </c>
      <c r="F569" s="58">
        <v>3909807.89</v>
      </c>
      <c r="G569" s="57">
        <v>4318107.79</v>
      </c>
      <c r="H569" s="57">
        <v>3909807.89</v>
      </c>
      <c r="I569" s="57">
        <v>408299.9</v>
      </c>
      <c r="J569" s="57">
        <v>0</v>
      </c>
      <c r="K569" s="57">
        <f t="shared" si="16"/>
        <v>408299.9</v>
      </c>
      <c r="L569" s="1" t="s">
        <v>5862</v>
      </c>
      <c r="M569" s="1" t="s">
        <v>6923</v>
      </c>
      <c r="N569" s="1" t="s">
        <v>6798</v>
      </c>
      <c r="O569" s="1" t="s">
        <v>5862</v>
      </c>
      <c r="P569" s="21" t="s">
        <v>6786</v>
      </c>
      <c r="Q569" s="3" t="s">
        <v>6818</v>
      </c>
      <c r="U569" s="1" t="str">
        <f t="shared" si="17"/>
        <v>'107</v>
      </c>
      <c r="AI569" s="1"/>
      <c r="AM569" s="1" t="s">
        <v>1032</v>
      </c>
    </row>
    <row r="570" spans="1:39" x14ac:dyDescent="0.2">
      <c r="A570" s="1" t="s">
        <v>1034</v>
      </c>
      <c r="B570" s="1" t="s">
        <v>1035</v>
      </c>
      <c r="C570" s="57">
        <v>1230779.8899999999</v>
      </c>
      <c r="D570" s="57">
        <v>0</v>
      </c>
      <c r="E570" s="58">
        <v>7506377.29</v>
      </c>
      <c r="F570" s="58">
        <v>5776325.5999999996</v>
      </c>
      <c r="G570" s="57">
        <v>8737157.1799999997</v>
      </c>
      <c r="H570" s="57">
        <v>5776325.5999999996</v>
      </c>
      <c r="I570" s="57">
        <v>2960831.58</v>
      </c>
      <c r="J570" s="57">
        <v>0</v>
      </c>
      <c r="K570" s="57">
        <f t="shared" si="16"/>
        <v>2960831.58</v>
      </c>
      <c r="L570" s="1" t="s">
        <v>5862</v>
      </c>
      <c r="M570" s="1" t="s">
        <v>6923</v>
      </c>
      <c r="N570" s="1" t="s">
        <v>6798</v>
      </c>
      <c r="O570" s="1" t="s">
        <v>5862</v>
      </c>
      <c r="P570" s="21" t="s">
        <v>6786</v>
      </c>
      <c r="Q570" s="3" t="s">
        <v>6818</v>
      </c>
      <c r="U570" s="1" t="str">
        <f t="shared" si="17"/>
        <v>'107</v>
      </c>
      <c r="AI570" s="1"/>
      <c r="AM570" s="1" t="s">
        <v>1034</v>
      </c>
    </row>
    <row r="571" spans="1:39" x14ac:dyDescent="0.2">
      <c r="A571" s="1" t="s">
        <v>1036</v>
      </c>
      <c r="B571" s="1" t="s">
        <v>1037</v>
      </c>
      <c r="C571" s="57">
        <v>266919.05</v>
      </c>
      <c r="D571" s="57">
        <v>0</v>
      </c>
      <c r="E571" s="58">
        <v>3052529.63</v>
      </c>
      <c r="F571" s="58">
        <v>3007627.85</v>
      </c>
      <c r="G571" s="57">
        <v>3319448.68</v>
      </c>
      <c r="H571" s="57">
        <v>3007627.85</v>
      </c>
      <c r="I571" s="57">
        <v>311820.83</v>
      </c>
      <c r="J571" s="57">
        <v>0</v>
      </c>
      <c r="K571" s="57">
        <f t="shared" si="16"/>
        <v>311820.83</v>
      </c>
      <c r="L571" s="1" t="s">
        <v>5862</v>
      </c>
      <c r="M571" s="1" t="s">
        <v>6923</v>
      </c>
      <c r="N571" s="1" t="s">
        <v>6798</v>
      </c>
      <c r="O571" s="1" t="s">
        <v>5862</v>
      </c>
      <c r="P571" s="21" t="s">
        <v>6786</v>
      </c>
      <c r="Q571" s="3" t="s">
        <v>6818</v>
      </c>
      <c r="U571" s="1" t="str">
        <f t="shared" si="17"/>
        <v>'107</v>
      </c>
      <c r="AI571" s="1"/>
      <c r="AM571" s="1" t="s">
        <v>1036</v>
      </c>
    </row>
    <row r="572" spans="1:39" x14ac:dyDescent="0.2">
      <c r="A572" s="1" t="s">
        <v>1038</v>
      </c>
      <c r="B572" s="1" t="s">
        <v>1039</v>
      </c>
      <c r="C572" s="57">
        <v>322727.06</v>
      </c>
      <c r="D572" s="57">
        <v>0</v>
      </c>
      <c r="E572" s="58">
        <v>831227.04</v>
      </c>
      <c r="F572" s="58">
        <v>807321.48</v>
      </c>
      <c r="G572" s="57">
        <v>1153954.1000000001</v>
      </c>
      <c r="H572" s="57">
        <v>807321.48</v>
      </c>
      <c r="I572" s="57">
        <v>346632.62</v>
      </c>
      <c r="J572" s="57">
        <v>0</v>
      </c>
      <c r="K572" s="57">
        <f t="shared" si="16"/>
        <v>346632.62</v>
      </c>
      <c r="L572" s="1" t="s">
        <v>5862</v>
      </c>
      <c r="M572" s="1" t="s">
        <v>6923</v>
      </c>
      <c r="N572" s="1" t="s">
        <v>6798</v>
      </c>
      <c r="O572" s="1" t="s">
        <v>5862</v>
      </c>
      <c r="P572" s="21" t="s">
        <v>6786</v>
      </c>
      <c r="Q572" s="3" t="s">
        <v>6818</v>
      </c>
      <c r="U572" s="1" t="str">
        <f t="shared" si="17"/>
        <v>'107</v>
      </c>
      <c r="AI572" s="1"/>
      <c r="AM572" s="1" t="s">
        <v>1038</v>
      </c>
    </row>
    <row r="573" spans="1:39" x14ac:dyDescent="0.2">
      <c r="A573" s="1" t="s">
        <v>1040</v>
      </c>
      <c r="B573" s="1" t="s">
        <v>1041</v>
      </c>
      <c r="C573" s="57">
        <v>45137.15</v>
      </c>
      <c r="D573" s="57">
        <v>0</v>
      </c>
      <c r="E573" s="58">
        <v>584035.42000000004</v>
      </c>
      <c r="F573" s="58">
        <v>573520.92000000004</v>
      </c>
      <c r="G573" s="57">
        <v>629172.56999999995</v>
      </c>
      <c r="H573" s="57">
        <v>573520.92000000004</v>
      </c>
      <c r="I573" s="57">
        <v>55651.65</v>
      </c>
      <c r="J573" s="57">
        <v>0</v>
      </c>
      <c r="K573" s="57">
        <f t="shared" si="16"/>
        <v>55651.65</v>
      </c>
      <c r="L573" s="1" t="s">
        <v>5862</v>
      </c>
      <c r="M573" s="1" t="s">
        <v>6923</v>
      </c>
      <c r="N573" s="1" t="s">
        <v>6798</v>
      </c>
      <c r="O573" s="1" t="s">
        <v>5862</v>
      </c>
      <c r="P573" s="21" t="s">
        <v>6786</v>
      </c>
      <c r="Q573" s="3" t="s">
        <v>6818</v>
      </c>
      <c r="U573" s="1" t="str">
        <f t="shared" si="17"/>
        <v>'107</v>
      </c>
      <c r="AI573" s="1"/>
      <c r="AM573" s="1" t="s">
        <v>1040</v>
      </c>
    </row>
    <row r="574" spans="1:39" x14ac:dyDescent="0.2">
      <c r="A574" s="1" t="s">
        <v>1042</v>
      </c>
      <c r="B574" s="1" t="s">
        <v>1043</v>
      </c>
      <c r="C574" s="57">
        <v>0</v>
      </c>
      <c r="D574" s="57">
        <v>4377.82</v>
      </c>
      <c r="E574" s="58">
        <v>5006.71</v>
      </c>
      <c r="F574" s="58">
        <v>6334.02</v>
      </c>
      <c r="G574" s="57">
        <v>5006.71</v>
      </c>
      <c r="H574" s="57">
        <v>10711.84</v>
      </c>
      <c r="I574" s="57">
        <v>0</v>
      </c>
      <c r="J574" s="57">
        <v>5705.13</v>
      </c>
      <c r="K574" s="57">
        <f t="shared" si="16"/>
        <v>-5705.13</v>
      </c>
      <c r="L574" s="1" t="s">
        <v>5862</v>
      </c>
      <c r="M574" s="1" t="s">
        <v>6923</v>
      </c>
      <c r="N574" s="1" t="s">
        <v>6798</v>
      </c>
      <c r="O574" s="1" t="s">
        <v>6522</v>
      </c>
      <c r="P574" s="21" t="s">
        <v>6787</v>
      </c>
      <c r="Q574" s="3" t="s">
        <v>6818</v>
      </c>
      <c r="U574" s="1" t="str">
        <f t="shared" si="17"/>
        <v>'109</v>
      </c>
      <c r="AI574" s="1"/>
      <c r="AM574" s="1" t="s">
        <v>1042</v>
      </c>
    </row>
    <row r="575" spans="1:39" x14ac:dyDescent="0.2">
      <c r="A575" s="1" t="s">
        <v>1044</v>
      </c>
      <c r="B575" s="1" t="s">
        <v>1045</v>
      </c>
      <c r="C575" s="57">
        <v>0</v>
      </c>
      <c r="D575" s="57">
        <v>611366.98</v>
      </c>
      <c r="E575" s="58">
        <v>578703.49</v>
      </c>
      <c r="F575" s="58">
        <v>444492.7</v>
      </c>
      <c r="G575" s="57">
        <v>578703.49</v>
      </c>
      <c r="H575" s="57">
        <v>1055859.68</v>
      </c>
      <c r="I575" s="57">
        <v>0</v>
      </c>
      <c r="J575" s="57">
        <v>477156.19</v>
      </c>
      <c r="K575" s="57">
        <f t="shared" si="16"/>
        <v>-477156.19</v>
      </c>
      <c r="L575" s="1" t="s">
        <v>5862</v>
      </c>
      <c r="M575" s="1" t="s">
        <v>6923</v>
      </c>
      <c r="N575" s="1" t="s">
        <v>6798</v>
      </c>
      <c r="O575" s="1" t="s">
        <v>6522</v>
      </c>
      <c r="P575" s="21" t="s">
        <v>6787</v>
      </c>
      <c r="Q575" s="3" t="s">
        <v>6818</v>
      </c>
      <c r="U575" s="1" t="str">
        <f t="shared" si="17"/>
        <v>'109</v>
      </c>
      <c r="AI575" s="1"/>
      <c r="AM575" s="1" t="s">
        <v>1044</v>
      </c>
    </row>
    <row r="576" spans="1:39" x14ac:dyDescent="0.2">
      <c r="A576" s="1" t="s">
        <v>1046</v>
      </c>
      <c r="B576" s="1" t="s">
        <v>1047</v>
      </c>
      <c r="C576" s="57">
        <v>0</v>
      </c>
      <c r="D576" s="57">
        <v>3159.45</v>
      </c>
      <c r="E576" s="58">
        <v>4088.71</v>
      </c>
      <c r="F576" s="58">
        <v>3442.26</v>
      </c>
      <c r="G576" s="57">
        <v>4088.71</v>
      </c>
      <c r="H576" s="57">
        <v>6601.71</v>
      </c>
      <c r="I576" s="57">
        <v>0</v>
      </c>
      <c r="J576" s="57">
        <v>2513</v>
      </c>
      <c r="K576" s="57">
        <f t="shared" si="16"/>
        <v>-2513</v>
      </c>
      <c r="L576" s="1" t="s">
        <v>5862</v>
      </c>
      <c r="M576" s="1" t="s">
        <v>6923</v>
      </c>
      <c r="N576" s="1" t="s">
        <v>6798</v>
      </c>
      <c r="O576" s="1" t="s">
        <v>6522</v>
      </c>
      <c r="P576" s="21" t="s">
        <v>6787</v>
      </c>
      <c r="Q576" s="3" t="s">
        <v>6818</v>
      </c>
      <c r="U576" s="1" t="str">
        <f t="shared" si="17"/>
        <v>'109</v>
      </c>
      <c r="AI576" s="1"/>
      <c r="AM576" s="1" t="s">
        <v>1046</v>
      </c>
    </row>
    <row r="577" spans="1:39" x14ac:dyDescent="0.2">
      <c r="A577" s="1" t="s">
        <v>1048</v>
      </c>
      <c r="B577" s="1" t="s">
        <v>1049</v>
      </c>
      <c r="C577" s="57">
        <v>0</v>
      </c>
      <c r="D577" s="57">
        <v>114680.57</v>
      </c>
      <c r="E577" s="58">
        <v>226542.22</v>
      </c>
      <c r="F577" s="58">
        <v>196276.43</v>
      </c>
      <c r="G577" s="57">
        <v>226542.22</v>
      </c>
      <c r="H577" s="57">
        <v>310957</v>
      </c>
      <c r="I577" s="57">
        <v>0</v>
      </c>
      <c r="J577" s="57">
        <v>84414.78</v>
      </c>
      <c r="K577" s="57">
        <f t="shared" si="16"/>
        <v>-84414.78</v>
      </c>
      <c r="L577" s="1" t="s">
        <v>5862</v>
      </c>
      <c r="M577" s="1" t="s">
        <v>6923</v>
      </c>
      <c r="N577" s="1" t="s">
        <v>6798</v>
      </c>
      <c r="O577" s="1" t="s">
        <v>6522</v>
      </c>
      <c r="P577" s="21" t="s">
        <v>6787</v>
      </c>
      <c r="Q577" s="3" t="s">
        <v>6818</v>
      </c>
      <c r="U577" s="1" t="str">
        <f t="shared" si="17"/>
        <v>'109</v>
      </c>
      <c r="AI577" s="1"/>
      <c r="AM577" s="1" t="s">
        <v>1048</v>
      </c>
    </row>
    <row r="578" spans="1:39" x14ac:dyDescent="0.2">
      <c r="A578" s="1" t="s">
        <v>1050</v>
      </c>
      <c r="B578" s="1" t="s">
        <v>1051</v>
      </c>
      <c r="C578" s="57">
        <v>0</v>
      </c>
      <c r="D578" s="57">
        <v>2062.96</v>
      </c>
      <c r="E578" s="58">
        <v>3573.52</v>
      </c>
      <c r="F578" s="58">
        <v>1850.58</v>
      </c>
      <c r="G578" s="57">
        <v>3573.52</v>
      </c>
      <c r="H578" s="57">
        <v>3913.54</v>
      </c>
      <c r="I578" s="57">
        <v>0</v>
      </c>
      <c r="J578" s="57">
        <v>340.02</v>
      </c>
      <c r="K578" s="57">
        <f t="shared" si="16"/>
        <v>-340.02</v>
      </c>
      <c r="L578" s="1" t="s">
        <v>5862</v>
      </c>
      <c r="M578" s="1" t="s">
        <v>6923</v>
      </c>
      <c r="N578" s="1" t="s">
        <v>6798</v>
      </c>
      <c r="O578" s="1" t="s">
        <v>6522</v>
      </c>
      <c r="P578" s="21" t="s">
        <v>6787</v>
      </c>
      <c r="Q578" s="3" t="s">
        <v>6818</v>
      </c>
      <c r="U578" s="1" t="str">
        <f t="shared" si="17"/>
        <v>'109</v>
      </c>
      <c r="AI578" s="1"/>
      <c r="AM578" s="1" t="s">
        <v>1050</v>
      </c>
    </row>
    <row r="579" spans="1:39" x14ac:dyDescent="0.2">
      <c r="A579" s="1" t="s">
        <v>1052</v>
      </c>
      <c r="B579" s="1" t="s">
        <v>1053</v>
      </c>
      <c r="C579" s="57">
        <v>0</v>
      </c>
      <c r="D579" s="57">
        <v>422.94</v>
      </c>
      <c r="E579" s="58">
        <v>414.79</v>
      </c>
      <c r="F579" s="58">
        <v>118.51</v>
      </c>
      <c r="G579" s="57">
        <v>414.79</v>
      </c>
      <c r="H579" s="57">
        <v>541.45000000000005</v>
      </c>
      <c r="I579" s="57">
        <v>0</v>
      </c>
      <c r="J579" s="57">
        <v>126.66</v>
      </c>
      <c r="K579" s="57">
        <f t="shared" si="16"/>
        <v>-126.66</v>
      </c>
      <c r="L579" s="1" t="s">
        <v>5862</v>
      </c>
      <c r="M579" s="1" t="s">
        <v>6923</v>
      </c>
      <c r="N579" s="1" t="s">
        <v>6798</v>
      </c>
      <c r="O579" s="1" t="s">
        <v>6522</v>
      </c>
      <c r="P579" s="21" t="s">
        <v>6787</v>
      </c>
      <c r="Q579" s="3" t="s">
        <v>6818</v>
      </c>
      <c r="U579" s="1" t="str">
        <f t="shared" si="17"/>
        <v>'109</v>
      </c>
      <c r="AI579" s="1"/>
      <c r="AM579" s="1" t="s">
        <v>1052</v>
      </c>
    </row>
    <row r="580" spans="1:39" x14ac:dyDescent="0.2">
      <c r="A580" s="1" t="s">
        <v>1054</v>
      </c>
      <c r="B580" s="1" t="s">
        <v>1055</v>
      </c>
      <c r="C580" s="57">
        <v>0</v>
      </c>
      <c r="D580" s="57">
        <v>44000</v>
      </c>
      <c r="E580" s="58">
        <v>25200</v>
      </c>
      <c r="F580" s="58">
        <v>11950</v>
      </c>
      <c r="G580" s="57">
        <v>25200</v>
      </c>
      <c r="H580" s="57">
        <v>55950</v>
      </c>
      <c r="I580" s="57">
        <v>0</v>
      </c>
      <c r="J580" s="57">
        <v>30750</v>
      </c>
      <c r="K580" s="57">
        <f t="shared" si="16"/>
        <v>-30750</v>
      </c>
      <c r="L580" s="1" t="s">
        <v>5862</v>
      </c>
      <c r="M580" s="1" t="s">
        <v>6923</v>
      </c>
      <c r="N580" s="1" t="s">
        <v>6798</v>
      </c>
      <c r="O580" s="1" t="s">
        <v>6522</v>
      </c>
      <c r="P580" s="21" t="s">
        <v>6787</v>
      </c>
      <c r="Q580" s="3" t="s">
        <v>6818</v>
      </c>
      <c r="U580" s="1" t="str">
        <f t="shared" si="17"/>
        <v>'109</v>
      </c>
      <c r="AI580" s="1"/>
      <c r="AM580" s="1" t="s">
        <v>1054</v>
      </c>
    </row>
    <row r="581" spans="1:39" x14ac:dyDescent="0.2">
      <c r="A581" s="1" t="s">
        <v>1056</v>
      </c>
      <c r="B581" s="1" t="s">
        <v>1057</v>
      </c>
      <c r="C581" s="57">
        <v>0</v>
      </c>
      <c r="D581" s="57">
        <v>3112.72</v>
      </c>
      <c r="E581" s="58">
        <v>4597.26</v>
      </c>
      <c r="F581" s="58">
        <v>5353.26</v>
      </c>
      <c r="G581" s="57">
        <v>4597.26</v>
      </c>
      <c r="H581" s="57">
        <v>8465.98</v>
      </c>
      <c r="I581" s="57">
        <v>0</v>
      </c>
      <c r="J581" s="57">
        <v>3868.72</v>
      </c>
      <c r="K581" s="57">
        <f t="shared" si="16"/>
        <v>-3868.72</v>
      </c>
      <c r="L581" s="1" t="s">
        <v>5862</v>
      </c>
      <c r="M581" s="1" t="s">
        <v>6923</v>
      </c>
      <c r="N581" s="1" t="s">
        <v>6798</v>
      </c>
      <c r="O581" s="1" t="s">
        <v>6522</v>
      </c>
      <c r="P581" s="21" t="s">
        <v>6787</v>
      </c>
      <c r="Q581" s="3" t="s">
        <v>6818</v>
      </c>
      <c r="U581" s="1" t="str">
        <f t="shared" si="17"/>
        <v>'109</v>
      </c>
      <c r="AI581" s="1"/>
      <c r="AM581" s="1" t="s">
        <v>1056</v>
      </c>
    </row>
    <row r="582" spans="1:39" x14ac:dyDescent="0.2">
      <c r="A582" s="1" t="s">
        <v>1058</v>
      </c>
      <c r="B582" s="1" t="s">
        <v>1059</v>
      </c>
      <c r="C582" s="57">
        <v>0</v>
      </c>
      <c r="D582" s="57">
        <v>3041.97</v>
      </c>
      <c r="E582" s="58">
        <v>2190.04</v>
      </c>
      <c r="F582" s="58">
        <v>365.42</v>
      </c>
      <c r="G582" s="57">
        <v>2190.04</v>
      </c>
      <c r="H582" s="57">
        <v>3407.39</v>
      </c>
      <c r="I582" s="57">
        <v>0</v>
      </c>
      <c r="J582" s="57">
        <v>1217.3499999999999</v>
      </c>
      <c r="K582" s="57">
        <f t="shared" si="16"/>
        <v>-1217.3499999999999</v>
      </c>
      <c r="L582" s="1" t="s">
        <v>5862</v>
      </c>
      <c r="M582" s="1" t="s">
        <v>6923</v>
      </c>
      <c r="N582" s="1" t="s">
        <v>6798</v>
      </c>
      <c r="O582" s="1" t="s">
        <v>6522</v>
      </c>
      <c r="P582" s="21" t="s">
        <v>6787</v>
      </c>
      <c r="Q582" s="3" t="s">
        <v>6818</v>
      </c>
      <c r="U582" s="1" t="str">
        <f t="shared" si="17"/>
        <v>'109</v>
      </c>
      <c r="AI582" s="1"/>
      <c r="AM582" s="1" t="s">
        <v>1058</v>
      </c>
    </row>
    <row r="583" spans="1:39" x14ac:dyDescent="0.2">
      <c r="A583" s="1" t="s">
        <v>5969</v>
      </c>
      <c r="B583" s="1" t="s">
        <v>5970</v>
      </c>
      <c r="C583" s="57">
        <v>0</v>
      </c>
      <c r="D583" s="57">
        <v>2590.48</v>
      </c>
      <c r="E583" s="58">
        <v>2590.48</v>
      </c>
      <c r="F583" s="58">
        <v>0</v>
      </c>
      <c r="G583" s="57">
        <v>2590.48</v>
      </c>
      <c r="H583" s="57">
        <v>2590.48</v>
      </c>
      <c r="I583" s="57">
        <v>0</v>
      </c>
      <c r="J583" s="57">
        <v>0</v>
      </c>
      <c r="K583" s="57">
        <f t="shared" ref="K583:K646" si="18">I583-J583</f>
        <v>0</v>
      </c>
      <c r="L583" s="1" t="s">
        <v>5862</v>
      </c>
      <c r="M583" s="1" t="s">
        <v>6923</v>
      </c>
      <c r="N583" s="1" t="s">
        <v>6798</v>
      </c>
      <c r="O583" s="1" t="s">
        <v>6522</v>
      </c>
      <c r="P583" s="21" t="s">
        <v>6787</v>
      </c>
      <c r="Q583" s="3" t="s">
        <v>6818</v>
      </c>
      <c r="U583" s="1" t="str">
        <f t="shared" ref="U583:U646" si="19">LEFT(A583,4)</f>
        <v>'109</v>
      </c>
      <c r="AI583" s="1"/>
      <c r="AM583" s="1" t="e">
        <v>#N/A</v>
      </c>
    </row>
    <row r="584" spans="1:39" x14ac:dyDescent="0.2">
      <c r="A584" s="1" t="s">
        <v>5971</v>
      </c>
      <c r="B584" s="1" t="s">
        <v>5972</v>
      </c>
      <c r="C584" s="57">
        <v>0</v>
      </c>
      <c r="D584" s="57">
        <v>2724.39</v>
      </c>
      <c r="E584" s="58">
        <v>2727.09</v>
      </c>
      <c r="F584" s="58">
        <v>2.7</v>
      </c>
      <c r="G584" s="57">
        <v>2727.09</v>
      </c>
      <c r="H584" s="57">
        <v>2727.09</v>
      </c>
      <c r="I584" s="57">
        <v>0</v>
      </c>
      <c r="J584" s="57">
        <v>0</v>
      </c>
      <c r="K584" s="57">
        <f t="shared" si="18"/>
        <v>0</v>
      </c>
      <c r="L584" s="1" t="s">
        <v>5862</v>
      </c>
      <c r="M584" s="1" t="s">
        <v>6923</v>
      </c>
      <c r="N584" s="1" t="s">
        <v>6798</v>
      </c>
      <c r="O584" s="1" t="s">
        <v>6522</v>
      </c>
      <c r="P584" s="21" t="s">
        <v>6787</v>
      </c>
      <c r="Q584" s="3" t="s">
        <v>6818</v>
      </c>
      <c r="U584" s="1" t="str">
        <f t="shared" si="19"/>
        <v>'109</v>
      </c>
      <c r="AI584" s="1"/>
      <c r="AM584" s="1" t="e">
        <v>#N/A</v>
      </c>
    </row>
    <row r="585" spans="1:39" x14ac:dyDescent="0.2">
      <c r="A585" s="1" t="s">
        <v>1060</v>
      </c>
      <c r="B585" s="1" t="s">
        <v>1061</v>
      </c>
      <c r="C585" s="57">
        <v>0</v>
      </c>
      <c r="D585" s="57">
        <v>119.1</v>
      </c>
      <c r="E585" s="58">
        <v>136.61000000000001</v>
      </c>
      <c r="F585" s="58">
        <v>100.46</v>
      </c>
      <c r="G585" s="57">
        <v>136.61000000000001</v>
      </c>
      <c r="H585" s="57">
        <v>219.56</v>
      </c>
      <c r="I585" s="57">
        <v>0</v>
      </c>
      <c r="J585" s="57">
        <v>82.95</v>
      </c>
      <c r="K585" s="57">
        <f t="shared" si="18"/>
        <v>-82.95</v>
      </c>
      <c r="L585" s="1" t="s">
        <v>5862</v>
      </c>
      <c r="M585" s="1" t="s">
        <v>6923</v>
      </c>
      <c r="N585" s="1" t="s">
        <v>6798</v>
      </c>
      <c r="O585" s="1" t="s">
        <v>6522</v>
      </c>
      <c r="P585" s="21" t="s">
        <v>6787</v>
      </c>
      <c r="Q585" s="3" t="s">
        <v>6818</v>
      </c>
      <c r="U585" s="1" t="str">
        <f t="shared" si="19"/>
        <v>'109</v>
      </c>
      <c r="AI585" s="1"/>
      <c r="AM585" s="1" t="s">
        <v>1060</v>
      </c>
    </row>
    <row r="586" spans="1:39" x14ac:dyDescent="0.2">
      <c r="A586" s="1" t="s">
        <v>1062</v>
      </c>
      <c r="B586" s="1" t="s">
        <v>1063</v>
      </c>
      <c r="C586" s="57">
        <v>0</v>
      </c>
      <c r="D586" s="57">
        <v>21443.57</v>
      </c>
      <c r="E586" s="58">
        <v>21206.799999999999</v>
      </c>
      <c r="F586" s="58">
        <v>72.680000000000007</v>
      </c>
      <c r="G586" s="57">
        <v>21206.799999999999</v>
      </c>
      <c r="H586" s="57">
        <v>21516.25</v>
      </c>
      <c r="I586" s="57">
        <v>0</v>
      </c>
      <c r="J586" s="57">
        <v>309.45</v>
      </c>
      <c r="K586" s="57">
        <f t="shared" si="18"/>
        <v>-309.45</v>
      </c>
      <c r="L586" s="1" t="s">
        <v>5862</v>
      </c>
      <c r="M586" s="1" t="s">
        <v>6923</v>
      </c>
      <c r="N586" s="1" t="s">
        <v>6798</v>
      </c>
      <c r="O586" s="1" t="s">
        <v>6522</v>
      </c>
      <c r="P586" s="21" t="s">
        <v>6787</v>
      </c>
      <c r="Q586" s="3" t="s">
        <v>6818</v>
      </c>
      <c r="U586" s="1" t="str">
        <f t="shared" si="19"/>
        <v>'109</v>
      </c>
      <c r="AI586" s="1"/>
      <c r="AM586" s="1" t="s">
        <v>1062</v>
      </c>
    </row>
    <row r="587" spans="1:39" x14ac:dyDescent="0.2">
      <c r="A587" s="1" t="s">
        <v>1064</v>
      </c>
      <c r="B587" s="1" t="s">
        <v>1065</v>
      </c>
      <c r="C587" s="57">
        <v>0</v>
      </c>
      <c r="D587" s="57">
        <v>147.71</v>
      </c>
      <c r="E587" s="58">
        <v>381.13</v>
      </c>
      <c r="F587" s="58">
        <v>467.05</v>
      </c>
      <c r="G587" s="57">
        <v>381.13</v>
      </c>
      <c r="H587" s="57">
        <v>614.76</v>
      </c>
      <c r="I587" s="57">
        <v>0</v>
      </c>
      <c r="J587" s="57">
        <v>233.63</v>
      </c>
      <c r="K587" s="57">
        <f t="shared" si="18"/>
        <v>-233.63</v>
      </c>
      <c r="L587" s="1" t="s">
        <v>5862</v>
      </c>
      <c r="M587" s="1" t="s">
        <v>6923</v>
      </c>
      <c r="N587" s="1" t="s">
        <v>6798</v>
      </c>
      <c r="O587" s="1" t="s">
        <v>6522</v>
      </c>
      <c r="P587" s="21" t="s">
        <v>6787</v>
      </c>
      <c r="Q587" s="3" t="s">
        <v>6818</v>
      </c>
      <c r="U587" s="1" t="str">
        <f t="shared" si="19"/>
        <v>'109</v>
      </c>
      <c r="AI587" s="1"/>
      <c r="AM587" s="1" t="s">
        <v>1064</v>
      </c>
    </row>
    <row r="588" spans="1:39" x14ac:dyDescent="0.2">
      <c r="A588" s="1" t="s">
        <v>1066</v>
      </c>
      <c r="B588" s="1" t="s">
        <v>1067</v>
      </c>
      <c r="C588" s="57">
        <v>0</v>
      </c>
      <c r="D588" s="57">
        <v>7.5</v>
      </c>
      <c r="E588" s="58">
        <v>166.2</v>
      </c>
      <c r="F588" s="58">
        <v>183.45</v>
      </c>
      <c r="G588" s="57">
        <v>166.2</v>
      </c>
      <c r="H588" s="57">
        <v>190.95</v>
      </c>
      <c r="I588" s="57">
        <v>0</v>
      </c>
      <c r="J588" s="57">
        <v>24.75</v>
      </c>
      <c r="K588" s="57">
        <f t="shared" si="18"/>
        <v>-24.75</v>
      </c>
      <c r="L588" s="1" t="s">
        <v>5862</v>
      </c>
      <c r="M588" s="1" t="s">
        <v>6923</v>
      </c>
      <c r="N588" s="1" t="s">
        <v>6798</v>
      </c>
      <c r="O588" s="1" t="s">
        <v>6522</v>
      </c>
      <c r="P588" s="21" t="s">
        <v>6787</v>
      </c>
      <c r="Q588" s="3" t="s">
        <v>6818</v>
      </c>
      <c r="U588" s="1" t="str">
        <f t="shared" si="19"/>
        <v>'109</v>
      </c>
      <c r="AI588" s="1"/>
      <c r="AM588" s="1" t="s">
        <v>1066</v>
      </c>
    </row>
    <row r="589" spans="1:39" x14ac:dyDescent="0.2">
      <c r="A589" s="1" t="s">
        <v>1068</v>
      </c>
      <c r="B589" s="1" t="s">
        <v>1069</v>
      </c>
      <c r="C589" s="57">
        <v>0</v>
      </c>
      <c r="D589" s="57">
        <v>180903.28</v>
      </c>
      <c r="E589" s="58">
        <v>248285.91</v>
      </c>
      <c r="F589" s="58">
        <v>194644.83</v>
      </c>
      <c r="G589" s="57">
        <v>248285.91</v>
      </c>
      <c r="H589" s="57">
        <v>375548.11</v>
      </c>
      <c r="I589" s="57">
        <v>0</v>
      </c>
      <c r="J589" s="57">
        <v>127262.2</v>
      </c>
      <c r="K589" s="57">
        <f t="shared" si="18"/>
        <v>-127262.2</v>
      </c>
      <c r="L589" s="1" t="s">
        <v>5862</v>
      </c>
      <c r="M589" s="1" t="s">
        <v>6923</v>
      </c>
      <c r="N589" s="1" t="s">
        <v>6798</v>
      </c>
      <c r="O589" s="1" t="s">
        <v>6522</v>
      </c>
      <c r="P589" s="21" t="s">
        <v>6787</v>
      </c>
      <c r="Q589" s="3" t="s">
        <v>6818</v>
      </c>
      <c r="U589" s="1" t="str">
        <f t="shared" si="19"/>
        <v>'109</v>
      </c>
      <c r="AI589" s="1"/>
      <c r="AM589" s="1" t="s">
        <v>1068</v>
      </c>
    </row>
    <row r="590" spans="1:39" x14ac:dyDescent="0.2">
      <c r="A590" s="1" t="s">
        <v>1070</v>
      </c>
      <c r="B590" s="1" t="s">
        <v>1071</v>
      </c>
      <c r="C590" s="57">
        <v>0</v>
      </c>
      <c r="D590" s="57">
        <v>21945.45</v>
      </c>
      <c r="E590" s="58">
        <v>53442.5</v>
      </c>
      <c r="F590" s="58">
        <v>55324.72</v>
      </c>
      <c r="G590" s="57">
        <v>53442.5</v>
      </c>
      <c r="H590" s="57">
        <v>77270.17</v>
      </c>
      <c r="I590" s="57">
        <v>0</v>
      </c>
      <c r="J590" s="57">
        <v>23827.67</v>
      </c>
      <c r="K590" s="57">
        <f t="shared" si="18"/>
        <v>-23827.67</v>
      </c>
      <c r="L590" s="1" t="s">
        <v>5862</v>
      </c>
      <c r="M590" s="1" t="s">
        <v>6923</v>
      </c>
      <c r="N590" s="1" t="s">
        <v>6798</v>
      </c>
      <c r="O590" s="1" t="s">
        <v>6522</v>
      </c>
      <c r="P590" s="21" t="s">
        <v>6787</v>
      </c>
      <c r="Q590" s="3" t="s">
        <v>6818</v>
      </c>
      <c r="U590" s="1" t="str">
        <f t="shared" si="19"/>
        <v>'109</v>
      </c>
      <c r="AI590" s="1"/>
      <c r="AM590" s="1" t="s">
        <v>1070</v>
      </c>
    </row>
    <row r="591" spans="1:39" x14ac:dyDescent="0.2">
      <c r="A591" s="1" t="s">
        <v>1072</v>
      </c>
      <c r="B591" s="1" t="s">
        <v>1073</v>
      </c>
      <c r="C591" s="57">
        <v>3786340.37</v>
      </c>
      <c r="D591" s="57">
        <v>0</v>
      </c>
      <c r="E591" s="58">
        <v>3189775.42</v>
      </c>
      <c r="F591" s="58">
        <v>5068287.5999999996</v>
      </c>
      <c r="G591" s="57">
        <v>6976115.79</v>
      </c>
      <c r="H591" s="57">
        <v>5068287.5999999996</v>
      </c>
      <c r="I591" s="57">
        <v>1907828.19</v>
      </c>
      <c r="J591" s="57">
        <v>0</v>
      </c>
      <c r="K591" s="57">
        <f t="shared" si="18"/>
        <v>1907828.19</v>
      </c>
      <c r="L591" s="1" t="s">
        <v>5862</v>
      </c>
      <c r="M591" s="1" t="s">
        <v>6923</v>
      </c>
      <c r="N591" s="1" t="s">
        <v>6798</v>
      </c>
      <c r="O591" s="1" t="s">
        <v>5862</v>
      </c>
      <c r="P591" s="21" t="s">
        <v>6786</v>
      </c>
      <c r="Q591" s="3" t="s">
        <v>6818</v>
      </c>
      <c r="U591" s="1" t="str">
        <f t="shared" si="19"/>
        <v>'112</v>
      </c>
      <c r="AI591" s="1"/>
      <c r="AM591" s="1" t="s">
        <v>1072</v>
      </c>
    </row>
    <row r="592" spans="1:39" x14ac:dyDescent="0.2">
      <c r="A592" s="1" t="s">
        <v>1074</v>
      </c>
      <c r="B592" s="1" t="s">
        <v>1075</v>
      </c>
      <c r="C592" s="57">
        <v>0</v>
      </c>
      <c r="D592" s="57">
        <v>0</v>
      </c>
      <c r="E592" s="58">
        <v>3189775.42</v>
      </c>
      <c r="F592" s="58">
        <v>3189775.42</v>
      </c>
      <c r="G592" s="57">
        <v>3189775.42</v>
      </c>
      <c r="H592" s="57">
        <v>3189775.42</v>
      </c>
      <c r="I592" s="57">
        <v>0</v>
      </c>
      <c r="J592" s="57">
        <v>0</v>
      </c>
      <c r="K592" s="57">
        <f t="shared" si="18"/>
        <v>0</v>
      </c>
      <c r="L592" s="1" t="s">
        <v>5862</v>
      </c>
      <c r="M592" s="1" t="s">
        <v>6923</v>
      </c>
      <c r="N592" s="1" t="s">
        <v>6798</v>
      </c>
      <c r="O592" s="1" t="s">
        <v>5862</v>
      </c>
      <c r="P592" s="21" t="s">
        <v>6786</v>
      </c>
      <c r="Q592" s="3" t="s">
        <v>6818</v>
      </c>
      <c r="U592" s="1" t="str">
        <f t="shared" si="19"/>
        <v>'112</v>
      </c>
      <c r="AI592" s="1"/>
      <c r="AM592" s="1" t="s">
        <v>1074</v>
      </c>
    </row>
    <row r="593" spans="1:39" x14ac:dyDescent="0.2">
      <c r="A593" s="1" t="s">
        <v>5973</v>
      </c>
      <c r="B593" s="1" t="s">
        <v>5974</v>
      </c>
      <c r="C593" s="57">
        <v>1510</v>
      </c>
      <c r="D593" s="57">
        <v>0</v>
      </c>
      <c r="E593" s="58">
        <v>0</v>
      </c>
      <c r="F593" s="58">
        <v>1510</v>
      </c>
      <c r="G593" s="57">
        <v>1510</v>
      </c>
      <c r="H593" s="57">
        <v>1510</v>
      </c>
      <c r="I593" s="57">
        <v>0</v>
      </c>
      <c r="J593" s="57">
        <v>0</v>
      </c>
      <c r="K593" s="57">
        <f t="shared" si="18"/>
        <v>0</v>
      </c>
      <c r="L593" s="1" t="s">
        <v>5862</v>
      </c>
      <c r="M593" s="1" t="s">
        <v>6923</v>
      </c>
      <c r="N593" s="1" t="s">
        <v>6798</v>
      </c>
      <c r="O593" s="1" t="s">
        <v>5862</v>
      </c>
      <c r="P593" s="21" t="s">
        <v>6786</v>
      </c>
      <c r="Q593" s="3" t="s">
        <v>6818</v>
      </c>
      <c r="U593" s="1" t="str">
        <f t="shared" si="19"/>
        <v>'112</v>
      </c>
      <c r="AI593" s="1"/>
      <c r="AM593" s="1" t="e">
        <v>#N/A</v>
      </c>
    </row>
    <row r="594" spans="1:39" x14ac:dyDescent="0.2">
      <c r="A594" s="1" t="s">
        <v>1076</v>
      </c>
      <c r="B594" s="1" t="s">
        <v>1077</v>
      </c>
      <c r="C594" s="57">
        <v>282129266.36000001</v>
      </c>
      <c r="D594" s="57">
        <v>0</v>
      </c>
      <c r="E594" s="58">
        <v>97933153.719999999</v>
      </c>
      <c r="F594" s="58">
        <v>107696536.8</v>
      </c>
      <c r="G594" s="57">
        <v>380062420.07999998</v>
      </c>
      <c r="H594" s="57">
        <v>107696536.8</v>
      </c>
      <c r="I594" s="57">
        <v>272365883.27999997</v>
      </c>
      <c r="J594" s="57">
        <v>0</v>
      </c>
      <c r="K594" s="57">
        <f t="shared" si="18"/>
        <v>272365883.27999997</v>
      </c>
      <c r="L594" s="1" t="s">
        <v>5862</v>
      </c>
      <c r="M594" s="1" t="s">
        <v>6923</v>
      </c>
      <c r="N594" s="1" t="s">
        <v>6798</v>
      </c>
      <c r="O594" s="1" t="s">
        <v>5862</v>
      </c>
      <c r="P594" s="21" t="s">
        <v>6786</v>
      </c>
      <c r="Q594" s="3" t="s">
        <v>6818</v>
      </c>
      <c r="U594" s="1" t="str">
        <f t="shared" si="19"/>
        <v>'112</v>
      </c>
      <c r="AI594" s="1"/>
      <c r="AM594" s="1" t="s">
        <v>1076</v>
      </c>
    </row>
    <row r="595" spans="1:39" x14ac:dyDescent="0.2">
      <c r="A595" s="1" t="s">
        <v>1078</v>
      </c>
      <c r="B595" s="1" t="s">
        <v>1079</v>
      </c>
      <c r="C595" s="57">
        <v>0</v>
      </c>
      <c r="D595" s="57">
        <v>0</v>
      </c>
      <c r="E595" s="58">
        <v>97985289.129999995</v>
      </c>
      <c r="F595" s="58">
        <v>97985289.129999995</v>
      </c>
      <c r="G595" s="57">
        <v>97985289.129999995</v>
      </c>
      <c r="H595" s="57">
        <v>97985289.129999995</v>
      </c>
      <c r="I595" s="57">
        <v>0</v>
      </c>
      <c r="J595" s="57">
        <v>0</v>
      </c>
      <c r="K595" s="57">
        <f t="shared" si="18"/>
        <v>0</v>
      </c>
      <c r="L595" s="1" t="s">
        <v>5862</v>
      </c>
      <c r="M595" s="1" t="s">
        <v>6923</v>
      </c>
      <c r="N595" s="1" t="s">
        <v>6798</v>
      </c>
      <c r="O595" s="1" t="s">
        <v>5862</v>
      </c>
      <c r="P595" s="21" t="s">
        <v>6786</v>
      </c>
      <c r="Q595" s="3" t="s">
        <v>6818</v>
      </c>
      <c r="U595" s="1" t="str">
        <f t="shared" si="19"/>
        <v>'112</v>
      </c>
      <c r="AI595" s="1"/>
      <c r="AM595" s="1" t="s">
        <v>1078</v>
      </c>
    </row>
    <row r="596" spans="1:39" x14ac:dyDescent="0.2">
      <c r="A596" s="1" t="s">
        <v>1080</v>
      </c>
      <c r="B596" s="1" t="s">
        <v>1081</v>
      </c>
      <c r="C596" s="57">
        <v>208142.12</v>
      </c>
      <c r="D596" s="57">
        <v>0</v>
      </c>
      <c r="E596" s="58">
        <v>0</v>
      </c>
      <c r="F596" s="58">
        <v>105859.24</v>
      </c>
      <c r="G596" s="57">
        <v>208142.12</v>
      </c>
      <c r="H596" s="57">
        <v>105859.24</v>
      </c>
      <c r="I596" s="57">
        <v>102282.88</v>
      </c>
      <c r="J596" s="57">
        <v>0</v>
      </c>
      <c r="K596" s="57">
        <f t="shared" si="18"/>
        <v>102282.88</v>
      </c>
      <c r="L596" s="1" t="s">
        <v>5862</v>
      </c>
      <c r="M596" s="1" t="s">
        <v>6923</v>
      </c>
      <c r="N596" s="1" t="s">
        <v>6798</v>
      </c>
      <c r="O596" s="1" t="s">
        <v>5862</v>
      </c>
      <c r="P596" s="21" t="s">
        <v>6786</v>
      </c>
      <c r="Q596" s="3" t="s">
        <v>6818</v>
      </c>
      <c r="U596" s="1" t="str">
        <f t="shared" si="19"/>
        <v>'112</v>
      </c>
      <c r="AI596" s="1"/>
      <c r="AM596" s="1" t="s">
        <v>1080</v>
      </c>
    </row>
    <row r="597" spans="1:39" x14ac:dyDescent="0.2">
      <c r="A597" s="1" t="s">
        <v>1082</v>
      </c>
      <c r="B597" s="1" t="s">
        <v>1083</v>
      </c>
      <c r="C597" s="57">
        <v>1353.11</v>
      </c>
      <c r="D597" s="57">
        <v>0</v>
      </c>
      <c r="E597" s="58">
        <v>0</v>
      </c>
      <c r="F597" s="58">
        <v>1353.11</v>
      </c>
      <c r="G597" s="57">
        <v>1353.11</v>
      </c>
      <c r="H597" s="57">
        <v>1353.11</v>
      </c>
      <c r="I597" s="57">
        <v>0</v>
      </c>
      <c r="J597" s="57">
        <v>0</v>
      </c>
      <c r="K597" s="57">
        <f t="shared" si="18"/>
        <v>0</v>
      </c>
      <c r="L597" s="1" t="s">
        <v>5862</v>
      </c>
      <c r="M597" s="1" t="s">
        <v>6923</v>
      </c>
      <c r="N597" s="1" t="s">
        <v>6798</v>
      </c>
      <c r="O597" s="1" t="s">
        <v>5862</v>
      </c>
      <c r="P597" s="21" t="s">
        <v>6786</v>
      </c>
      <c r="Q597" s="3" t="s">
        <v>6818</v>
      </c>
      <c r="U597" s="1" t="str">
        <f t="shared" si="19"/>
        <v>'112</v>
      </c>
      <c r="AI597" s="1"/>
      <c r="AM597" s="1" t="s">
        <v>1082</v>
      </c>
    </row>
    <row r="598" spans="1:39" x14ac:dyDescent="0.2">
      <c r="A598" s="1" t="s">
        <v>1084</v>
      </c>
      <c r="B598" s="1" t="s">
        <v>1085</v>
      </c>
      <c r="C598" s="57">
        <v>1339594.6000000001</v>
      </c>
      <c r="D598" s="57">
        <v>0</v>
      </c>
      <c r="E598" s="58">
        <v>0</v>
      </c>
      <c r="F598" s="58">
        <v>205278.75</v>
      </c>
      <c r="G598" s="57">
        <v>1339594.6000000001</v>
      </c>
      <c r="H598" s="57">
        <v>205278.75</v>
      </c>
      <c r="I598" s="57">
        <v>1134315.8500000001</v>
      </c>
      <c r="J598" s="57">
        <v>0</v>
      </c>
      <c r="K598" s="57">
        <f t="shared" si="18"/>
        <v>1134315.8500000001</v>
      </c>
      <c r="L598" s="1" t="s">
        <v>5862</v>
      </c>
      <c r="M598" s="1" t="s">
        <v>6923</v>
      </c>
      <c r="N598" s="1" t="s">
        <v>6798</v>
      </c>
      <c r="O598" s="1" t="s">
        <v>5862</v>
      </c>
      <c r="P598" s="21" t="s">
        <v>6786</v>
      </c>
      <c r="Q598" s="3" t="s">
        <v>6818</v>
      </c>
      <c r="U598" s="1" t="str">
        <f t="shared" si="19"/>
        <v>'112</v>
      </c>
      <c r="AI598" s="1"/>
      <c r="AM598" s="1" t="s">
        <v>1084</v>
      </c>
    </row>
    <row r="599" spans="1:39" x14ac:dyDescent="0.2">
      <c r="A599" s="1" t="s">
        <v>1086</v>
      </c>
      <c r="B599" s="1" t="s">
        <v>1087</v>
      </c>
      <c r="C599" s="57">
        <v>4551693.51</v>
      </c>
      <c r="D599" s="57">
        <v>0</v>
      </c>
      <c r="E599" s="58">
        <v>200000</v>
      </c>
      <c r="F599" s="58">
        <v>4583929.32</v>
      </c>
      <c r="G599" s="57">
        <v>4751693.51</v>
      </c>
      <c r="H599" s="57">
        <v>4583929.32</v>
      </c>
      <c r="I599" s="57">
        <v>167764.19</v>
      </c>
      <c r="J599" s="57">
        <v>0</v>
      </c>
      <c r="K599" s="57">
        <f t="shared" si="18"/>
        <v>167764.19</v>
      </c>
      <c r="L599" s="1" t="s">
        <v>5862</v>
      </c>
      <c r="M599" s="1" t="s">
        <v>6923</v>
      </c>
      <c r="N599" s="1" t="s">
        <v>6798</v>
      </c>
      <c r="O599" s="1" t="s">
        <v>5862</v>
      </c>
      <c r="P599" s="21" t="s">
        <v>6783</v>
      </c>
      <c r="Q599" s="3" t="s">
        <v>6818</v>
      </c>
      <c r="U599" s="1" t="str">
        <f t="shared" si="19"/>
        <v>'113</v>
      </c>
      <c r="AI599" s="1"/>
      <c r="AM599" s="1" t="s">
        <v>1086</v>
      </c>
    </row>
    <row r="600" spans="1:39" x14ac:dyDescent="0.2">
      <c r="A600" s="1" t="s">
        <v>5975</v>
      </c>
      <c r="B600" s="1" t="s">
        <v>5976</v>
      </c>
      <c r="C600" s="57">
        <v>0</v>
      </c>
      <c r="D600" s="57">
        <v>0</v>
      </c>
      <c r="E600" s="58">
        <v>200000</v>
      </c>
      <c r="F600" s="58">
        <v>200000</v>
      </c>
      <c r="G600" s="57">
        <v>200000</v>
      </c>
      <c r="H600" s="57">
        <v>200000</v>
      </c>
      <c r="I600" s="57">
        <v>0</v>
      </c>
      <c r="J600" s="57">
        <v>0</v>
      </c>
      <c r="K600" s="57">
        <f t="shared" si="18"/>
        <v>0</v>
      </c>
      <c r="L600" s="1" t="s">
        <v>5862</v>
      </c>
      <c r="M600" s="1" t="s">
        <v>6923</v>
      </c>
      <c r="N600" s="1" t="s">
        <v>6798</v>
      </c>
      <c r="O600" s="1" t="s">
        <v>5862</v>
      </c>
      <c r="P600" s="21" t="s">
        <v>6783</v>
      </c>
      <c r="Q600" s="3" t="s">
        <v>6818</v>
      </c>
      <c r="U600" s="1" t="str">
        <f t="shared" si="19"/>
        <v>'113</v>
      </c>
      <c r="AI600" s="1"/>
      <c r="AM600" s="1" t="e">
        <v>#N/A</v>
      </c>
    </row>
    <row r="601" spans="1:39" x14ac:dyDescent="0.2">
      <c r="A601" s="1" t="s">
        <v>1088</v>
      </c>
      <c r="B601" s="1" t="s">
        <v>1089</v>
      </c>
      <c r="C601" s="57">
        <v>262383.35999999999</v>
      </c>
      <c r="D601" s="57">
        <v>0</v>
      </c>
      <c r="E601" s="58">
        <v>110000</v>
      </c>
      <c r="F601" s="58">
        <v>335075.07</v>
      </c>
      <c r="G601" s="57">
        <v>372383.36</v>
      </c>
      <c r="H601" s="57">
        <v>335075.07</v>
      </c>
      <c r="I601" s="57">
        <v>37308.29</v>
      </c>
      <c r="J601" s="57">
        <v>0</v>
      </c>
      <c r="K601" s="57">
        <f t="shared" si="18"/>
        <v>37308.29</v>
      </c>
      <c r="L601" s="1" t="s">
        <v>5862</v>
      </c>
      <c r="M601" s="1" t="s">
        <v>6923</v>
      </c>
      <c r="N601" s="1" t="s">
        <v>6798</v>
      </c>
      <c r="O601" s="1" t="s">
        <v>5862</v>
      </c>
      <c r="P601" s="21" t="s">
        <v>6782</v>
      </c>
      <c r="Q601" s="3" t="s">
        <v>6818</v>
      </c>
      <c r="U601" s="1" t="str">
        <f t="shared" si="19"/>
        <v>'113</v>
      </c>
      <c r="AI601" s="1"/>
      <c r="AM601" s="1" t="s">
        <v>1088</v>
      </c>
    </row>
    <row r="602" spans="1:39" x14ac:dyDescent="0.2">
      <c r="A602" s="1" t="s">
        <v>1090</v>
      </c>
      <c r="B602" s="1" t="s">
        <v>1091</v>
      </c>
      <c r="C602" s="57">
        <v>0</v>
      </c>
      <c r="D602" s="57">
        <v>0</v>
      </c>
      <c r="E602" s="58">
        <v>2045352.6</v>
      </c>
      <c r="F602" s="58">
        <v>110000</v>
      </c>
      <c r="G602" s="57">
        <v>2045352.6</v>
      </c>
      <c r="H602" s="57">
        <v>110000</v>
      </c>
      <c r="I602" s="57">
        <v>1935352.6</v>
      </c>
      <c r="J602" s="57">
        <v>0</v>
      </c>
      <c r="K602" s="57">
        <f t="shared" si="18"/>
        <v>1935352.6</v>
      </c>
      <c r="L602" s="1" t="s">
        <v>5862</v>
      </c>
      <c r="M602" s="1" t="s">
        <v>6923</v>
      </c>
      <c r="N602" s="1" t="s">
        <v>6798</v>
      </c>
      <c r="O602" s="1" t="s">
        <v>5862</v>
      </c>
      <c r="P602" s="21" t="s">
        <v>6782</v>
      </c>
      <c r="Q602" s="3" t="s">
        <v>6818</v>
      </c>
      <c r="U602" s="1" t="str">
        <f t="shared" si="19"/>
        <v>'113</v>
      </c>
      <c r="AI602" s="1"/>
      <c r="AM602" s="1" t="s">
        <v>1090</v>
      </c>
    </row>
    <row r="603" spans="1:39" x14ac:dyDescent="0.2">
      <c r="A603" s="1" t="s">
        <v>1092</v>
      </c>
      <c r="B603" s="1" t="s">
        <v>1093</v>
      </c>
      <c r="C603" s="57">
        <v>17376611.449999999</v>
      </c>
      <c r="D603" s="57">
        <v>0</v>
      </c>
      <c r="E603" s="58">
        <v>37561911.75</v>
      </c>
      <c r="F603" s="58">
        <v>28413507.620000001</v>
      </c>
      <c r="G603" s="57">
        <v>54938523.200000003</v>
      </c>
      <c r="H603" s="57">
        <v>28413507.620000001</v>
      </c>
      <c r="I603" s="57">
        <v>26525015.579999998</v>
      </c>
      <c r="J603" s="57">
        <v>0</v>
      </c>
      <c r="K603" s="57">
        <f t="shared" si="18"/>
        <v>26525015.579999998</v>
      </c>
      <c r="L603" s="1" t="s">
        <v>5862</v>
      </c>
      <c r="M603" s="1" t="s">
        <v>6923</v>
      </c>
      <c r="N603" s="1" t="s">
        <v>6798</v>
      </c>
      <c r="O603" s="1" t="s">
        <v>5862</v>
      </c>
      <c r="P603" s="21" t="s">
        <v>6785</v>
      </c>
      <c r="Q603" s="3" t="s">
        <v>6818</v>
      </c>
      <c r="U603" s="1" t="str">
        <f t="shared" si="19"/>
        <v>'113</v>
      </c>
      <c r="AI603" s="1"/>
      <c r="AM603" s="1" t="s">
        <v>1092</v>
      </c>
    </row>
    <row r="604" spans="1:39" x14ac:dyDescent="0.2">
      <c r="A604" s="1" t="s">
        <v>1094</v>
      </c>
      <c r="B604" s="1" t="s">
        <v>1095</v>
      </c>
      <c r="C604" s="57">
        <v>2045511.82</v>
      </c>
      <c r="D604" s="57">
        <v>0</v>
      </c>
      <c r="E604" s="58">
        <v>37395562.310000002</v>
      </c>
      <c r="F604" s="58">
        <v>39441074.130000003</v>
      </c>
      <c r="G604" s="57">
        <v>39441074.130000003</v>
      </c>
      <c r="H604" s="57">
        <v>39441074.130000003</v>
      </c>
      <c r="I604" s="57">
        <v>0</v>
      </c>
      <c r="J604" s="57">
        <v>0</v>
      </c>
      <c r="K604" s="57">
        <f t="shared" si="18"/>
        <v>0</v>
      </c>
      <c r="L604" s="1" t="s">
        <v>5862</v>
      </c>
      <c r="M604" s="1" t="s">
        <v>6923</v>
      </c>
      <c r="N604" s="1" t="s">
        <v>6798</v>
      </c>
      <c r="O604" s="1" t="s">
        <v>5862</v>
      </c>
      <c r="P604" s="21" t="s">
        <v>6785</v>
      </c>
      <c r="Q604" s="3" t="s">
        <v>6818</v>
      </c>
      <c r="U604" s="1" t="str">
        <f t="shared" si="19"/>
        <v>'113</v>
      </c>
      <c r="AI604" s="1"/>
      <c r="AM604" s="1" t="s">
        <v>1094</v>
      </c>
    </row>
    <row r="605" spans="1:39" x14ac:dyDescent="0.2">
      <c r="A605" s="1" t="s">
        <v>1096</v>
      </c>
      <c r="B605" s="1" t="s">
        <v>1097</v>
      </c>
      <c r="C605" s="57">
        <v>41085.14</v>
      </c>
      <c r="D605" s="57">
        <v>0</v>
      </c>
      <c r="E605" s="58">
        <v>157000</v>
      </c>
      <c r="F605" s="58">
        <v>132264.13</v>
      </c>
      <c r="G605" s="57">
        <v>198085.14</v>
      </c>
      <c r="H605" s="57">
        <v>132264.13</v>
      </c>
      <c r="I605" s="57">
        <v>65821.009999999995</v>
      </c>
      <c r="J605" s="57">
        <v>0</v>
      </c>
      <c r="K605" s="57">
        <f t="shared" si="18"/>
        <v>65821.009999999995</v>
      </c>
      <c r="L605" s="1" t="s">
        <v>5862</v>
      </c>
      <c r="M605" s="1" t="s">
        <v>6923</v>
      </c>
      <c r="N605" s="1" t="s">
        <v>6798</v>
      </c>
      <c r="O605" s="1" t="s">
        <v>5862</v>
      </c>
      <c r="P605" s="21" t="s">
        <v>6786</v>
      </c>
      <c r="Q605" s="3" t="s">
        <v>6818</v>
      </c>
      <c r="U605" s="1" t="str">
        <f t="shared" si="19"/>
        <v>'113</v>
      </c>
      <c r="AI605" s="1"/>
      <c r="AM605" s="1" t="s">
        <v>1096</v>
      </c>
    </row>
    <row r="606" spans="1:39" x14ac:dyDescent="0.2">
      <c r="A606" s="1" t="s">
        <v>1098</v>
      </c>
      <c r="B606" s="1" t="s">
        <v>1099</v>
      </c>
      <c r="C606" s="57">
        <v>0</v>
      </c>
      <c r="D606" s="57">
        <v>0</v>
      </c>
      <c r="E606" s="58">
        <v>157000</v>
      </c>
      <c r="F606" s="58">
        <v>157000</v>
      </c>
      <c r="G606" s="57">
        <v>157000</v>
      </c>
      <c r="H606" s="57">
        <v>157000</v>
      </c>
      <c r="I606" s="57">
        <v>0</v>
      </c>
      <c r="J606" s="57">
        <v>0</v>
      </c>
      <c r="K606" s="57">
        <f t="shared" si="18"/>
        <v>0</v>
      </c>
      <c r="L606" s="1" t="s">
        <v>5862</v>
      </c>
      <c r="M606" s="1" t="s">
        <v>6923</v>
      </c>
      <c r="N606" s="1" t="s">
        <v>6798</v>
      </c>
      <c r="O606" s="1" t="s">
        <v>5862</v>
      </c>
      <c r="P606" s="21" t="s">
        <v>6786</v>
      </c>
      <c r="Q606" s="3" t="s">
        <v>6818</v>
      </c>
      <c r="U606" s="1" t="str">
        <f t="shared" si="19"/>
        <v>'113</v>
      </c>
      <c r="AI606" s="1"/>
      <c r="AM606" s="1" t="s">
        <v>1098</v>
      </c>
    </row>
    <row r="607" spans="1:39" x14ac:dyDescent="0.2">
      <c r="A607" s="1" t="s">
        <v>1100</v>
      </c>
      <c r="B607" s="1" t="s">
        <v>1101</v>
      </c>
      <c r="C607" s="57">
        <v>0</v>
      </c>
      <c r="D607" s="57">
        <v>0</v>
      </c>
      <c r="E607" s="58">
        <v>50000</v>
      </c>
      <c r="F607" s="58">
        <v>0</v>
      </c>
      <c r="G607" s="57">
        <v>50000</v>
      </c>
      <c r="H607" s="57">
        <v>0</v>
      </c>
      <c r="I607" s="57">
        <v>50000</v>
      </c>
      <c r="J607" s="57">
        <v>0</v>
      </c>
      <c r="K607" s="57">
        <f t="shared" si="18"/>
        <v>50000</v>
      </c>
      <c r="L607" s="1" t="s">
        <v>5862</v>
      </c>
      <c r="M607" s="1" t="s">
        <v>6923</v>
      </c>
      <c r="N607" s="1" t="s">
        <v>6798</v>
      </c>
      <c r="O607" s="1" t="s">
        <v>5862</v>
      </c>
      <c r="P607" s="21" t="s">
        <v>6784</v>
      </c>
      <c r="Q607" s="3" t="s">
        <v>6818</v>
      </c>
      <c r="U607" s="1" t="str">
        <f t="shared" si="19"/>
        <v>'113</v>
      </c>
      <c r="AI607" s="1"/>
      <c r="AM607" s="1" t="s">
        <v>1100</v>
      </c>
    </row>
    <row r="608" spans="1:39" x14ac:dyDescent="0.2">
      <c r="A608" s="1" t="s">
        <v>1102</v>
      </c>
      <c r="B608" s="1" t="s">
        <v>1103</v>
      </c>
      <c r="C608" s="57">
        <v>0</v>
      </c>
      <c r="D608" s="57">
        <v>0</v>
      </c>
      <c r="E608" s="58">
        <v>50000</v>
      </c>
      <c r="F608" s="58">
        <v>50000</v>
      </c>
      <c r="G608" s="57">
        <v>50000</v>
      </c>
      <c r="H608" s="57">
        <v>50000</v>
      </c>
      <c r="I608" s="57">
        <v>0</v>
      </c>
      <c r="J608" s="57">
        <v>0</v>
      </c>
      <c r="K608" s="57">
        <f t="shared" si="18"/>
        <v>0</v>
      </c>
      <c r="L608" s="1" t="s">
        <v>5862</v>
      </c>
      <c r="M608" s="1" t="s">
        <v>6923</v>
      </c>
      <c r="N608" s="1" t="s">
        <v>6798</v>
      </c>
      <c r="O608" s="1" t="s">
        <v>5862</v>
      </c>
      <c r="P608" s="21" t="s">
        <v>6784</v>
      </c>
      <c r="Q608" s="3" t="s">
        <v>6818</v>
      </c>
      <c r="U608" s="1" t="str">
        <f t="shared" si="19"/>
        <v>'113</v>
      </c>
      <c r="AI608" s="1"/>
      <c r="AM608" s="1" t="s">
        <v>1102</v>
      </c>
    </row>
    <row r="609" spans="1:39" x14ac:dyDescent="0.2">
      <c r="A609" s="1" t="s">
        <v>1104</v>
      </c>
      <c r="B609" s="1" t="s">
        <v>1105</v>
      </c>
      <c r="C609" s="57">
        <v>94619.75</v>
      </c>
      <c r="D609" s="57">
        <v>0</v>
      </c>
      <c r="E609" s="58">
        <v>40000</v>
      </c>
      <c r="F609" s="58">
        <v>107815.9</v>
      </c>
      <c r="G609" s="57">
        <v>134619.75</v>
      </c>
      <c r="H609" s="57">
        <v>107815.9</v>
      </c>
      <c r="I609" s="57">
        <v>26803.85</v>
      </c>
      <c r="J609" s="57">
        <v>0</v>
      </c>
      <c r="K609" s="57">
        <f t="shared" si="18"/>
        <v>26803.85</v>
      </c>
      <c r="L609" s="1" t="s">
        <v>5862</v>
      </c>
      <c r="M609" s="1" t="s">
        <v>6923</v>
      </c>
      <c r="N609" s="1" t="s">
        <v>6798</v>
      </c>
      <c r="O609" s="1" t="s">
        <v>5862</v>
      </c>
      <c r="P609" s="21" t="s">
        <v>6784</v>
      </c>
      <c r="Q609" s="3" t="s">
        <v>6818</v>
      </c>
      <c r="U609" s="1" t="str">
        <f t="shared" si="19"/>
        <v>'113</v>
      </c>
      <c r="AI609" s="1"/>
      <c r="AM609" s="1" t="s">
        <v>1104</v>
      </c>
    </row>
    <row r="610" spans="1:39" x14ac:dyDescent="0.2">
      <c r="A610" s="1" t="s">
        <v>1106</v>
      </c>
      <c r="B610" s="1" t="s">
        <v>1107</v>
      </c>
      <c r="C610" s="57">
        <v>0</v>
      </c>
      <c r="D610" s="57">
        <v>0</v>
      </c>
      <c r="E610" s="58">
        <v>40000</v>
      </c>
      <c r="F610" s="58">
        <v>40000</v>
      </c>
      <c r="G610" s="57">
        <v>40000</v>
      </c>
      <c r="H610" s="57">
        <v>40000</v>
      </c>
      <c r="I610" s="57">
        <v>0</v>
      </c>
      <c r="J610" s="57">
        <v>0</v>
      </c>
      <c r="K610" s="57">
        <f t="shared" si="18"/>
        <v>0</v>
      </c>
      <c r="L610" s="1" t="s">
        <v>5862</v>
      </c>
      <c r="M610" s="1" t="s">
        <v>6923</v>
      </c>
      <c r="N610" s="1" t="s">
        <v>6798</v>
      </c>
      <c r="O610" s="1" t="s">
        <v>5862</v>
      </c>
      <c r="P610" s="21" t="s">
        <v>6784</v>
      </c>
      <c r="Q610" s="3" t="s">
        <v>6818</v>
      </c>
      <c r="U610" s="1" t="str">
        <f t="shared" si="19"/>
        <v>'113</v>
      </c>
      <c r="AI610" s="1"/>
      <c r="AM610" s="1" t="s">
        <v>1106</v>
      </c>
    </row>
    <row r="611" spans="1:39" x14ac:dyDescent="0.2">
      <c r="A611" s="1" t="s">
        <v>1108</v>
      </c>
      <c r="B611" s="1" t="s">
        <v>1109</v>
      </c>
      <c r="C611" s="57">
        <v>16882889.949999999</v>
      </c>
      <c r="D611" s="57">
        <v>0</v>
      </c>
      <c r="E611" s="58">
        <v>0</v>
      </c>
      <c r="F611" s="58">
        <v>2352884.27</v>
      </c>
      <c r="G611" s="57">
        <v>16882889.949999999</v>
      </c>
      <c r="H611" s="57">
        <v>2352884.27</v>
      </c>
      <c r="I611" s="57">
        <v>14530005.68</v>
      </c>
      <c r="J611" s="57">
        <v>0</v>
      </c>
      <c r="K611" s="57">
        <f t="shared" si="18"/>
        <v>14530005.68</v>
      </c>
      <c r="L611" s="1" t="s">
        <v>5862</v>
      </c>
      <c r="M611" s="1" t="s">
        <v>6923</v>
      </c>
      <c r="N611" s="1" t="s">
        <v>6798</v>
      </c>
      <c r="O611" s="1" t="s">
        <v>5862</v>
      </c>
      <c r="P611" s="21" t="s">
        <v>6783</v>
      </c>
      <c r="Q611" s="3" t="s">
        <v>6818</v>
      </c>
      <c r="U611" s="1" t="str">
        <f t="shared" si="19"/>
        <v>'113</v>
      </c>
      <c r="AI611" s="1"/>
      <c r="AM611" s="1" t="s">
        <v>1108</v>
      </c>
    </row>
    <row r="612" spans="1:39" x14ac:dyDescent="0.2">
      <c r="A612" s="1" t="s">
        <v>1110</v>
      </c>
      <c r="B612" s="1" t="s">
        <v>1111</v>
      </c>
      <c r="C612" s="57">
        <v>12367149.640000001</v>
      </c>
      <c r="D612" s="57">
        <v>0</v>
      </c>
      <c r="E612" s="58">
        <v>9846529.6199999992</v>
      </c>
      <c r="F612" s="58">
        <v>2593260.46</v>
      </c>
      <c r="G612" s="57">
        <v>22213679.260000002</v>
      </c>
      <c r="H612" s="57">
        <v>2593260.46</v>
      </c>
      <c r="I612" s="57">
        <v>19620418.800000001</v>
      </c>
      <c r="J612" s="57">
        <v>0</v>
      </c>
      <c r="K612" s="57">
        <f t="shared" si="18"/>
        <v>19620418.800000001</v>
      </c>
      <c r="L612" s="1" t="s">
        <v>5862</v>
      </c>
      <c r="M612" s="1" t="s">
        <v>6923</v>
      </c>
      <c r="N612" s="1" t="s">
        <v>6798</v>
      </c>
      <c r="O612" s="1" t="s">
        <v>5862</v>
      </c>
      <c r="P612" s="21" t="s">
        <v>6782</v>
      </c>
      <c r="Q612" s="3" t="s">
        <v>6818</v>
      </c>
      <c r="U612" s="1" t="str">
        <f t="shared" si="19"/>
        <v>'113</v>
      </c>
      <c r="AI612" s="1"/>
      <c r="AM612" s="1" t="s">
        <v>1110</v>
      </c>
    </row>
    <row r="613" spans="1:39" x14ac:dyDescent="0.2">
      <c r="A613" s="1" t="s">
        <v>1112</v>
      </c>
      <c r="B613" s="1" t="s">
        <v>1113</v>
      </c>
      <c r="C613" s="57">
        <v>3446529.62</v>
      </c>
      <c r="D613" s="57">
        <v>0</v>
      </c>
      <c r="E613" s="58">
        <v>6400000</v>
      </c>
      <c r="F613" s="58">
        <v>9846529.6199999992</v>
      </c>
      <c r="G613" s="57">
        <v>9846529.6199999992</v>
      </c>
      <c r="H613" s="57">
        <v>9846529.6199999992</v>
      </c>
      <c r="I613" s="57">
        <v>0</v>
      </c>
      <c r="J613" s="57">
        <v>0</v>
      </c>
      <c r="K613" s="57">
        <f t="shared" si="18"/>
        <v>0</v>
      </c>
      <c r="L613" s="1" t="s">
        <v>5862</v>
      </c>
      <c r="M613" s="1" t="s">
        <v>6923</v>
      </c>
      <c r="N613" s="1" t="s">
        <v>6798</v>
      </c>
      <c r="O613" s="1" t="s">
        <v>5862</v>
      </c>
      <c r="P613" s="21" t="s">
        <v>6782</v>
      </c>
      <c r="Q613" s="3" t="s">
        <v>6818</v>
      </c>
      <c r="U613" s="1" t="str">
        <f t="shared" si="19"/>
        <v>'113</v>
      </c>
      <c r="AI613" s="1"/>
      <c r="AM613" s="1" t="s">
        <v>1112</v>
      </c>
    </row>
    <row r="614" spans="1:39" x14ac:dyDescent="0.2">
      <c r="A614" s="1" t="s">
        <v>1114</v>
      </c>
      <c r="B614" s="1" t="s">
        <v>1115</v>
      </c>
      <c r="C614" s="57">
        <v>226923</v>
      </c>
      <c r="D614" s="57">
        <v>0</v>
      </c>
      <c r="E614" s="58">
        <v>0</v>
      </c>
      <c r="F614" s="58">
        <v>186538.4</v>
      </c>
      <c r="G614" s="57">
        <v>226923</v>
      </c>
      <c r="H614" s="57">
        <v>186538.4</v>
      </c>
      <c r="I614" s="57">
        <v>40384.6</v>
      </c>
      <c r="J614" s="57">
        <v>0</v>
      </c>
      <c r="K614" s="57">
        <f t="shared" si="18"/>
        <v>40384.6</v>
      </c>
      <c r="L614" s="1" t="s">
        <v>5862</v>
      </c>
      <c r="M614" s="1" t="s">
        <v>6923</v>
      </c>
      <c r="N614" s="1" t="s">
        <v>6798</v>
      </c>
      <c r="O614" s="1" t="s">
        <v>5862</v>
      </c>
      <c r="P614" s="21" t="s">
        <v>6785</v>
      </c>
      <c r="Q614" s="3" t="s">
        <v>6818</v>
      </c>
      <c r="U614" s="1" t="str">
        <f t="shared" si="19"/>
        <v>'113</v>
      </c>
      <c r="AI614" s="1"/>
      <c r="AM614" s="1" t="s">
        <v>1114</v>
      </c>
    </row>
    <row r="615" spans="1:39" x14ac:dyDescent="0.2">
      <c r="A615" s="1" t="s">
        <v>1116</v>
      </c>
      <c r="B615" s="1" t="s">
        <v>1117</v>
      </c>
      <c r="C615" s="57">
        <v>8396813.1999999993</v>
      </c>
      <c r="D615" s="57">
        <v>0</v>
      </c>
      <c r="E615" s="58">
        <v>0</v>
      </c>
      <c r="F615" s="58">
        <v>1455549.98</v>
      </c>
      <c r="G615" s="57">
        <v>8396813.1999999993</v>
      </c>
      <c r="H615" s="57">
        <v>1455549.98</v>
      </c>
      <c r="I615" s="57">
        <v>6941263.2199999997</v>
      </c>
      <c r="J615" s="57">
        <v>0</v>
      </c>
      <c r="K615" s="57">
        <f t="shared" si="18"/>
        <v>6941263.2199999997</v>
      </c>
      <c r="L615" s="1" t="s">
        <v>5862</v>
      </c>
      <c r="M615" s="1" t="s">
        <v>6923</v>
      </c>
      <c r="N615" s="1" t="s">
        <v>6798</v>
      </c>
      <c r="O615" s="1" t="s">
        <v>5862</v>
      </c>
      <c r="P615" s="21" t="s">
        <v>6785</v>
      </c>
      <c r="Q615" s="3" t="s">
        <v>6818</v>
      </c>
      <c r="U615" s="1" t="str">
        <f t="shared" si="19"/>
        <v>'113</v>
      </c>
      <c r="AI615" s="1"/>
      <c r="AM615" s="1" t="s">
        <v>1116</v>
      </c>
    </row>
    <row r="616" spans="1:39" x14ac:dyDescent="0.2">
      <c r="A616" s="1" t="s">
        <v>1118</v>
      </c>
      <c r="B616" s="1" t="s">
        <v>1119</v>
      </c>
      <c r="C616" s="57">
        <v>56683.28</v>
      </c>
      <c r="D616" s="57">
        <v>0</v>
      </c>
      <c r="E616" s="58">
        <v>0</v>
      </c>
      <c r="F616" s="58">
        <v>16900.080000000002</v>
      </c>
      <c r="G616" s="57">
        <v>56683.28</v>
      </c>
      <c r="H616" s="57">
        <v>16900.080000000002</v>
      </c>
      <c r="I616" s="57">
        <v>39783.199999999997</v>
      </c>
      <c r="J616" s="57">
        <v>0</v>
      </c>
      <c r="K616" s="57">
        <f t="shared" si="18"/>
        <v>39783.199999999997</v>
      </c>
      <c r="L616" s="1" t="s">
        <v>5862</v>
      </c>
      <c r="M616" s="1" t="s">
        <v>6923</v>
      </c>
      <c r="N616" s="1" t="s">
        <v>6798</v>
      </c>
      <c r="O616" s="1" t="s">
        <v>5862</v>
      </c>
      <c r="P616" s="21" t="s">
        <v>6786</v>
      </c>
      <c r="Q616" s="3" t="s">
        <v>6818</v>
      </c>
      <c r="U616" s="1" t="str">
        <f t="shared" si="19"/>
        <v>'113</v>
      </c>
      <c r="AI616" s="1"/>
      <c r="AM616" s="1" t="s">
        <v>1118</v>
      </c>
    </row>
    <row r="617" spans="1:39" x14ac:dyDescent="0.2">
      <c r="A617" s="1" t="s">
        <v>1120</v>
      </c>
      <c r="B617" s="1" t="s">
        <v>1121</v>
      </c>
      <c r="C617" s="57">
        <v>1647305.62</v>
      </c>
      <c r="D617" s="57">
        <v>0</v>
      </c>
      <c r="E617" s="58">
        <v>1243500</v>
      </c>
      <c r="F617" s="58">
        <v>954399.64</v>
      </c>
      <c r="G617" s="57">
        <v>2890805.62</v>
      </c>
      <c r="H617" s="57">
        <v>954399.64</v>
      </c>
      <c r="I617" s="57">
        <v>1936405.98</v>
      </c>
      <c r="J617" s="57">
        <v>0</v>
      </c>
      <c r="K617" s="57">
        <f t="shared" si="18"/>
        <v>1936405.98</v>
      </c>
      <c r="L617" s="1" t="s">
        <v>5862</v>
      </c>
      <c r="M617" s="1" t="s">
        <v>6923</v>
      </c>
      <c r="N617" s="1" t="s">
        <v>6798</v>
      </c>
      <c r="O617" s="1" t="s">
        <v>5862</v>
      </c>
      <c r="P617" s="21" t="s">
        <v>6786</v>
      </c>
      <c r="Q617" s="3" t="s">
        <v>6818</v>
      </c>
      <c r="U617" s="1" t="str">
        <f t="shared" si="19"/>
        <v>'113</v>
      </c>
      <c r="AI617" s="1"/>
      <c r="AM617" s="1" t="s">
        <v>1120</v>
      </c>
    </row>
    <row r="618" spans="1:39" x14ac:dyDescent="0.2">
      <c r="A618" s="1" t="s">
        <v>1122</v>
      </c>
      <c r="B618" s="1" t="s">
        <v>1123</v>
      </c>
      <c r="C618" s="57">
        <v>0</v>
      </c>
      <c r="D618" s="57">
        <v>0</v>
      </c>
      <c r="E618" s="58">
        <v>1243500</v>
      </c>
      <c r="F618" s="58">
        <v>1243500</v>
      </c>
      <c r="G618" s="57">
        <v>1243500</v>
      </c>
      <c r="H618" s="57">
        <v>1243500</v>
      </c>
      <c r="I618" s="57">
        <v>0</v>
      </c>
      <c r="J618" s="57">
        <v>0</v>
      </c>
      <c r="K618" s="57">
        <f t="shared" si="18"/>
        <v>0</v>
      </c>
      <c r="L618" s="1" t="s">
        <v>5862</v>
      </c>
      <c r="M618" s="1" t="s">
        <v>6923</v>
      </c>
      <c r="N618" s="1" t="s">
        <v>6798</v>
      </c>
      <c r="O618" s="1" t="s">
        <v>5862</v>
      </c>
      <c r="P618" s="21" t="s">
        <v>6786</v>
      </c>
      <c r="Q618" s="3" t="s">
        <v>6818</v>
      </c>
      <c r="U618" s="1" t="str">
        <f t="shared" si="19"/>
        <v>'113</v>
      </c>
      <c r="AI618" s="1"/>
      <c r="AM618" s="1" t="s">
        <v>1122</v>
      </c>
    </row>
    <row r="619" spans="1:39" x14ac:dyDescent="0.2">
      <c r="A619" s="1" t="s">
        <v>1124</v>
      </c>
      <c r="B619" s="1" t="s">
        <v>1125</v>
      </c>
      <c r="C619" s="57">
        <v>0</v>
      </c>
      <c r="D619" s="57">
        <v>0</v>
      </c>
      <c r="E619" s="58">
        <v>50000</v>
      </c>
      <c r="F619" s="58">
        <v>24501.72</v>
      </c>
      <c r="G619" s="57">
        <v>50000</v>
      </c>
      <c r="H619" s="57">
        <v>24501.72</v>
      </c>
      <c r="I619" s="57">
        <v>25498.28</v>
      </c>
      <c r="J619" s="57">
        <v>0</v>
      </c>
      <c r="K619" s="57">
        <f t="shared" si="18"/>
        <v>25498.28</v>
      </c>
      <c r="L619" s="1" t="s">
        <v>5862</v>
      </c>
      <c r="M619" s="1" t="s">
        <v>6923</v>
      </c>
      <c r="N619" s="1" t="s">
        <v>6798</v>
      </c>
      <c r="O619" s="1" t="s">
        <v>5862</v>
      </c>
      <c r="P619" s="21" t="s">
        <v>6783</v>
      </c>
      <c r="Q619" s="3" t="s">
        <v>6818</v>
      </c>
      <c r="U619" s="1" t="str">
        <f t="shared" si="19"/>
        <v>'115</v>
      </c>
      <c r="AI619" s="1"/>
      <c r="AM619" s="1" t="s">
        <v>1124</v>
      </c>
    </row>
    <row r="620" spans="1:39" x14ac:dyDescent="0.2">
      <c r="A620" s="1" t="s">
        <v>5977</v>
      </c>
      <c r="B620" s="1" t="s">
        <v>5978</v>
      </c>
      <c r="C620" s="57">
        <v>0</v>
      </c>
      <c r="D620" s="57">
        <v>0</v>
      </c>
      <c r="E620" s="58">
        <v>50000</v>
      </c>
      <c r="F620" s="58">
        <v>50000</v>
      </c>
      <c r="G620" s="57">
        <v>50000</v>
      </c>
      <c r="H620" s="57">
        <v>50000</v>
      </c>
      <c r="I620" s="57">
        <v>0</v>
      </c>
      <c r="J620" s="57">
        <v>0</v>
      </c>
      <c r="K620" s="57">
        <f t="shared" si="18"/>
        <v>0</v>
      </c>
      <c r="L620" s="1" t="s">
        <v>5862</v>
      </c>
      <c r="M620" s="1" t="s">
        <v>6923</v>
      </c>
      <c r="N620" s="1" t="s">
        <v>6798</v>
      </c>
      <c r="O620" s="1" t="s">
        <v>5862</v>
      </c>
      <c r="P620" s="21" t="s">
        <v>6783</v>
      </c>
      <c r="Q620" s="3" t="s">
        <v>6818</v>
      </c>
      <c r="U620" s="1" t="str">
        <f t="shared" si="19"/>
        <v>'115</v>
      </c>
      <c r="AI620" s="1"/>
      <c r="AM620" s="1" t="e">
        <v>#N/A</v>
      </c>
    </row>
    <row r="621" spans="1:39" x14ac:dyDescent="0.2">
      <c r="A621" s="1" t="s">
        <v>1126</v>
      </c>
      <c r="B621" s="1" t="s">
        <v>1127</v>
      </c>
      <c r="C621" s="57">
        <v>120617198.75</v>
      </c>
      <c r="D621" s="57">
        <v>0</v>
      </c>
      <c r="E621" s="58">
        <v>12393188.029999999</v>
      </c>
      <c r="F621" s="58">
        <v>26269957.859999999</v>
      </c>
      <c r="G621" s="57">
        <v>133010386.78</v>
      </c>
      <c r="H621" s="57">
        <v>26269957.859999999</v>
      </c>
      <c r="I621" s="57">
        <v>106740428.92</v>
      </c>
      <c r="J621" s="57">
        <v>0</v>
      </c>
      <c r="K621" s="57">
        <f t="shared" si="18"/>
        <v>106740428.92</v>
      </c>
      <c r="L621" s="1" t="s">
        <v>5862</v>
      </c>
      <c r="M621" s="1" t="s">
        <v>6923</v>
      </c>
      <c r="N621" s="1" t="s">
        <v>6798</v>
      </c>
      <c r="O621" s="1" t="s">
        <v>5862</v>
      </c>
      <c r="P621" s="21" t="s">
        <v>6783</v>
      </c>
      <c r="Q621" s="3" t="s">
        <v>6818</v>
      </c>
      <c r="U621" s="1" t="str">
        <f t="shared" si="19"/>
        <v>'115</v>
      </c>
      <c r="AI621" s="1"/>
      <c r="AM621" s="1" t="s">
        <v>1126</v>
      </c>
    </row>
    <row r="622" spans="1:39" x14ac:dyDescent="0.2">
      <c r="A622" s="1" t="s">
        <v>1128</v>
      </c>
      <c r="B622" s="1" t="s">
        <v>1129</v>
      </c>
      <c r="C622" s="57">
        <v>0</v>
      </c>
      <c r="D622" s="57">
        <v>0</v>
      </c>
      <c r="E622" s="58">
        <v>12199807.5</v>
      </c>
      <c r="F622" s="58">
        <v>12199807.5</v>
      </c>
      <c r="G622" s="57">
        <v>12199807.5</v>
      </c>
      <c r="H622" s="57">
        <v>12199807.5</v>
      </c>
      <c r="I622" s="57">
        <v>0</v>
      </c>
      <c r="J622" s="57">
        <v>0</v>
      </c>
      <c r="K622" s="57">
        <f t="shared" si="18"/>
        <v>0</v>
      </c>
      <c r="L622" s="1" t="s">
        <v>5862</v>
      </c>
      <c r="M622" s="1" t="s">
        <v>6923</v>
      </c>
      <c r="N622" s="1" t="s">
        <v>6798</v>
      </c>
      <c r="O622" s="1" t="s">
        <v>5862</v>
      </c>
      <c r="P622" s="21" t="s">
        <v>6783</v>
      </c>
      <c r="Q622" s="3" t="s">
        <v>6818</v>
      </c>
      <c r="U622" s="1" t="str">
        <f t="shared" si="19"/>
        <v>'115</v>
      </c>
      <c r="AI622" s="1"/>
      <c r="AM622" s="1" t="s">
        <v>1128</v>
      </c>
    </row>
    <row r="623" spans="1:39" x14ac:dyDescent="0.2">
      <c r="A623" s="1" t="s">
        <v>5979</v>
      </c>
      <c r="B623" s="1" t="s">
        <v>5980</v>
      </c>
      <c r="C623" s="57">
        <v>74744.800000000003</v>
      </c>
      <c r="D623" s="57">
        <v>0</v>
      </c>
      <c r="E623" s="58">
        <v>0</v>
      </c>
      <c r="F623" s="58">
        <v>74744.800000000003</v>
      </c>
      <c r="G623" s="57">
        <v>74744.800000000003</v>
      </c>
      <c r="H623" s="57">
        <v>74744.800000000003</v>
      </c>
      <c r="I623" s="57">
        <v>0</v>
      </c>
      <c r="J623" s="57">
        <v>0</v>
      </c>
      <c r="K623" s="57">
        <f t="shared" si="18"/>
        <v>0</v>
      </c>
      <c r="L623" s="1" t="s">
        <v>5862</v>
      </c>
      <c r="M623" s="1" t="s">
        <v>6923</v>
      </c>
      <c r="N623" s="1" t="s">
        <v>6798</v>
      </c>
      <c r="O623" s="1" t="s">
        <v>5862</v>
      </c>
      <c r="P623" s="21" t="s">
        <v>6783</v>
      </c>
      <c r="Q623" s="3" t="s">
        <v>6818</v>
      </c>
      <c r="U623" s="1" t="str">
        <f t="shared" si="19"/>
        <v>'115</v>
      </c>
      <c r="AI623" s="1"/>
      <c r="AM623" s="1" t="e">
        <v>#N/A</v>
      </c>
    </row>
    <row r="624" spans="1:39" x14ac:dyDescent="0.2">
      <c r="A624" s="1" t="s">
        <v>1130</v>
      </c>
      <c r="B624" s="1" t="s">
        <v>1131</v>
      </c>
      <c r="C624" s="57">
        <v>3526821.84</v>
      </c>
      <c r="D624" s="57">
        <v>0</v>
      </c>
      <c r="E624" s="58">
        <v>0</v>
      </c>
      <c r="F624" s="58">
        <v>923561.94</v>
      </c>
      <c r="G624" s="57">
        <v>3526821.84</v>
      </c>
      <c r="H624" s="57">
        <v>923561.94</v>
      </c>
      <c r="I624" s="57">
        <v>2603259.9</v>
      </c>
      <c r="J624" s="57">
        <v>0</v>
      </c>
      <c r="K624" s="57">
        <f t="shared" si="18"/>
        <v>2603259.9</v>
      </c>
      <c r="L624" s="1" t="s">
        <v>5862</v>
      </c>
      <c r="M624" s="1" t="s">
        <v>6923</v>
      </c>
      <c r="N624" s="1" t="s">
        <v>6798</v>
      </c>
      <c r="O624" s="1" t="s">
        <v>5862</v>
      </c>
      <c r="P624" s="21" t="s">
        <v>6783</v>
      </c>
      <c r="Q624" s="3" t="s">
        <v>6818</v>
      </c>
      <c r="U624" s="1" t="str">
        <f t="shared" si="19"/>
        <v>'115</v>
      </c>
      <c r="AI624" s="1"/>
      <c r="AM624" s="1" t="s">
        <v>1130</v>
      </c>
    </row>
    <row r="625" spans="1:39" x14ac:dyDescent="0.2">
      <c r="A625" s="1" t="s">
        <v>1132</v>
      </c>
      <c r="B625" s="1" t="s">
        <v>1133</v>
      </c>
      <c r="C625" s="57">
        <v>55970003.43</v>
      </c>
      <c r="D625" s="57">
        <v>0</v>
      </c>
      <c r="E625" s="58">
        <v>1551619.47</v>
      </c>
      <c r="F625" s="58">
        <v>14063802.279999999</v>
      </c>
      <c r="G625" s="57">
        <v>57521622.899999999</v>
      </c>
      <c r="H625" s="57">
        <v>14063802.279999999</v>
      </c>
      <c r="I625" s="57">
        <v>43457820.619999997</v>
      </c>
      <c r="J625" s="57">
        <v>0</v>
      </c>
      <c r="K625" s="57">
        <f t="shared" si="18"/>
        <v>43457820.619999997</v>
      </c>
      <c r="L625" s="1" t="s">
        <v>5862</v>
      </c>
      <c r="M625" s="1" t="s">
        <v>6923</v>
      </c>
      <c r="N625" s="1" t="s">
        <v>6798</v>
      </c>
      <c r="O625" s="1" t="s">
        <v>5862</v>
      </c>
      <c r="P625" s="21" t="s">
        <v>6782</v>
      </c>
      <c r="Q625" s="3" t="s">
        <v>6818</v>
      </c>
      <c r="U625" s="1" t="str">
        <f t="shared" si="19"/>
        <v>'115</v>
      </c>
      <c r="AI625" s="1"/>
      <c r="AM625" s="1" t="s">
        <v>1132</v>
      </c>
    </row>
    <row r="626" spans="1:39" x14ac:dyDescent="0.2">
      <c r="A626" s="1" t="s">
        <v>1134</v>
      </c>
      <c r="B626" s="1" t="s">
        <v>1135</v>
      </c>
      <c r="C626" s="57">
        <v>0</v>
      </c>
      <c r="D626" s="57">
        <v>0</v>
      </c>
      <c r="E626" s="58">
        <v>1745000</v>
      </c>
      <c r="F626" s="58">
        <v>1745000</v>
      </c>
      <c r="G626" s="57">
        <v>1745000</v>
      </c>
      <c r="H626" s="57">
        <v>1745000</v>
      </c>
      <c r="I626" s="57">
        <v>0</v>
      </c>
      <c r="J626" s="57">
        <v>0</v>
      </c>
      <c r="K626" s="57">
        <f t="shared" si="18"/>
        <v>0</v>
      </c>
      <c r="L626" s="1" t="s">
        <v>5862</v>
      </c>
      <c r="M626" s="1" t="s">
        <v>6923</v>
      </c>
      <c r="N626" s="1" t="s">
        <v>6798</v>
      </c>
      <c r="O626" s="1" t="s">
        <v>5862</v>
      </c>
      <c r="P626" s="21" t="s">
        <v>6782</v>
      </c>
      <c r="Q626" s="3" t="s">
        <v>6818</v>
      </c>
      <c r="U626" s="1" t="str">
        <f t="shared" si="19"/>
        <v>'115</v>
      </c>
      <c r="AI626" s="1"/>
      <c r="AM626" s="1" t="s">
        <v>1134</v>
      </c>
    </row>
    <row r="627" spans="1:39" x14ac:dyDescent="0.2">
      <c r="A627" s="1" t="s">
        <v>1136</v>
      </c>
      <c r="B627" s="1" t="s">
        <v>1137</v>
      </c>
      <c r="C627" s="57">
        <v>5660900.5499999998</v>
      </c>
      <c r="D627" s="57">
        <v>0</v>
      </c>
      <c r="E627" s="58">
        <v>0</v>
      </c>
      <c r="F627" s="58">
        <v>1788383.88</v>
      </c>
      <c r="G627" s="57">
        <v>5660900.5499999998</v>
      </c>
      <c r="H627" s="57">
        <v>1788383.88</v>
      </c>
      <c r="I627" s="57">
        <v>3872516.67</v>
      </c>
      <c r="J627" s="57">
        <v>0</v>
      </c>
      <c r="K627" s="57">
        <f t="shared" si="18"/>
        <v>3872516.67</v>
      </c>
      <c r="L627" s="1" t="s">
        <v>5862</v>
      </c>
      <c r="M627" s="1" t="s">
        <v>6923</v>
      </c>
      <c r="N627" s="1" t="s">
        <v>6798</v>
      </c>
      <c r="O627" s="1" t="s">
        <v>5862</v>
      </c>
      <c r="P627" s="21" t="s">
        <v>6782</v>
      </c>
      <c r="Q627" s="3" t="s">
        <v>6818</v>
      </c>
      <c r="U627" s="1" t="str">
        <f t="shared" si="19"/>
        <v>'115</v>
      </c>
      <c r="AI627" s="1"/>
      <c r="AM627" s="1" t="s">
        <v>1136</v>
      </c>
    </row>
    <row r="628" spans="1:39" x14ac:dyDescent="0.2">
      <c r="A628" s="1" t="s">
        <v>1138</v>
      </c>
      <c r="B628" s="1" t="s">
        <v>1139</v>
      </c>
      <c r="C628" s="57">
        <v>9501188.4199999999</v>
      </c>
      <c r="D628" s="57">
        <v>0</v>
      </c>
      <c r="E628" s="58">
        <v>0</v>
      </c>
      <c r="F628" s="58">
        <v>1348816.03</v>
      </c>
      <c r="G628" s="57">
        <v>9501188.4199999999</v>
      </c>
      <c r="H628" s="57">
        <v>1348816.03</v>
      </c>
      <c r="I628" s="57">
        <v>8152372.3899999997</v>
      </c>
      <c r="J628" s="57">
        <v>0</v>
      </c>
      <c r="K628" s="57">
        <f t="shared" si="18"/>
        <v>8152372.3899999997</v>
      </c>
      <c r="L628" s="1" t="s">
        <v>5862</v>
      </c>
      <c r="M628" s="1" t="s">
        <v>6923</v>
      </c>
      <c r="N628" s="1" t="s">
        <v>6798</v>
      </c>
      <c r="O628" s="1" t="s">
        <v>5862</v>
      </c>
      <c r="P628" s="21" t="s">
        <v>6782</v>
      </c>
      <c r="Q628" s="3" t="s">
        <v>6818</v>
      </c>
      <c r="U628" s="1" t="str">
        <f t="shared" si="19"/>
        <v>'115</v>
      </c>
      <c r="AI628" s="1"/>
      <c r="AM628" s="1" t="s">
        <v>1138</v>
      </c>
    </row>
    <row r="629" spans="1:39" x14ac:dyDescent="0.2">
      <c r="A629" s="1" t="s">
        <v>1140</v>
      </c>
      <c r="B629" s="1" t="s">
        <v>1141</v>
      </c>
      <c r="C629" s="57">
        <v>308682994.93000001</v>
      </c>
      <c r="D629" s="57">
        <v>0</v>
      </c>
      <c r="E629" s="58">
        <v>89934939.659999996</v>
      </c>
      <c r="F629" s="58">
        <v>120494252.02</v>
      </c>
      <c r="G629" s="57">
        <v>398617934.58999997</v>
      </c>
      <c r="H629" s="57">
        <v>120494252.02</v>
      </c>
      <c r="I629" s="57">
        <v>278123682.56999999</v>
      </c>
      <c r="J629" s="57">
        <v>0</v>
      </c>
      <c r="K629" s="57">
        <f t="shared" si="18"/>
        <v>278123682.56999999</v>
      </c>
      <c r="L629" s="1" t="s">
        <v>5862</v>
      </c>
      <c r="M629" s="1" t="s">
        <v>6923</v>
      </c>
      <c r="N629" s="1" t="s">
        <v>6798</v>
      </c>
      <c r="O629" s="1" t="s">
        <v>5862</v>
      </c>
      <c r="P629" s="21" t="s">
        <v>6785</v>
      </c>
      <c r="Q629" s="3" t="s">
        <v>6818</v>
      </c>
      <c r="U629" s="1" t="str">
        <f t="shared" si="19"/>
        <v>'115</v>
      </c>
      <c r="AI629" s="1"/>
      <c r="AM629" s="1" t="s">
        <v>1140</v>
      </c>
    </row>
    <row r="630" spans="1:39" x14ac:dyDescent="0.2">
      <c r="A630" s="1" t="s">
        <v>1142</v>
      </c>
      <c r="B630" s="1" t="s">
        <v>1143</v>
      </c>
      <c r="C630" s="57">
        <v>481520</v>
      </c>
      <c r="D630" s="57">
        <v>0</v>
      </c>
      <c r="E630" s="58">
        <v>80242142.920000002</v>
      </c>
      <c r="F630" s="58">
        <v>76623111.969999999</v>
      </c>
      <c r="G630" s="57">
        <v>80723662.920000002</v>
      </c>
      <c r="H630" s="57">
        <v>76623111.969999999</v>
      </c>
      <c r="I630" s="57">
        <v>4100550.95</v>
      </c>
      <c r="J630" s="57">
        <v>0</v>
      </c>
      <c r="K630" s="57">
        <f t="shared" si="18"/>
        <v>4100550.95</v>
      </c>
      <c r="L630" s="1" t="s">
        <v>5862</v>
      </c>
      <c r="M630" s="1" t="s">
        <v>6923</v>
      </c>
      <c r="N630" s="1" t="s">
        <v>6798</v>
      </c>
      <c r="O630" s="1" t="s">
        <v>5862</v>
      </c>
      <c r="P630" s="21" t="s">
        <v>6785</v>
      </c>
      <c r="Q630" s="3" t="s">
        <v>6818</v>
      </c>
      <c r="U630" s="1" t="str">
        <f t="shared" si="19"/>
        <v>'115</v>
      </c>
      <c r="AI630" s="1"/>
      <c r="AM630" s="1" t="s">
        <v>1142</v>
      </c>
    </row>
    <row r="631" spans="1:39" x14ac:dyDescent="0.2">
      <c r="A631" s="1" t="s">
        <v>1144</v>
      </c>
      <c r="B631" s="1" t="s">
        <v>1145</v>
      </c>
      <c r="C631" s="57">
        <v>145394.93</v>
      </c>
      <c r="D631" s="57">
        <v>0</v>
      </c>
      <c r="E631" s="58">
        <v>0</v>
      </c>
      <c r="F631" s="58">
        <v>100876.96</v>
      </c>
      <c r="G631" s="57">
        <v>145394.93</v>
      </c>
      <c r="H631" s="57">
        <v>100876.96</v>
      </c>
      <c r="I631" s="57">
        <v>44517.97</v>
      </c>
      <c r="J631" s="57">
        <v>0</v>
      </c>
      <c r="K631" s="57">
        <f t="shared" si="18"/>
        <v>44517.97</v>
      </c>
      <c r="L631" s="1" t="s">
        <v>5862</v>
      </c>
      <c r="M631" s="1" t="s">
        <v>6923</v>
      </c>
      <c r="N631" s="1" t="s">
        <v>6798</v>
      </c>
      <c r="O631" s="1" t="s">
        <v>5862</v>
      </c>
      <c r="P631" s="21" t="s">
        <v>6785</v>
      </c>
      <c r="Q631" s="3" t="s">
        <v>6818</v>
      </c>
      <c r="U631" s="1" t="str">
        <f t="shared" si="19"/>
        <v>'115</v>
      </c>
      <c r="AI631" s="1"/>
      <c r="AM631" s="1" t="s">
        <v>1144</v>
      </c>
    </row>
    <row r="632" spans="1:39" x14ac:dyDescent="0.2">
      <c r="A632" s="1" t="s">
        <v>1146</v>
      </c>
      <c r="B632" s="1" t="s">
        <v>1147</v>
      </c>
      <c r="C632" s="57">
        <v>60359068.890000001</v>
      </c>
      <c r="D632" s="57">
        <v>0</v>
      </c>
      <c r="E632" s="58">
        <v>8448000</v>
      </c>
      <c r="F632" s="58">
        <v>14974580.1</v>
      </c>
      <c r="G632" s="57">
        <v>68807068.890000001</v>
      </c>
      <c r="H632" s="57">
        <v>14974580.1</v>
      </c>
      <c r="I632" s="57">
        <v>53832488.789999999</v>
      </c>
      <c r="J632" s="57">
        <v>0</v>
      </c>
      <c r="K632" s="57">
        <f t="shared" si="18"/>
        <v>53832488.789999999</v>
      </c>
      <c r="L632" s="1" t="s">
        <v>5862</v>
      </c>
      <c r="M632" s="1" t="s">
        <v>6923</v>
      </c>
      <c r="N632" s="1" t="s">
        <v>6798</v>
      </c>
      <c r="O632" s="1" t="s">
        <v>5862</v>
      </c>
      <c r="P632" s="21" t="s">
        <v>6785</v>
      </c>
      <c r="Q632" s="3" t="s">
        <v>6818</v>
      </c>
      <c r="U632" s="1" t="str">
        <f t="shared" si="19"/>
        <v>'115</v>
      </c>
      <c r="AI632" s="1"/>
      <c r="AM632" s="1" t="s">
        <v>1146</v>
      </c>
    </row>
    <row r="633" spans="1:39" x14ac:dyDescent="0.2">
      <c r="A633" s="1" t="s">
        <v>1148</v>
      </c>
      <c r="B633" s="1" t="s">
        <v>1149</v>
      </c>
      <c r="C633" s="57">
        <v>0</v>
      </c>
      <c r="D633" s="57">
        <v>0</v>
      </c>
      <c r="E633" s="58">
        <v>8448000</v>
      </c>
      <c r="F633" s="58">
        <v>8448000</v>
      </c>
      <c r="G633" s="57">
        <v>8448000</v>
      </c>
      <c r="H633" s="57">
        <v>8448000</v>
      </c>
      <c r="I633" s="57">
        <v>0</v>
      </c>
      <c r="J633" s="57">
        <v>0</v>
      </c>
      <c r="K633" s="57">
        <f t="shared" si="18"/>
        <v>0</v>
      </c>
      <c r="L633" s="1" t="s">
        <v>5862</v>
      </c>
      <c r="M633" s="1" t="s">
        <v>6923</v>
      </c>
      <c r="N633" s="1" t="s">
        <v>6798</v>
      </c>
      <c r="O633" s="1" t="s">
        <v>5862</v>
      </c>
      <c r="P633" s="21" t="s">
        <v>6785</v>
      </c>
      <c r="Q633" s="3" t="s">
        <v>6818</v>
      </c>
      <c r="U633" s="1" t="str">
        <f t="shared" si="19"/>
        <v>'115</v>
      </c>
      <c r="AI633" s="1"/>
      <c r="AM633" s="1" t="s">
        <v>1148</v>
      </c>
    </row>
    <row r="634" spans="1:39" x14ac:dyDescent="0.2">
      <c r="A634" s="1" t="s">
        <v>5981</v>
      </c>
      <c r="B634" s="1" t="s">
        <v>5982</v>
      </c>
      <c r="C634" s="57">
        <v>104056.95</v>
      </c>
      <c r="D634" s="57">
        <v>0</v>
      </c>
      <c r="E634" s="58">
        <v>0</v>
      </c>
      <c r="F634" s="58">
        <v>104056.95</v>
      </c>
      <c r="G634" s="57">
        <v>104056.95</v>
      </c>
      <c r="H634" s="57">
        <v>104056.95</v>
      </c>
      <c r="I634" s="57">
        <v>0</v>
      </c>
      <c r="J634" s="57">
        <v>0</v>
      </c>
      <c r="K634" s="57">
        <f t="shared" si="18"/>
        <v>0</v>
      </c>
      <c r="L634" s="1" t="s">
        <v>5862</v>
      </c>
      <c r="M634" s="1" t="s">
        <v>6923</v>
      </c>
      <c r="N634" s="1" t="s">
        <v>6798</v>
      </c>
      <c r="O634" s="1" t="s">
        <v>5862</v>
      </c>
      <c r="P634" s="21" t="s">
        <v>6785</v>
      </c>
      <c r="Q634" s="3" t="s">
        <v>6818</v>
      </c>
      <c r="U634" s="1" t="str">
        <f t="shared" si="19"/>
        <v>'115</v>
      </c>
      <c r="AI634" s="1"/>
      <c r="AM634" s="1" t="e">
        <v>#N/A</v>
      </c>
    </row>
    <row r="635" spans="1:39" x14ac:dyDescent="0.2">
      <c r="A635" s="1" t="s">
        <v>1150</v>
      </c>
      <c r="B635" s="1" t="s">
        <v>1151</v>
      </c>
      <c r="C635" s="57">
        <v>3898664.86</v>
      </c>
      <c r="D635" s="57">
        <v>0</v>
      </c>
      <c r="E635" s="58">
        <v>0</v>
      </c>
      <c r="F635" s="58">
        <v>925972.44</v>
      </c>
      <c r="G635" s="57">
        <v>3898664.86</v>
      </c>
      <c r="H635" s="57">
        <v>925972.44</v>
      </c>
      <c r="I635" s="57">
        <v>2972692.42</v>
      </c>
      <c r="J635" s="57">
        <v>0</v>
      </c>
      <c r="K635" s="57">
        <f t="shared" si="18"/>
        <v>2972692.42</v>
      </c>
      <c r="L635" s="1" t="s">
        <v>5862</v>
      </c>
      <c r="M635" s="1" t="s">
        <v>6923</v>
      </c>
      <c r="N635" s="1" t="s">
        <v>6798</v>
      </c>
      <c r="O635" s="1" t="s">
        <v>5862</v>
      </c>
      <c r="P635" s="21" t="s">
        <v>6785</v>
      </c>
      <c r="Q635" s="3" t="s">
        <v>6818</v>
      </c>
      <c r="U635" s="1" t="str">
        <f t="shared" si="19"/>
        <v>'115</v>
      </c>
      <c r="AI635" s="1"/>
      <c r="AM635" s="1" t="s">
        <v>1150</v>
      </c>
    </row>
    <row r="636" spans="1:39" x14ac:dyDescent="0.2">
      <c r="A636" s="1" t="s">
        <v>1152</v>
      </c>
      <c r="B636" s="1" t="s">
        <v>1153</v>
      </c>
      <c r="C636" s="57">
        <v>823015.43</v>
      </c>
      <c r="D636" s="57">
        <v>0</v>
      </c>
      <c r="E636" s="58">
        <v>0</v>
      </c>
      <c r="F636" s="58">
        <v>183969.8</v>
      </c>
      <c r="G636" s="57">
        <v>823015.43</v>
      </c>
      <c r="H636" s="57">
        <v>183969.8</v>
      </c>
      <c r="I636" s="57">
        <v>639045.63</v>
      </c>
      <c r="J636" s="57">
        <v>0</v>
      </c>
      <c r="K636" s="57">
        <f t="shared" si="18"/>
        <v>639045.63</v>
      </c>
      <c r="L636" s="1" t="s">
        <v>5862</v>
      </c>
      <c r="M636" s="1" t="s">
        <v>6923</v>
      </c>
      <c r="N636" s="1" t="s">
        <v>6798</v>
      </c>
      <c r="O636" s="1" t="s">
        <v>5862</v>
      </c>
      <c r="P636" s="21" t="s">
        <v>6786</v>
      </c>
      <c r="Q636" s="3" t="s">
        <v>6818</v>
      </c>
      <c r="U636" s="1" t="str">
        <f t="shared" si="19"/>
        <v>'115</v>
      </c>
      <c r="AI636" s="1"/>
      <c r="AM636" s="1" t="s">
        <v>1152</v>
      </c>
    </row>
    <row r="637" spans="1:39" x14ac:dyDescent="0.2">
      <c r="A637" s="1" t="s">
        <v>1154</v>
      </c>
      <c r="B637" s="1" t="s">
        <v>1155</v>
      </c>
      <c r="C637" s="57">
        <v>229249.99</v>
      </c>
      <c r="D637" s="57">
        <v>0</v>
      </c>
      <c r="E637" s="58">
        <v>191700</v>
      </c>
      <c r="F637" s="58">
        <v>63583.37</v>
      </c>
      <c r="G637" s="57">
        <v>420949.99</v>
      </c>
      <c r="H637" s="57">
        <v>63583.37</v>
      </c>
      <c r="I637" s="57">
        <v>357366.62</v>
      </c>
      <c r="J637" s="57">
        <v>0</v>
      </c>
      <c r="K637" s="57">
        <f t="shared" si="18"/>
        <v>357366.62</v>
      </c>
      <c r="L637" s="1" t="s">
        <v>5862</v>
      </c>
      <c r="M637" s="1" t="s">
        <v>6923</v>
      </c>
      <c r="N637" s="1" t="s">
        <v>6798</v>
      </c>
      <c r="O637" s="1" t="s">
        <v>5862</v>
      </c>
      <c r="P637" s="21" t="s">
        <v>6786</v>
      </c>
      <c r="Q637" s="3" t="s">
        <v>6818</v>
      </c>
      <c r="U637" s="1" t="str">
        <f t="shared" si="19"/>
        <v>'115</v>
      </c>
      <c r="AI637" s="1"/>
      <c r="AM637" s="1" t="s">
        <v>1154</v>
      </c>
    </row>
    <row r="638" spans="1:39" x14ac:dyDescent="0.2">
      <c r="A638" s="1" t="s">
        <v>1156</v>
      </c>
      <c r="B638" s="1" t="s">
        <v>1157</v>
      </c>
      <c r="C638" s="57">
        <v>0</v>
      </c>
      <c r="D638" s="57">
        <v>0</v>
      </c>
      <c r="E638" s="58">
        <v>191700</v>
      </c>
      <c r="F638" s="58">
        <v>191700</v>
      </c>
      <c r="G638" s="57">
        <v>191700</v>
      </c>
      <c r="H638" s="57">
        <v>191700</v>
      </c>
      <c r="I638" s="57">
        <v>0</v>
      </c>
      <c r="J638" s="57">
        <v>0</v>
      </c>
      <c r="K638" s="57">
        <f t="shared" si="18"/>
        <v>0</v>
      </c>
      <c r="L638" s="1" t="s">
        <v>5862</v>
      </c>
      <c r="M638" s="1" t="s">
        <v>6923</v>
      </c>
      <c r="N638" s="1" t="s">
        <v>6798</v>
      </c>
      <c r="O638" s="1" t="s">
        <v>5862</v>
      </c>
      <c r="P638" s="21" t="s">
        <v>6786</v>
      </c>
      <c r="Q638" s="3" t="s">
        <v>6818</v>
      </c>
      <c r="U638" s="1" t="str">
        <f t="shared" si="19"/>
        <v>'115</v>
      </c>
      <c r="AI638" s="1"/>
      <c r="AM638" s="1" t="s">
        <v>1156</v>
      </c>
    </row>
    <row r="639" spans="1:39" x14ac:dyDescent="0.2">
      <c r="A639" s="1" t="s">
        <v>1158</v>
      </c>
      <c r="B639" s="1" t="s">
        <v>1159</v>
      </c>
      <c r="C639" s="57">
        <v>2555994.4</v>
      </c>
      <c r="D639" s="57">
        <v>0</v>
      </c>
      <c r="E639" s="58">
        <v>711500</v>
      </c>
      <c r="F639" s="58">
        <v>215275.32</v>
      </c>
      <c r="G639" s="57">
        <v>3267494.4</v>
      </c>
      <c r="H639" s="57">
        <v>215275.32</v>
      </c>
      <c r="I639" s="57">
        <v>3052219.08</v>
      </c>
      <c r="J639" s="57">
        <v>0</v>
      </c>
      <c r="K639" s="57">
        <f t="shared" si="18"/>
        <v>3052219.08</v>
      </c>
      <c r="L639" s="1" t="s">
        <v>5862</v>
      </c>
      <c r="M639" s="1" t="s">
        <v>6923</v>
      </c>
      <c r="N639" s="1" t="s">
        <v>6798</v>
      </c>
      <c r="O639" s="1" t="s">
        <v>5862</v>
      </c>
      <c r="P639" s="21" t="s">
        <v>6786</v>
      </c>
      <c r="Q639" s="3" t="s">
        <v>6818</v>
      </c>
      <c r="U639" s="1" t="str">
        <f t="shared" si="19"/>
        <v>'115</v>
      </c>
      <c r="AI639" s="1"/>
      <c r="AM639" s="1" t="s">
        <v>1158</v>
      </c>
    </row>
    <row r="640" spans="1:39" x14ac:dyDescent="0.2">
      <c r="A640" s="1" t="s">
        <v>1160</v>
      </c>
      <c r="B640" s="1" t="s">
        <v>1161</v>
      </c>
      <c r="C640" s="57">
        <v>0</v>
      </c>
      <c r="D640" s="57">
        <v>0</v>
      </c>
      <c r="E640" s="58">
        <v>711500</v>
      </c>
      <c r="F640" s="58">
        <v>711500</v>
      </c>
      <c r="G640" s="57">
        <v>711500</v>
      </c>
      <c r="H640" s="57">
        <v>711500</v>
      </c>
      <c r="I640" s="57">
        <v>0</v>
      </c>
      <c r="J640" s="57">
        <v>0</v>
      </c>
      <c r="K640" s="57">
        <f t="shared" si="18"/>
        <v>0</v>
      </c>
      <c r="L640" s="1" t="s">
        <v>5862</v>
      </c>
      <c r="M640" s="1" t="s">
        <v>6923</v>
      </c>
      <c r="N640" s="1" t="s">
        <v>6798</v>
      </c>
      <c r="O640" s="1" t="s">
        <v>5862</v>
      </c>
      <c r="P640" s="21" t="s">
        <v>6786</v>
      </c>
      <c r="Q640" s="3" t="s">
        <v>6818</v>
      </c>
      <c r="U640" s="1" t="str">
        <f t="shared" si="19"/>
        <v>'115</v>
      </c>
      <c r="AI640" s="1"/>
      <c r="AM640" s="1" t="s">
        <v>1160</v>
      </c>
    </row>
    <row r="641" spans="1:39" x14ac:dyDescent="0.2">
      <c r="A641" s="1" t="s">
        <v>1162</v>
      </c>
      <c r="B641" s="1" t="s">
        <v>1163</v>
      </c>
      <c r="C641" s="57">
        <v>230987.02</v>
      </c>
      <c r="D641" s="57">
        <v>0</v>
      </c>
      <c r="E641" s="58">
        <v>2500000</v>
      </c>
      <c r="F641" s="58">
        <v>553516.87</v>
      </c>
      <c r="G641" s="57">
        <v>2730987.02</v>
      </c>
      <c r="H641" s="57">
        <v>553516.87</v>
      </c>
      <c r="I641" s="57">
        <v>2177470.15</v>
      </c>
      <c r="J641" s="57">
        <v>0</v>
      </c>
      <c r="K641" s="57">
        <f t="shared" si="18"/>
        <v>2177470.15</v>
      </c>
      <c r="L641" s="1" t="s">
        <v>5862</v>
      </c>
      <c r="M641" s="1" t="s">
        <v>6923</v>
      </c>
      <c r="N641" s="1" t="s">
        <v>6798</v>
      </c>
      <c r="O641" s="1" t="s">
        <v>5862</v>
      </c>
      <c r="P641" s="21" t="s">
        <v>6784</v>
      </c>
      <c r="Q641" s="3" t="s">
        <v>6818</v>
      </c>
      <c r="U641" s="1" t="str">
        <f t="shared" si="19"/>
        <v>'115</v>
      </c>
      <c r="AI641" s="1"/>
      <c r="AM641" s="1" t="s">
        <v>1162</v>
      </c>
    </row>
    <row r="642" spans="1:39" x14ac:dyDescent="0.2">
      <c r="A642" s="1" t="s">
        <v>1164</v>
      </c>
      <c r="B642" s="1" t="s">
        <v>1165</v>
      </c>
      <c r="C642" s="57">
        <v>0</v>
      </c>
      <c r="D642" s="57">
        <v>0</v>
      </c>
      <c r="E642" s="58">
        <v>2500000</v>
      </c>
      <c r="F642" s="58">
        <v>2500000</v>
      </c>
      <c r="G642" s="57">
        <v>2500000</v>
      </c>
      <c r="H642" s="57">
        <v>2500000</v>
      </c>
      <c r="I642" s="57">
        <v>0</v>
      </c>
      <c r="J642" s="57">
        <v>0</v>
      </c>
      <c r="K642" s="57">
        <f t="shared" si="18"/>
        <v>0</v>
      </c>
      <c r="L642" s="1" t="s">
        <v>5862</v>
      </c>
      <c r="M642" s="1" t="s">
        <v>6923</v>
      </c>
      <c r="N642" s="1" t="s">
        <v>6798</v>
      </c>
      <c r="O642" s="1" t="s">
        <v>5862</v>
      </c>
      <c r="P642" s="21" t="s">
        <v>6784</v>
      </c>
      <c r="Q642" s="3" t="s">
        <v>6818</v>
      </c>
      <c r="U642" s="1" t="str">
        <f t="shared" si="19"/>
        <v>'115</v>
      </c>
      <c r="AI642" s="1"/>
      <c r="AM642" s="1" t="s">
        <v>1164</v>
      </c>
    </row>
    <row r="643" spans="1:39" x14ac:dyDescent="0.2">
      <c r="A643" s="1" t="s">
        <v>1166</v>
      </c>
      <c r="B643" s="1" t="s">
        <v>1167</v>
      </c>
      <c r="C643" s="57">
        <v>1413592.44</v>
      </c>
      <c r="D643" s="57">
        <v>0</v>
      </c>
      <c r="E643" s="58">
        <v>2666000</v>
      </c>
      <c r="F643" s="58">
        <v>2456565.91</v>
      </c>
      <c r="G643" s="57">
        <v>4079592.44</v>
      </c>
      <c r="H643" s="57">
        <v>2456565.91</v>
      </c>
      <c r="I643" s="57">
        <v>1623026.53</v>
      </c>
      <c r="J643" s="57">
        <v>0</v>
      </c>
      <c r="K643" s="57">
        <f t="shared" si="18"/>
        <v>1623026.53</v>
      </c>
      <c r="L643" s="1" t="s">
        <v>5862</v>
      </c>
      <c r="M643" s="1" t="s">
        <v>6923</v>
      </c>
      <c r="N643" s="1" t="s">
        <v>6798</v>
      </c>
      <c r="O643" s="1" t="s">
        <v>5862</v>
      </c>
      <c r="P643" s="21" t="s">
        <v>6784</v>
      </c>
      <c r="Q643" s="3" t="s">
        <v>6818</v>
      </c>
      <c r="U643" s="1" t="str">
        <f t="shared" si="19"/>
        <v>'115</v>
      </c>
      <c r="AI643" s="1"/>
      <c r="AM643" s="1" t="s">
        <v>1166</v>
      </c>
    </row>
    <row r="644" spans="1:39" x14ac:dyDescent="0.2">
      <c r="A644" s="1" t="s">
        <v>1168</v>
      </c>
      <c r="B644" s="1" t="s">
        <v>1169</v>
      </c>
      <c r="C644" s="57">
        <v>0</v>
      </c>
      <c r="D644" s="57">
        <v>0</v>
      </c>
      <c r="E644" s="58">
        <v>2666000</v>
      </c>
      <c r="F644" s="58">
        <v>2666000</v>
      </c>
      <c r="G644" s="57">
        <v>2666000</v>
      </c>
      <c r="H644" s="57">
        <v>2666000</v>
      </c>
      <c r="I644" s="57">
        <v>0</v>
      </c>
      <c r="J644" s="57">
        <v>0</v>
      </c>
      <c r="K644" s="57">
        <f t="shared" si="18"/>
        <v>0</v>
      </c>
      <c r="L644" s="1" t="s">
        <v>5862</v>
      </c>
      <c r="M644" s="1" t="s">
        <v>6923</v>
      </c>
      <c r="N644" s="1" t="s">
        <v>6798</v>
      </c>
      <c r="O644" s="1" t="s">
        <v>5862</v>
      </c>
      <c r="P644" s="21" t="s">
        <v>6784</v>
      </c>
      <c r="Q644" s="3" t="s">
        <v>6818</v>
      </c>
      <c r="U644" s="1" t="str">
        <f t="shared" si="19"/>
        <v>'115</v>
      </c>
      <c r="AI644" s="1"/>
      <c r="AM644" s="1" t="s">
        <v>1168</v>
      </c>
    </row>
    <row r="645" spans="1:39" x14ac:dyDescent="0.2">
      <c r="A645" s="1" t="s">
        <v>1170</v>
      </c>
      <c r="B645" s="1" t="s">
        <v>1171</v>
      </c>
      <c r="C645" s="57">
        <v>326947.46999999997</v>
      </c>
      <c r="D645" s="57">
        <v>0</v>
      </c>
      <c r="E645" s="58">
        <v>305000</v>
      </c>
      <c r="F645" s="58">
        <v>278462.28999999998</v>
      </c>
      <c r="G645" s="57">
        <v>631947.47</v>
      </c>
      <c r="H645" s="57">
        <v>278462.28999999998</v>
      </c>
      <c r="I645" s="57">
        <v>353485.18</v>
      </c>
      <c r="J645" s="57">
        <v>0</v>
      </c>
      <c r="K645" s="57">
        <f t="shared" si="18"/>
        <v>353485.18</v>
      </c>
      <c r="L645" s="1" t="s">
        <v>5862</v>
      </c>
      <c r="M645" s="1" t="s">
        <v>6923</v>
      </c>
      <c r="N645" s="1" t="s">
        <v>6798</v>
      </c>
      <c r="O645" s="1" t="s">
        <v>5862</v>
      </c>
      <c r="P645" s="21" t="s">
        <v>6786</v>
      </c>
      <c r="Q645" s="3" t="s">
        <v>6818</v>
      </c>
      <c r="U645" s="1" t="str">
        <f t="shared" si="19"/>
        <v>'115</v>
      </c>
      <c r="AI645" s="1"/>
      <c r="AM645" s="1" t="s">
        <v>1170</v>
      </c>
    </row>
    <row r="646" spans="1:39" x14ac:dyDescent="0.2">
      <c r="A646" s="1" t="s">
        <v>1172</v>
      </c>
      <c r="B646" s="1" t="s">
        <v>1173</v>
      </c>
      <c r="C646" s="57">
        <v>0</v>
      </c>
      <c r="D646" s="57">
        <v>0</v>
      </c>
      <c r="E646" s="58">
        <v>305000</v>
      </c>
      <c r="F646" s="58">
        <v>305000</v>
      </c>
      <c r="G646" s="57">
        <v>305000</v>
      </c>
      <c r="H646" s="57">
        <v>305000</v>
      </c>
      <c r="I646" s="57">
        <v>0</v>
      </c>
      <c r="J646" s="57">
        <v>0</v>
      </c>
      <c r="K646" s="57">
        <f t="shared" si="18"/>
        <v>0</v>
      </c>
      <c r="L646" s="1" t="s">
        <v>5862</v>
      </c>
      <c r="M646" s="1" t="s">
        <v>6923</v>
      </c>
      <c r="N646" s="1" t="s">
        <v>6798</v>
      </c>
      <c r="O646" s="1" t="s">
        <v>5862</v>
      </c>
      <c r="P646" s="21" t="s">
        <v>6786</v>
      </c>
      <c r="Q646" s="3" t="s">
        <v>6818</v>
      </c>
      <c r="U646" s="1" t="str">
        <f t="shared" si="19"/>
        <v>'115</v>
      </c>
      <c r="AI646" s="1"/>
      <c r="AM646" s="1" t="s">
        <v>1172</v>
      </c>
    </row>
    <row r="647" spans="1:39" x14ac:dyDescent="0.2">
      <c r="A647" s="1" t="s">
        <v>1174</v>
      </c>
      <c r="B647" s="1" t="s">
        <v>1175</v>
      </c>
      <c r="C647" s="57">
        <v>5812369.6399999997</v>
      </c>
      <c r="D647" s="57">
        <v>0</v>
      </c>
      <c r="E647" s="58">
        <v>690000</v>
      </c>
      <c r="F647" s="58">
        <v>1338416.73</v>
      </c>
      <c r="G647" s="57">
        <v>6502369.6399999997</v>
      </c>
      <c r="H647" s="57">
        <v>1338416.73</v>
      </c>
      <c r="I647" s="57">
        <v>5163952.91</v>
      </c>
      <c r="J647" s="57">
        <v>0</v>
      </c>
      <c r="K647" s="57">
        <f t="shared" ref="K647:K710" si="20">I647-J647</f>
        <v>5163952.91</v>
      </c>
      <c r="L647" s="1" t="s">
        <v>5862</v>
      </c>
      <c r="M647" s="1" t="s">
        <v>6923</v>
      </c>
      <c r="N647" s="1" t="s">
        <v>6798</v>
      </c>
      <c r="O647" s="1" t="s">
        <v>5862</v>
      </c>
      <c r="P647" s="21" t="s">
        <v>6786</v>
      </c>
      <c r="Q647" s="3" t="s">
        <v>6818</v>
      </c>
      <c r="U647" s="1" t="str">
        <f t="shared" ref="U647:U710" si="21">LEFT(A647,4)</f>
        <v>'115</v>
      </c>
      <c r="AI647" s="1"/>
      <c r="AM647" s="1" t="s">
        <v>1174</v>
      </c>
    </row>
    <row r="648" spans="1:39" x14ac:dyDescent="0.2">
      <c r="A648" s="1" t="s">
        <v>1176</v>
      </c>
      <c r="B648" s="1" t="s">
        <v>1177</v>
      </c>
      <c r="C648" s="57">
        <v>0</v>
      </c>
      <c r="D648" s="57">
        <v>0</v>
      </c>
      <c r="E648" s="58">
        <v>690000</v>
      </c>
      <c r="F648" s="58">
        <v>690000</v>
      </c>
      <c r="G648" s="57">
        <v>690000</v>
      </c>
      <c r="H648" s="57">
        <v>690000</v>
      </c>
      <c r="I648" s="57">
        <v>0</v>
      </c>
      <c r="J648" s="57">
        <v>0</v>
      </c>
      <c r="K648" s="57">
        <f t="shared" si="20"/>
        <v>0</v>
      </c>
      <c r="L648" s="1" t="s">
        <v>5862</v>
      </c>
      <c r="M648" s="1" t="s">
        <v>6923</v>
      </c>
      <c r="N648" s="1" t="s">
        <v>6798</v>
      </c>
      <c r="O648" s="1" t="s">
        <v>5862</v>
      </c>
      <c r="P648" s="21" t="s">
        <v>6786</v>
      </c>
      <c r="Q648" s="3" t="s">
        <v>6818</v>
      </c>
      <c r="U648" s="1" t="str">
        <f t="shared" si="21"/>
        <v>'115</v>
      </c>
      <c r="AI648" s="1"/>
      <c r="AM648" s="1" t="s">
        <v>1176</v>
      </c>
    </row>
    <row r="649" spans="1:39" x14ac:dyDescent="0.2">
      <c r="A649" s="1" t="s">
        <v>1178</v>
      </c>
      <c r="B649" s="1" t="s">
        <v>1179</v>
      </c>
      <c r="C649" s="57">
        <v>0</v>
      </c>
      <c r="D649" s="57">
        <v>0</v>
      </c>
      <c r="E649" s="58">
        <v>150000</v>
      </c>
      <c r="F649" s="58">
        <v>12165.57</v>
      </c>
      <c r="G649" s="57">
        <v>150000</v>
      </c>
      <c r="H649" s="57">
        <v>12165.57</v>
      </c>
      <c r="I649" s="57">
        <v>137834.43</v>
      </c>
      <c r="J649" s="57">
        <v>0</v>
      </c>
      <c r="K649" s="57">
        <f t="shared" si="20"/>
        <v>137834.43</v>
      </c>
      <c r="L649" s="1" t="s">
        <v>5862</v>
      </c>
      <c r="M649" s="1" t="s">
        <v>6923</v>
      </c>
      <c r="N649" s="1" t="s">
        <v>6798</v>
      </c>
      <c r="O649" s="1" t="s">
        <v>5862</v>
      </c>
      <c r="P649" s="21" t="s">
        <v>6786</v>
      </c>
      <c r="Q649" s="3" t="s">
        <v>6818</v>
      </c>
      <c r="U649" s="1" t="str">
        <f t="shared" si="21"/>
        <v>'116</v>
      </c>
      <c r="AI649" s="1"/>
      <c r="AM649" s="1" t="s">
        <v>1178</v>
      </c>
    </row>
    <row r="650" spans="1:39" x14ac:dyDescent="0.2">
      <c r="A650" s="1" t="s">
        <v>5983</v>
      </c>
      <c r="B650" s="1" t="s">
        <v>5984</v>
      </c>
      <c r="C650" s="57">
        <v>0</v>
      </c>
      <c r="D650" s="57">
        <v>0</v>
      </c>
      <c r="E650" s="58">
        <v>150000</v>
      </c>
      <c r="F650" s="58">
        <v>150000</v>
      </c>
      <c r="G650" s="57">
        <v>150000</v>
      </c>
      <c r="H650" s="57">
        <v>150000</v>
      </c>
      <c r="I650" s="57">
        <v>0</v>
      </c>
      <c r="J650" s="57">
        <v>0</v>
      </c>
      <c r="K650" s="57">
        <f t="shared" si="20"/>
        <v>0</v>
      </c>
      <c r="L650" s="1" t="s">
        <v>5862</v>
      </c>
      <c r="M650" s="1" t="s">
        <v>6923</v>
      </c>
      <c r="N650" s="1" t="s">
        <v>6798</v>
      </c>
      <c r="O650" s="1" t="s">
        <v>5862</v>
      </c>
      <c r="P650" s="21" t="s">
        <v>6786</v>
      </c>
      <c r="Q650" s="3" t="s">
        <v>6818</v>
      </c>
      <c r="U650" s="1" t="str">
        <f t="shared" si="21"/>
        <v>'116</v>
      </c>
      <c r="AI650" s="1"/>
      <c r="AM650" s="1" t="e">
        <v>#N/A</v>
      </c>
    </row>
    <row r="651" spans="1:39" x14ac:dyDescent="0.2">
      <c r="A651" s="1" t="s">
        <v>5985</v>
      </c>
      <c r="B651" s="1" t="s">
        <v>5986</v>
      </c>
      <c r="C651" s="57">
        <v>135285.53</v>
      </c>
      <c r="D651" s="57">
        <v>0</v>
      </c>
      <c r="E651" s="58">
        <v>0</v>
      </c>
      <c r="F651" s="58">
        <v>135285.53</v>
      </c>
      <c r="G651" s="57">
        <v>135285.53</v>
      </c>
      <c r="H651" s="57">
        <v>135285.53</v>
      </c>
      <c r="I651" s="57">
        <v>0</v>
      </c>
      <c r="J651" s="57">
        <v>0</v>
      </c>
      <c r="K651" s="57">
        <f t="shared" si="20"/>
        <v>0</v>
      </c>
      <c r="L651" s="1" t="s">
        <v>5862</v>
      </c>
      <c r="M651" s="1" t="s">
        <v>6923</v>
      </c>
      <c r="N651" s="1" t="s">
        <v>6798</v>
      </c>
      <c r="O651" s="1" t="s">
        <v>5862</v>
      </c>
      <c r="P651" s="21" t="s">
        <v>6786</v>
      </c>
      <c r="Q651" s="3" t="s">
        <v>6818</v>
      </c>
      <c r="U651" s="1" t="str">
        <f t="shared" si="21"/>
        <v>'116</v>
      </c>
      <c r="AI651" s="1"/>
      <c r="AM651" s="1" t="e">
        <v>#N/A</v>
      </c>
    </row>
    <row r="652" spans="1:39" x14ac:dyDescent="0.2">
      <c r="A652" s="1" t="s">
        <v>1180</v>
      </c>
      <c r="B652" s="1" t="s">
        <v>1181</v>
      </c>
      <c r="C652" s="57">
        <v>29800693.219999999</v>
      </c>
      <c r="D652" s="57">
        <v>0</v>
      </c>
      <c r="E652" s="58">
        <v>4720040.2300000004</v>
      </c>
      <c r="F652" s="58">
        <v>5868015.0599999996</v>
      </c>
      <c r="G652" s="57">
        <v>34520733.450000003</v>
      </c>
      <c r="H652" s="57">
        <v>5868015.0599999996</v>
      </c>
      <c r="I652" s="57">
        <v>28652718.390000001</v>
      </c>
      <c r="J652" s="57">
        <v>0</v>
      </c>
      <c r="K652" s="57">
        <f t="shared" si="20"/>
        <v>28652718.390000001</v>
      </c>
      <c r="L652" s="1" t="s">
        <v>5862</v>
      </c>
      <c r="M652" s="1" t="s">
        <v>6923</v>
      </c>
      <c r="N652" s="1" t="s">
        <v>6798</v>
      </c>
      <c r="O652" s="1" t="s">
        <v>5862</v>
      </c>
      <c r="P652" s="21" t="s">
        <v>6786</v>
      </c>
      <c r="Q652" s="3" t="s">
        <v>6818</v>
      </c>
      <c r="U652" s="1" t="str">
        <f t="shared" si="21"/>
        <v>'116</v>
      </c>
      <c r="AI652" s="1"/>
      <c r="AM652" s="1" t="s">
        <v>1180</v>
      </c>
    </row>
    <row r="653" spans="1:39" x14ac:dyDescent="0.2">
      <c r="A653" s="1" t="s">
        <v>1182</v>
      </c>
      <c r="B653" s="1" t="s">
        <v>1183</v>
      </c>
      <c r="C653" s="57">
        <v>0</v>
      </c>
      <c r="D653" s="57">
        <v>0</v>
      </c>
      <c r="E653" s="58">
        <v>4661150</v>
      </c>
      <c r="F653" s="58">
        <v>4661150</v>
      </c>
      <c r="G653" s="57">
        <v>4661150</v>
      </c>
      <c r="H653" s="57">
        <v>4661150</v>
      </c>
      <c r="I653" s="57">
        <v>0</v>
      </c>
      <c r="J653" s="57">
        <v>0</v>
      </c>
      <c r="K653" s="57">
        <f t="shared" si="20"/>
        <v>0</v>
      </c>
      <c r="L653" s="1" t="s">
        <v>5862</v>
      </c>
      <c r="M653" s="1" t="s">
        <v>6923</v>
      </c>
      <c r="N653" s="1" t="s">
        <v>6798</v>
      </c>
      <c r="O653" s="1" t="s">
        <v>5862</v>
      </c>
      <c r="P653" s="21" t="s">
        <v>6786</v>
      </c>
      <c r="Q653" s="3" t="s">
        <v>6818</v>
      </c>
      <c r="U653" s="1" t="str">
        <f t="shared" si="21"/>
        <v>'116</v>
      </c>
      <c r="AI653" s="1"/>
      <c r="AM653" s="1" t="s">
        <v>1182</v>
      </c>
    </row>
    <row r="654" spans="1:39" x14ac:dyDescent="0.2">
      <c r="A654" s="1" t="s">
        <v>1184</v>
      </c>
      <c r="B654" s="1" t="s">
        <v>1185</v>
      </c>
      <c r="C654" s="57">
        <v>4305074.4400000004</v>
      </c>
      <c r="D654" s="57">
        <v>0</v>
      </c>
      <c r="E654" s="58">
        <v>0</v>
      </c>
      <c r="F654" s="58">
        <v>558438.5</v>
      </c>
      <c r="G654" s="57">
        <v>4305074.4400000004</v>
      </c>
      <c r="H654" s="57">
        <v>558438.5</v>
      </c>
      <c r="I654" s="57">
        <v>3746635.94</v>
      </c>
      <c r="J654" s="57">
        <v>0</v>
      </c>
      <c r="K654" s="57">
        <f t="shared" si="20"/>
        <v>3746635.94</v>
      </c>
      <c r="L654" s="1" t="s">
        <v>5862</v>
      </c>
      <c r="M654" s="1" t="s">
        <v>6923</v>
      </c>
      <c r="N654" s="1" t="s">
        <v>6798</v>
      </c>
      <c r="O654" s="1" t="s">
        <v>5862</v>
      </c>
      <c r="P654" s="21" t="s">
        <v>6786</v>
      </c>
      <c r="Q654" s="3" t="s">
        <v>6818</v>
      </c>
      <c r="U654" s="1" t="str">
        <f t="shared" si="21"/>
        <v>'116</v>
      </c>
      <c r="AI654" s="1"/>
      <c r="AM654" s="1" t="s">
        <v>1184</v>
      </c>
    </row>
    <row r="655" spans="1:39" x14ac:dyDescent="0.2">
      <c r="A655" s="1" t="s">
        <v>1186</v>
      </c>
      <c r="B655" s="1" t="s">
        <v>1187</v>
      </c>
      <c r="C655" s="57">
        <v>48929323.149999999</v>
      </c>
      <c r="D655" s="57">
        <v>0</v>
      </c>
      <c r="E655" s="58">
        <v>8413190.8900000006</v>
      </c>
      <c r="F655" s="58">
        <v>3669569.68</v>
      </c>
      <c r="G655" s="57">
        <v>57342514.039999999</v>
      </c>
      <c r="H655" s="57">
        <v>3669569.68</v>
      </c>
      <c r="I655" s="57">
        <v>53672944.359999999</v>
      </c>
      <c r="J655" s="57">
        <v>0</v>
      </c>
      <c r="K655" s="57">
        <f t="shared" si="20"/>
        <v>53672944.359999999</v>
      </c>
      <c r="L655" s="1" t="s">
        <v>5862</v>
      </c>
      <c r="M655" s="1" t="s">
        <v>6923</v>
      </c>
      <c r="N655" s="1" t="s">
        <v>6798</v>
      </c>
      <c r="O655" s="1" t="s">
        <v>5862</v>
      </c>
      <c r="P655" s="21" t="s">
        <v>6786</v>
      </c>
      <c r="Q655" s="3" t="s">
        <v>6818</v>
      </c>
      <c r="U655" s="1" t="str">
        <f t="shared" si="21"/>
        <v>'116</v>
      </c>
      <c r="AI655" s="1"/>
      <c r="AM655" s="1" t="s">
        <v>1186</v>
      </c>
    </row>
    <row r="656" spans="1:39" x14ac:dyDescent="0.2">
      <c r="A656" s="1" t="s">
        <v>1188</v>
      </c>
      <c r="B656" s="1" t="s">
        <v>1189</v>
      </c>
      <c r="C656" s="57">
        <v>0</v>
      </c>
      <c r="D656" s="57">
        <v>0</v>
      </c>
      <c r="E656" s="58">
        <v>8413190.8900000006</v>
      </c>
      <c r="F656" s="58">
        <v>8413190.8900000006</v>
      </c>
      <c r="G656" s="57">
        <v>8413190.8900000006</v>
      </c>
      <c r="H656" s="57">
        <v>8413190.8900000006</v>
      </c>
      <c r="I656" s="57">
        <v>0</v>
      </c>
      <c r="J656" s="57">
        <v>0</v>
      </c>
      <c r="K656" s="57">
        <f t="shared" si="20"/>
        <v>0</v>
      </c>
      <c r="L656" s="1" t="s">
        <v>5862</v>
      </c>
      <c r="M656" s="1" t="s">
        <v>6923</v>
      </c>
      <c r="N656" s="1" t="s">
        <v>6798</v>
      </c>
      <c r="O656" s="1" t="s">
        <v>5862</v>
      </c>
      <c r="P656" s="21" t="s">
        <v>6786</v>
      </c>
      <c r="Q656" s="3" t="s">
        <v>6818</v>
      </c>
      <c r="U656" s="1" t="str">
        <f t="shared" si="21"/>
        <v>'116</v>
      </c>
      <c r="AI656" s="1"/>
      <c r="AM656" s="1" t="s">
        <v>1188</v>
      </c>
    </row>
    <row r="657" spans="1:39" x14ac:dyDescent="0.2">
      <c r="A657" s="1" t="s">
        <v>1190</v>
      </c>
      <c r="B657" s="1" t="s">
        <v>1191</v>
      </c>
      <c r="C657" s="57">
        <v>232608.55</v>
      </c>
      <c r="D657" s="57">
        <v>0</v>
      </c>
      <c r="E657" s="58">
        <v>0</v>
      </c>
      <c r="F657" s="58">
        <v>71054.61</v>
      </c>
      <c r="G657" s="57">
        <v>232608.55</v>
      </c>
      <c r="H657" s="57">
        <v>71054.61</v>
      </c>
      <c r="I657" s="57">
        <v>161553.94</v>
      </c>
      <c r="J657" s="57">
        <v>0</v>
      </c>
      <c r="K657" s="57">
        <f t="shared" si="20"/>
        <v>161553.94</v>
      </c>
      <c r="L657" s="1" t="s">
        <v>5862</v>
      </c>
      <c r="M657" s="1" t="s">
        <v>6923</v>
      </c>
      <c r="N657" s="1" t="s">
        <v>6798</v>
      </c>
      <c r="O657" s="1" t="s">
        <v>5862</v>
      </c>
      <c r="P657" s="21" t="s">
        <v>6786</v>
      </c>
      <c r="Q657" s="3" t="s">
        <v>6818</v>
      </c>
      <c r="U657" s="1" t="str">
        <f t="shared" si="21"/>
        <v>'116</v>
      </c>
      <c r="AI657" s="1"/>
      <c r="AM657" s="1" t="s">
        <v>1190</v>
      </c>
    </row>
    <row r="658" spans="1:39" x14ac:dyDescent="0.2">
      <c r="A658" s="1" t="s">
        <v>1192</v>
      </c>
      <c r="B658" s="1" t="s">
        <v>1193</v>
      </c>
      <c r="C658" s="57">
        <v>34228.879999999997</v>
      </c>
      <c r="D658" s="57">
        <v>0</v>
      </c>
      <c r="E658" s="58">
        <v>0</v>
      </c>
      <c r="F658" s="58">
        <v>25062.37</v>
      </c>
      <c r="G658" s="57">
        <v>34228.879999999997</v>
      </c>
      <c r="H658" s="57">
        <v>25062.37</v>
      </c>
      <c r="I658" s="57">
        <v>9166.51</v>
      </c>
      <c r="J658" s="57">
        <v>0</v>
      </c>
      <c r="K658" s="57">
        <f t="shared" si="20"/>
        <v>9166.51</v>
      </c>
      <c r="L658" s="1" t="s">
        <v>5862</v>
      </c>
      <c r="M658" s="1" t="s">
        <v>6923</v>
      </c>
      <c r="N658" s="1" t="s">
        <v>6798</v>
      </c>
      <c r="O658" s="1" t="s">
        <v>5862</v>
      </c>
      <c r="P658" s="21" t="s">
        <v>6786</v>
      </c>
      <c r="Q658" s="3" t="s">
        <v>6818</v>
      </c>
      <c r="U658" s="1" t="str">
        <f t="shared" si="21"/>
        <v>'116</v>
      </c>
      <c r="AI658" s="1"/>
      <c r="AM658" s="1" t="s">
        <v>1192</v>
      </c>
    </row>
    <row r="659" spans="1:39" x14ac:dyDescent="0.2">
      <c r="A659" s="1" t="s">
        <v>1194</v>
      </c>
      <c r="B659" s="1" t="s">
        <v>1195</v>
      </c>
      <c r="C659" s="57">
        <v>77167.05</v>
      </c>
      <c r="D659" s="57">
        <v>0</v>
      </c>
      <c r="E659" s="58">
        <v>0</v>
      </c>
      <c r="F659" s="58">
        <v>54840.27</v>
      </c>
      <c r="G659" s="57">
        <v>77167.05</v>
      </c>
      <c r="H659" s="57">
        <v>54840.27</v>
      </c>
      <c r="I659" s="57">
        <v>22326.78</v>
      </c>
      <c r="J659" s="57">
        <v>0</v>
      </c>
      <c r="K659" s="57">
        <f t="shared" si="20"/>
        <v>22326.78</v>
      </c>
      <c r="L659" s="1" t="s">
        <v>5862</v>
      </c>
      <c r="M659" s="1" t="s">
        <v>6923</v>
      </c>
      <c r="N659" s="1" t="s">
        <v>6798</v>
      </c>
      <c r="O659" s="1" t="s">
        <v>5862</v>
      </c>
      <c r="P659" s="21" t="s">
        <v>6786</v>
      </c>
      <c r="Q659" s="3" t="s">
        <v>6818</v>
      </c>
      <c r="U659" s="1" t="str">
        <f t="shared" si="21"/>
        <v>'116</v>
      </c>
      <c r="AI659" s="1"/>
      <c r="AM659" s="1" t="s">
        <v>1194</v>
      </c>
    </row>
    <row r="660" spans="1:39" x14ac:dyDescent="0.2">
      <c r="A660" s="1" t="s">
        <v>1196</v>
      </c>
      <c r="B660" s="1" t="s">
        <v>1197</v>
      </c>
      <c r="C660" s="57">
        <v>18022.5</v>
      </c>
      <c r="D660" s="57">
        <v>0</v>
      </c>
      <c r="E660" s="58">
        <v>0</v>
      </c>
      <c r="F660" s="58">
        <v>14957.9</v>
      </c>
      <c r="G660" s="57">
        <v>18022.5</v>
      </c>
      <c r="H660" s="57">
        <v>14957.9</v>
      </c>
      <c r="I660" s="57">
        <v>3064.6</v>
      </c>
      <c r="J660" s="57">
        <v>0</v>
      </c>
      <c r="K660" s="57">
        <f t="shared" si="20"/>
        <v>3064.6</v>
      </c>
      <c r="L660" s="1" t="s">
        <v>5862</v>
      </c>
      <c r="M660" s="1" t="s">
        <v>6923</v>
      </c>
      <c r="N660" s="1" t="s">
        <v>6798</v>
      </c>
      <c r="O660" s="1" t="s">
        <v>5862</v>
      </c>
      <c r="P660" s="21" t="s">
        <v>6786</v>
      </c>
      <c r="Q660" s="3" t="s">
        <v>6818</v>
      </c>
      <c r="U660" s="1" t="str">
        <f t="shared" si="21"/>
        <v>'116</v>
      </c>
      <c r="AI660" s="1"/>
      <c r="AM660" s="1" t="s">
        <v>1196</v>
      </c>
    </row>
    <row r="661" spans="1:39" x14ac:dyDescent="0.2">
      <c r="A661" s="1" t="s">
        <v>1198</v>
      </c>
      <c r="B661" s="1" t="s">
        <v>1199</v>
      </c>
      <c r="C661" s="57">
        <v>557583.52</v>
      </c>
      <c r="D661" s="57">
        <v>0</v>
      </c>
      <c r="E661" s="58">
        <v>0</v>
      </c>
      <c r="F661" s="58">
        <v>199844.03</v>
      </c>
      <c r="G661" s="57">
        <v>557583.52</v>
      </c>
      <c r="H661" s="57">
        <v>199844.03</v>
      </c>
      <c r="I661" s="57">
        <v>357739.49</v>
      </c>
      <c r="J661" s="57">
        <v>0</v>
      </c>
      <c r="K661" s="57">
        <f t="shared" si="20"/>
        <v>357739.49</v>
      </c>
      <c r="L661" s="1" t="s">
        <v>5862</v>
      </c>
      <c r="M661" s="1" t="s">
        <v>6923</v>
      </c>
      <c r="N661" s="1" t="s">
        <v>6798</v>
      </c>
      <c r="O661" s="1" t="s">
        <v>5862</v>
      </c>
      <c r="P661" s="21" t="s">
        <v>6786</v>
      </c>
      <c r="Q661" s="3" t="s">
        <v>6818</v>
      </c>
      <c r="U661" s="1" t="str">
        <f t="shared" si="21"/>
        <v>'116</v>
      </c>
      <c r="AI661" s="1"/>
      <c r="AM661" s="1" t="s">
        <v>1198</v>
      </c>
    </row>
    <row r="662" spans="1:39" x14ac:dyDescent="0.2">
      <c r="A662" s="1" t="s">
        <v>1200</v>
      </c>
      <c r="B662" s="1" t="s">
        <v>1201</v>
      </c>
      <c r="C662" s="57">
        <v>3901626.3</v>
      </c>
      <c r="D662" s="57">
        <v>0</v>
      </c>
      <c r="E662" s="58">
        <v>0</v>
      </c>
      <c r="F662" s="58">
        <v>1195220.4099999999</v>
      </c>
      <c r="G662" s="57">
        <v>3901626.3</v>
      </c>
      <c r="H662" s="57">
        <v>1195220.4099999999</v>
      </c>
      <c r="I662" s="57">
        <v>2706405.89</v>
      </c>
      <c r="J662" s="57">
        <v>0</v>
      </c>
      <c r="K662" s="57">
        <f t="shared" si="20"/>
        <v>2706405.89</v>
      </c>
      <c r="L662" s="1" t="s">
        <v>5862</v>
      </c>
      <c r="M662" s="1" t="s">
        <v>6923</v>
      </c>
      <c r="N662" s="1" t="s">
        <v>6798</v>
      </c>
      <c r="O662" s="1" t="s">
        <v>5862</v>
      </c>
      <c r="P662" s="21" t="s">
        <v>6786</v>
      </c>
      <c r="Q662" s="3" t="s">
        <v>6818</v>
      </c>
      <c r="U662" s="1" t="str">
        <f t="shared" si="21"/>
        <v>'116</v>
      </c>
      <c r="AI662" s="1"/>
      <c r="AM662" s="1" t="s">
        <v>1200</v>
      </c>
    </row>
    <row r="663" spans="1:39" x14ac:dyDescent="0.2">
      <c r="A663" s="1" t="s">
        <v>1202</v>
      </c>
      <c r="B663" s="1" t="s">
        <v>1203</v>
      </c>
      <c r="C663" s="57">
        <v>637211.67000000004</v>
      </c>
      <c r="D663" s="57">
        <v>0</v>
      </c>
      <c r="E663" s="58">
        <v>0</v>
      </c>
      <c r="F663" s="58">
        <v>247878.62</v>
      </c>
      <c r="G663" s="57">
        <v>637211.67000000004</v>
      </c>
      <c r="H663" s="57">
        <v>247878.62</v>
      </c>
      <c r="I663" s="57">
        <v>389333.05</v>
      </c>
      <c r="J663" s="57">
        <v>0</v>
      </c>
      <c r="K663" s="57">
        <f t="shared" si="20"/>
        <v>389333.05</v>
      </c>
      <c r="L663" s="1" t="s">
        <v>5862</v>
      </c>
      <c r="M663" s="1" t="s">
        <v>6923</v>
      </c>
      <c r="N663" s="1" t="s">
        <v>6798</v>
      </c>
      <c r="O663" s="1" t="s">
        <v>5862</v>
      </c>
      <c r="P663" s="21" t="s">
        <v>6786</v>
      </c>
      <c r="Q663" s="3" t="s">
        <v>6818</v>
      </c>
      <c r="U663" s="1" t="str">
        <f t="shared" si="21"/>
        <v>'116</v>
      </c>
      <c r="AI663" s="1"/>
      <c r="AM663" s="1" t="s">
        <v>1202</v>
      </c>
    </row>
    <row r="664" spans="1:39" x14ac:dyDescent="0.2">
      <c r="A664" s="1" t="s">
        <v>1204</v>
      </c>
      <c r="B664" s="1" t="s">
        <v>1205</v>
      </c>
      <c r="C664" s="57">
        <v>1733972.71</v>
      </c>
      <c r="D664" s="57">
        <v>0</v>
      </c>
      <c r="E664" s="58">
        <v>0</v>
      </c>
      <c r="F664" s="58">
        <v>233143.09</v>
      </c>
      <c r="G664" s="57">
        <v>1733972.71</v>
      </c>
      <c r="H664" s="57">
        <v>233143.09</v>
      </c>
      <c r="I664" s="57">
        <v>1500829.62</v>
      </c>
      <c r="J664" s="57">
        <v>0</v>
      </c>
      <c r="K664" s="57">
        <f t="shared" si="20"/>
        <v>1500829.62</v>
      </c>
      <c r="L664" s="1" t="s">
        <v>5862</v>
      </c>
      <c r="M664" s="1" t="s">
        <v>6923</v>
      </c>
      <c r="N664" s="1" t="s">
        <v>6798</v>
      </c>
      <c r="O664" s="1" t="s">
        <v>5862</v>
      </c>
      <c r="P664" s="21" t="s">
        <v>6786</v>
      </c>
      <c r="Q664" s="3" t="s">
        <v>6818</v>
      </c>
      <c r="U664" s="1" t="str">
        <f t="shared" si="21"/>
        <v>'116</v>
      </c>
      <c r="AI664" s="1"/>
      <c r="AM664" s="1" t="s">
        <v>1204</v>
      </c>
    </row>
    <row r="665" spans="1:39" x14ac:dyDescent="0.2">
      <c r="A665" s="1" t="s">
        <v>1206</v>
      </c>
      <c r="B665" s="1" t="s">
        <v>1207</v>
      </c>
      <c r="C665" s="57">
        <v>3109500</v>
      </c>
      <c r="D665" s="57">
        <v>0</v>
      </c>
      <c r="E665" s="58">
        <v>4000000</v>
      </c>
      <c r="F665" s="58">
        <v>7099910.4900000002</v>
      </c>
      <c r="G665" s="57">
        <v>7109500</v>
      </c>
      <c r="H665" s="57">
        <v>7099910.4900000002</v>
      </c>
      <c r="I665" s="57">
        <v>9589.51</v>
      </c>
      <c r="J665" s="57">
        <v>0</v>
      </c>
      <c r="K665" s="57">
        <f t="shared" si="20"/>
        <v>9589.51</v>
      </c>
      <c r="L665" s="1" t="s">
        <v>5862</v>
      </c>
      <c r="M665" s="1" t="s">
        <v>6923</v>
      </c>
      <c r="N665" s="1" t="s">
        <v>6798</v>
      </c>
      <c r="O665" s="1" t="s">
        <v>5862</v>
      </c>
      <c r="P665" s="21" t="s">
        <v>6782</v>
      </c>
      <c r="Q665" s="3" t="s">
        <v>6818</v>
      </c>
      <c r="U665" s="1" t="str">
        <f t="shared" si="21"/>
        <v>'117</v>
      </c>
      <c r="AI665" s="1"/>
      <c r="AM665" s="1" t="s">
        <v>1206</v>
      </c>
    </row>
    <row r="666" spans="1:39" x14ac:dyDescent="0.2">
      <c r="A666" s="1" t="s">
        <v>1208</v>
      </c>
      <c r="B666" s="1" t="s">
        <v>1209</v>
      </c>
      <c r="C666" s="57">
        <v>61285800.280000001</v>
      </c>
      <c r="D666" s="57">
        <v>0</v>
      </c>
      <c r="E666" s="58">
        <v>29502854.600000001</v>
      </c>
      <c r="F666" s="58">
        <v>48119426.409999996</v>
      </c>
      <c r="G666" s="57">
        <v>90788654.879999995</v>
      </c>
      <c r="H666" s="57">
        <v>48119426.409999996</v>
      </c>
      <c r="I666" s="57">
        <v>42669228.469999999</v>
      </c>
      <c r="J666" s="57">
        <v>0</v>
      </c>
      <c r="K666" s="57">
        <f t="shared" si="20"/>
        <v>42669228.469999999</v>
      </c>
      <c r="L666" s="1" t="s">
        <v>5862</v>
      </c>
      <c r="M666" s="1" t="s">
        <v>6923</v>
      </c>
      <c r="N666" s="1" t="s">
        <v>6798</v>
      </c>
      <c r="O666" s="1" t="s">
        <v>5862</v>
      </c>
      <c r="P666" s="21" t="s">
        <v>6785</v>
      </c>
      <c r="Q666" s="3" t="s">
        <v>6818</v>
      </c>
      <c r="U666" s="1" t="str">
        <f t="shared" si="21"/>
        <v>'117</v>
      </c>
      <c r="AI666" s="1"/>
      <c r="AM666" s="1" t="s">
        <v>1208</v>
      </c>
    </row>
    <row r="667" spans="1:39" x14ac:dyDescent="0.2">
      <c r="A667" s="1" t="s">
        <v>1210</v>
      </c>
      <c r="B667" s="1" t="s">
        <v>1211</v>
      </c>
      <c r="C667" s="57">
        <v>530246.15</v>
      </c>
      <c r="D667" s="57">
        <v>0</v>
      </c>
      <c r="E667" s="58">
        <v>352279.59</v>
      </c>
      <c r="F667" s="58">
        <v>366817.02</v>
      </c>
      <c r="G667" s="57">
        <v>882525.74</v>
      </c>
      <c r="H667" s="57">
        <v>366817.02</v>
      </c>
      <c r="I667" s="57">
        <v>515708.72</v>
      </c>
      <c r="J667" s="57">
        <v>0</v>
      </c>
      <c r="K667" s="57">
        <f t="shared" si="20"/>
        <v>515708.72</v>
      </c>
      <c r="L667" s="1" t="s">
        <v>5862</v>
      </c>
      <c r="M667" s="1" t="s">
        <v>6923</v>
      </c>
      <c r="N667" s="1" t="s">
        <v>6798</v>
      </c>
      <c r="O667" s="1" t="s">
        <v>5862</v>
      </c>
      <c r="P667" s="21" t="s">
        <v>6786</v>
      </c>
      <c r="Q667" s="3" t="s">
        <v>6818</v>
      </c>
      <c r="U667" s="1" t="str">
        <f t="shared" si="21"/>
        <v>'117</v>
      </c>
      <c r="AI667" s="1"/>
      <c r="AM667" s="1" t="s">
        <v>1210</v>
      </c>
    </row>
    <row r="668" spans="1:39" x14ac:dyDescent="0.2">
      <c r="A668" s="1" t="s">
        <v>1212</v>
      </c>
      <c r="B668" s="1" t="s">
        <v>1213</v>
      </c>
      <c r="C668" s="57">
        <v>275367.56</v>
      </c>
      <c r="D668" s="57">
        <v>0</v>
      </c>
      <c r="E668" s="58">
        <v>262803.39</v>
      </c>
      <c r="F668" s="58">
        <v>328819.14</v>
      </c>
      <c r="G668" s="57">
        <v>538170.94999999995</v>
      </c>
      <c r="H668" s="57">
        <v>328819.14</v>
      </c>
      <c r="I668" s="57">
        <v>209351.81</v>
      </c>
      <c r="J668" s="57">
        <v>0</v>
      </c>
      <c r="K668" s="57">
        <f t="shared" si="20"/>
        <v>209351.81</v>
      </c>
      <c r="L668" s="1" t="s">
        <v>5862</v>
      </c>
      <c r="M668" s="1" t="s">
        <v>6923</v>
      </c>
      <c r="N668" s="1" t="s">
        <v>6798</v>
      </c>
      <c r="O668" s="1" t="s">
        <v>5862</v>
      </c>
      <c r="P668" s="21" t="s">
        <v>6786</v>
      </c>
      <c r="Q668" s="3" t="s">
        <v>6818</v>
      </c>
      <c r="U668" s="1" t="str">
        <f t="shared" si="21"/>
        <v>'117</v>
      </c>
      <c r="AI668" s="1"/>
      <c r="AM668" s="1" t="s">
        <v>1212</v>
      </c>
    </row>
    <row r="669" spans="1:39" x14ac:dyDescent="0.2">
      <c r="A669" s="1" t="s">
        <v>1214</v>
      </c>
      <c r="B669" s="1" t="s">
        <v>1215</v>
      </c>
      <c r="C669" s="57">
        <v>0</v>
      </c>
      <c r="D669" s="57">
        <v>0</v>
      </c>
      <c r="E669" s="58">
        <v>262803.39</v>
      </c>
      <c r="F669" s="58">
        <v>262803.39</v>
      </c>
      <c r="G669" s="57">
        <v>262803.39</v>
      </c>
      <c r="H669" s="57">
        <v>262803.39</v>
      </c>
      <c r="I669" s="57">
        <v>0</v>
      </c>
      <c r="J669" s="57">
        <v>0</v>
      </c>
      <c r="K669" s="57">
        <f t="shared" si="20"/>
        <v>0</v>
      </c>
      <c r="L669" s="1" t="s">
        <v>5862</v>
      </c>
      <c r="M669" s="1" t="s">
        <v>6923</v>
      </c>
      <c r="N669" s="1" t="s">
        <v>6798</v>
      </c>
      <c r="O669" s="1" t="s">
        <v>5862</v>
      </c>
      <c r="P669" s="21" t="s">
        <v>6786</v>
      </c>
      <c r="Q669" s="3" t="s">
        <v>6818</v>
      </c>
      <c r="U669" s="1" t="str">
        <f t="shared" si="21"/>
        <v>'117</v>
      </c>
      <c r="AI669" s="1"/>
      <c r="AM669" s="1" t="s">
        <v>1214</v>
      </c>
    </row>
    <row r="670" spans="1:39" x14ac:dyDescent="0.2">
      <c r="A670" s="1" t="s">
        <v>5987</v>
      </c>
      <c r="B670" s="1" t="s">
        <v>5988</v>
      </c>
      <c r="C670" s="57">
        <v>60786.47</v>
      </c>
      <c r="D670" s="57">
        <v>0</v>
      </c>
      <c r="E670" s="58">
        <v>553900</v>
      </c>
      <c r="F670" s="58">
        <v>614686.47</v>
      </c>
      <c r="G670" s="57">
        <v>614686.47</v>
      </c>
      <c r="H670" s="57">
        <v>614686.47</v>
      </c>
      <c r="I670" s="57">
        <v>0</v>
      </c>
      <c r="J670" s="57">
        <v>0</v>
      </c>
      <c r="K670" s="57">
        <f t="shared" si="20"/>
        <v>0</v>
      </c>
      <c r="L670" s="1" t="s">
        <v>5862</v>
      </c>
      <c r="M670" s="1" t="s">
        <v>6923</v>
      </c>
      <c r="N670" s="1" t="s">
        <v>6798</v>
      </c>
      <c r="O670" s="1" t="s">
        <v>5862</v>
      </c>
      <c r="P670" s="21" t="s">
        <v>6786</v>
      </c>
      <c r="Q670" s="3" t="s">
        <v>6818</v>
      </c>
      <c r="U670" s="1" t="str">
        <f t="shared" si="21"/>
        <v>'117</v>
      </c>
      <c r="AI670" s="1"/>
      <c r="AM670" s="1" t="e">
        <v>#N/A</v>
      </c>
    </row>
    <row r="671" spans="1:39" x14ac:dyDescent="0.2">
      <c r="A671" s="1" t="s">
        <v>1216</v>
      </c>
      <c r="B671" s="1" t="s">
        <v>1217</v>
      </c>
      <c r="C671" s="57">
        <v>63000</v>
      </c>
      <c r="D671" s="57">
        <v>0</v>
      </c>
      <c r="E671" s="58">
        <v>921.95</v>
      </c>
      <c r="F671" s="58">
        <v>0</v>
      </c>
      <c r="G671" s="57">
        <v>63921.95</v>
      </c>
      <c r="H671" s="57">
        <v>0</v>
      </c>
      <c r="I671" s="57">
        <v>63921.95</v>
      </c>
      <c r="J671" s="57">
        <v>0</v>
      </c>
      <c r="K671" s="57">
        <f t="shared" si="20"/>
        <v>63921.95</v>
      </c>
      <c r="L671" s="1" t="s">
        <v>5862</v>
      </c>
      <c r="M671" s="1" t="s">
        <v>6923</v>
      </c>
      <c r="N671" s="1" t="s">
        <v>6798</v>
      </c>
      <c r="O671" s="1" t="s">
        <v>5862</v>
      </c>
      <c r="P671" s="21" t="s">
        <v>6784</v>
      </c>
      <c r="Q671" s="3" t="s">
        <v>6818</v>
      </c>
      <c r="U671" s="1" t="str">
        <f t="shared" si="21"/>
        <v>'117</v>
      </c>
      <c r="AI671" s="1"/>
      <c r="AM671" s="1" t="s">
        <v>1216</v>
      </c>
    </row>
    <row r="672" spans="1:39" x14ac:dyDescent="0.2">
      <c r="A672" s="1" t="s">
        <v>1218</v>
      </c>
      <c r="B672" s="1" t="s">
        <v>1219</v>
      </c>
      <c r="C672" s="57">
        <v>1500000</v>
      </c>
      <c r="D672" s="57">
        <v>0</v>
      </c>
      <c r="E672" s="58">
        <v>3715000</v>
      </c>
      <c r="F672" s="58">
        <v>4165000</v>
      </c>
      <c r="G672" s="57">
        <v>5215000</v>
      </c>
      <c r="H672" s="57">
        <v>4165000</v>
      </c>
      <c r="I672" s="57">
        <v>1050000</v>
      </c>
      <c r="J672" s="57">
        <v>0</v>
      </c>
      <c r="K672" s="57">
        <f t="shared" si="20"/>
        <v>1050000</v>
      </c>
      <c r="L672" s="1" t="s">
        <v>5862</v>
      </c>
      <c r="M672" s="1" t="s">
        <v>6923</v>
      </c>
      <c r="N672" s="1" t="s">
        <v>6798</v>
      </c>
      <c r="O672" s="1" t="s">
        <v>5862</v>
      </c>
      <c r="P672" s="21" t="s">
        <v>6784</v>
      </c>
      <c r="Q672" s="3" t="s">
        <v>6818</v>
      </c>
      <c r="U672" s="1" t="str">
        <f t="shared" si="21"/>
        <v>'117</v>
      </c>
      <c r="AI672" s="1"/>
      <c r="AM672" s="1" t="s">
        <v>1218</v>
      </c>
    </row>
    <row r="673" spans="1:39" x14ac:dyDescent="0.2">
      <c r="A673" s="1" t="s">
        <v>1220</v>
      </c>
      <c r="B673" s="1" t="s">
        <v>1221</v>
      </c>
      <c r="C673" s="57">
        <v>615000</v>
      </c>
      <c r="D673" s="57">
        <v>0</v>
      </c>
      <c r="E673" s="58">
        <v>392000</v>
      </c>
      <c r="F673" s="58">
        <v>527000</v>
      </c>
      <c r="G673" s="57">
        <v>1007000</v>
      </c>
      <c r="H673" s="57">
        <v>527000</v>
      </c>
      <c r="I673" s="57">
        <v>480000</v>
      </c>
      <c r="J673" s="57">
        <v>0</v>
      </c>
      <c r="K673" s="57">
        <f t="shared" si="20"/>
        <v>480000</v>
      </c>
      <c r="L673" s="1" t="s">
        <v>5862</v>
      </c>
      <c r="M673" s="1" t="s">
        <v>6923</v>
      </c>
      <c r="N673" s="1" t="s">
        <v>6798</v>
      </c>
      <c r="O673" s="1" t="s">
        <v>5862</v>
      </c>
      <c r="P673" s="21" t="s">
        <v>6784</v>
      </c>
      <c r="Q673" s="3" t="s">
        <v>6818</v>
      </c>
      <c r="U673" s="1" t="str">
        <f t="shared" si="21"/>
        <v>'117</v>
      </c>
      <c r="AI673" s="1"/>
      <c r="AM673" s="1" t="s">
        <v>1220</v>
      </c>
    </row>
    <row r="674" spans="1:39" x14ac:dyDescent="0.2">
      <c r="A674" s="1" t="s">
        <v>1222</v>
      </c>
      <c r="B674" s="1" t="s">
        <v>1223</v>
      </c>
      <c r="C674" s="57">
        <v>6161474.7999999998</v>
      </c>
      <c r="D674" s="57">
        <v>0</v>
      </c>
      <c r="E674" s="58">
        <v>1375776.38</v>
      </c>
      <c r="F674" s="58">
        <v>4177084.13</v>
      </c>
      <c r="G674" s="57">
        <v>7537251.1799999997</v>
      </c>
      <c r="H674" s="57">
        <v>4177084.13</v>
      </c>
      <c r="I674" s="57">
        <v>3360167.05</v>
      </c>
      <c r="J674" s="57">
        <v>0</v>
      </c>
      <c r="K674" s="57">
        <f t="shared" si="20"/>
        <v>3360167.05</v>
      </c>
      <c r="L674" s="1" t="s">
        <v>5862</v>
      </c>
      <c r="M674" s="1" t="s">
        <v>6923</v>
      </c>
      <c r="N674" s="1" t="s">
        <v>6798</v>
      </c>
      <c r="O674" s="1" t="s">
        <v>5862</v>
      </c>
      <c r="P674" s="21" t="s">
        <v>6786</v>
      </c>
      <c r="Q674" s="3" t="s">
        <v>6818</v>
      </c>
      <c r="U674" s="1" t="str">
        <f t="shared" si="21"/>
        <v>'117</v>
      </c>
      <c r="AI674" s="1"/>
      <c r="AM674" s="1" t="s">
        <v>1222</v>
      </c>
    </row>
    <row r="675" spans="1:39" x14ac:dyDescent="0.2">
      <c r="A675" s="1" t="s">
        <v>1224</v>
      </c>
      <c r="B675" s="1" t="s">
        <v>1225</v>
      </c>
      <c r="C675" s="57">
        <v>0</v>
      </c>
      <c r="D675" s="57">
        <v>0</v>
      </c>
      <c r="E675" s="58">
        <v>1372700</v>
      </c>
      <c r="F675" s="58">
        <v>1372700</v>
      </c>
      <c r="G675" s="57">
        <v>1372700</v>
      </c>
      <c r="H675" s="57">
        <v>1372700</v>
      </c>
      <c r="I675" s="57">
        <v>0</v>
      </c>
      <c r="J675" s="57">
        <v>0</v>
      </c>
      <c r="K675" s="57">
        <f t="shared" si="20"/>
        <v>0</v>
      </c>
      <c r="L675" s="1" t="s">
        <v>5862</v>
      </c>
      <c r="M675" s="1" t="s">
        <v>6923</v>
      </c>
      <c r="N675" s="1" t="s">
        <v>6798</v>
      </c>
      <c r="O675" s="1" t="s">
        <v>5862</v>
      </c>
      <c r="P675" s="21" t="s">
        <v>6786</v>
      </c>
      <c r="Q675" s="3" t="s">
        <v>6818</v>
      </c>
      <c r="U675" s="1" t="str">
        <f t="shared" si="21"/>
        <v>'117</v>
      </c>
      <c r="AI675" s="1"/>
      <c r="AM675" s="1" t="s">
        <v>1224</v>
      </c>
    </row>
    <row r="676" spans="1:39" x14ac:dyDescent="0.2">
      <c r="A676" s="1" t="s">
        <v>1226</v>
      </c>
      <c r="B676" s="1" t="s">
        <v>1227</v>
      </c>
      <c r="C676" s="57">
        <v>348965.37</v>
      </c>
      <c r="D676" s="57">
        <v>0</v>
      </c>
      <c r="E676" s="58">
        <v>0</v>
      </c>
      <c r="F676" s="58">
        <v>88246.61</v>
      </c>
      <c r="G676" s="57">
        <v>348965.37</v>
      </c>
      <c r="H676" s="57">
        <v>88246.61</v>
      </c>
      <c r="I676" s="57">
        <v>260718.76</v>
      </c>
      <c r="J676" s="57">
        <v>0</v>
      </c>
      <c r="K676" s="57">
        <f t="shared" si="20"/>
        <v>260718.76</v>
      </c>
      <c r="L676" s="1" t="s">
        <v>5862</v>
      </c>
      <c r="M676" s="1" t="s">
        <v>6923</v>
      </c>
      <c r="N676" s="1" t="s">
        <v>6798</v>
      </c>
      <c r="O676" s="1" t="s">
        <v>5862</v>
      </c>
      <c r="P676" s="21" t="s">
        <v>6786</v>
      </c>
      <c r="Q676" s="3" t="s">
        <v>6818</v>
      </c>
      <c r="U676" s="1" t="str">
        <f t="shared" si="21"/>
        <v>'117</v>
      </c>
      <c r="AI676" s="1"/>
      <c r="AM676" s="1" t="s">
        <v>1226</v>
      </c>
    </row>
    <row r="677" spans="1:39" x14ac:dyDescent="0.2">
      <c r="A677" s="1" t="s">
        <v>1228</v>
      </c>
      <c r="B677" s="1" t="s">
        <v>1229</v>
      </c>
      <c r="C677" s="57">
        <v>21822.2</v>
      </c>
      <c r="D677" s="57">
        <v>0</v>
      </c>
      <c r="E677" s="58">
        <v>0</v>
      </c>
      <c r="F677" s="58">
        <v>12412.19</v>
      </c>
      <c r="G677" s="57">
        <v>21822.2</v>
      </c>
      <c r="H677" s="57">
        <v>12412.19</v>
      </c>
      <c r="I677" s="57">
        <v>9410.01</v>
      </c>
      <c r="J677" s="57">
        <v>0</v>
      </c>
      <c r="K677" s="57">
        <f t="shared" si="20"/>
        <v>9410.01</v>
      </c>
      <c r="L677" s="1" t="s">
        <v>5862</v>
      </c>
      <c r="M677" s="1" t="s">
        <v>6923</v>
      </c>
      <c r="N677" s="1" t="s">
        <v>6798</v>
      </c>
      <c r="O677" s="1" t="s">
        <v>5862</v>
      </c>
      <c r="P677" s="21" t="s">
        <v>6786</v>
      </c>
      <c r="Q677" s="3" t="s">
        <v>6818</v>
      </c>
      <c r="U677" s="1" t="str">
        <f t="shared" si="21"/>
        <v>'117</v>
      </c>
      <c r="AI677" s="1"/>
      <c r="AM677" s="1" t="s">
        <v>1228</v>
      </c>
    </row>
    <row r="678" spans="1:39" x14ac:dyDescent="0.2">
      <c r="A678" s="1" t="s">
        <v>1230</v>
      </c>
      <c r="B678" s="1" t="s">
        <v>1231</v>
      </c>
      <c r="C678" s="57">
        <v>282765.40999999997</v>
      </c>
      <c r="D678" s="57">
        <v>0</v>
      </c>
      <c r="E678" s="58">
        <v>30000</v>
      </c>
      <c r="F678" s="58">
        <v>132278.42000000001</v>
      </c>
      <c r="G678" s="57">
        <v>312765.40999999997</v>
      </c>
      <c r="H678" s="57">
        <v>132278.42000000001</v>
      </c>
      <c r="I678" s="57">
        <v>180486.99</v>
      </c>
      <c r="J678" s="57">
        <v>0</v>
      </c>
      <c r="K678" s="57">
        <f t="shared" si="20"/>
        <v>180486.99</v>
      </c>
      <c r="L678" s="1" t="s">
        <v>5862</v>
      </c>
      <c r="M678" s="1" t="s">
        <v>6923</v>
      </c>
      <c r="N678" s="1" t="s">
        <v>6798</v>
      </c>
      <c r="O678" s="1" t="s">
        <v>5862</v>
      </c>
      <c r="P678" s="21" t="s">
        <v>6786</v>
      </c>
      <c r="Q678" s="3" t="s">
        <v>6818</v>
      </c>
      <c r="U678" s="1" t="str">
        <f t="shared" si="21"/>
        <v>'117</v>
      </c>
      <c r="AI678" s="1"/>
      <c r="AM678" s="1" t="s">
        <v>1230</v>
      </c>
    </row>
    <row r="679" spans="1:39" x14ac:dyDescent="0.2">
      <c r="A679" s="1" t="s">
        <v>5989</v>
      </c>
      <c r="B679" s="1" t="s">
        <v>5990</v>
      </c>
      <c r="C679" s="57">
        <v>0</v>
      </c>
      <c r="D679" s="57">
        <v>0</v>
      </c>
      <c r="E679" s="58">
        <v>30000</v>
      </c>
      <c r="F679" s="58">
        <v>30000</v>
      </c>
      <c r="G679" s="57">
        <v>30000</v>
      </c>
      <c r="H679" s="57">
        <v>30000</v>
      </c>
      <c r="I679" s="57">
        <v>0</v>
      </c>
      <c r="J679" s="57">
        <v>0</v>
      </c>
      <c r="K679" s="57">
        <f t="shared" si="20"/>
        <v>0</v>
      </c>
      <c r="L679" s="1" t="s">
        <v>5862</v>
      </c>
      <c r="M679" s="1" t="s">
        <v>6923</v>
      </c>
      <c r="N679" s="1" t="s">
        <v>6798</v>
      </c>
      <c r="O679" s="1" t="s">
        <v>5862</v>
      </c>
      <c r="P679" s="21" t="s">
        <v>6786</v>
      </c>
      <c r="Q679" s="3" t="s">
        <v>6818</v>
      </c>
      <c r="U679" s="1" t="str">
        <f t="shared" si="21"/>
        <v>'117</v>
      </c>
      <c r="AI679" s="1"/>
      <c r="AM679" s="1" t="e">
        <v>#N/A</v>
      </c>
    </row>
    <row r="680" spans="1:39" x14ac:dyDescent="0.2">
      <c r="A680" s="1" t="s">
        <v>1232</v>
      </c>
      <c r="B680" s="1" t="s">
        <v>1233</v>
      </c>
      <c r="C680" s="57">
        <v>642622.04</v>
      </c>
      <c r="D680" s="57">
        <v>0</v>
      </c>
      <c r="E680" s="58">
        <v>40000</v>
      </c>
      <c r="F680" s="58">
        <v>124782.37</v>
      </c>
      <c r="G680" s="57">
        <v>682622.04</v>
      </c>
      <c r="H680" s="57">
        <v>124782.37</v>
      </c>
      <c r="I680" s="57">
        <v>557839.67000000004</v>
      </c>
      <c r="J680" s="57">
        <v>0</v>
      </c>
      <c r="K680" s="57">
        <f t="shared" si="20"/>
        <v>557839.67000000004</v>
      </c>
      <c r="L680" s="1" t="s">
        <v>5862</v>
      </c>
      <c r="M680" s="1" t="s">
        <v>6923</v>
      </c>
      <c r="N680" s="1" t="s">
        <v>6798</v>
      </c>
      <c r="O680" s="1" t="s">
        <v>5862</v>
      </c>
      <c r="P680" s="21" t="s">
        <v>6786</v>
      </c>
      <c r="Q680" s="3" t="s">
        <v>6818</v>
      </c>
      <c r="U680" s="1" t="str">
        <f t="shared" si="21"/>
        <v>'117</v>
      </c>
      <c r="AI680" s="1"/>
      <c r="AM680" s="1" t="s">
        <v>1232</v>
      </c>
    </row>
    <row r="681" spans="1:39" x14ac:dyDescent="0.2">
      <c r="A681" s="1" t="s">
        <v>1234</v>
      </c>
      <c r="B681" s="1" t="s">
        <v>1235</v>
      </c>
      <c r="C681" s="57">
        <v>0</v>
      </c>
      <c r="D681" s="57">
        <v>0</v>
      </c>
      <c r="E681" s="58">
        <v>40000</v>
      </c>
      <c r="F681" s="58">
        <v>40000</v>
      </c>
      <c r="G681" s="57">
        <v>40000</v>
      </c>
      <c r="H681" s="57">
        <v>40000</v>
      </c>
      <c r="I681" s="57">
        <v>0</v>
      </c>
      <c r="J681" s="57">
        <v>0</v>
      </c>
      <c r="K681" s="57">
        <f t="shared" si="20"/>
        <v>0</v>
      </c>
      <c r="L681" s="1" t="s">
        <v>5862</v>
      </c>
      <c r="M681" s="1" t="s">
        <v>6923</v>
      </c>
      <c r="N681" s="1" t="s">
        <v>6798</v>
      </c>
      <c r="O681" s="1" t="s">
        <v>5862</v>
      </c>
      <c r="P681" s="21" t="s">
        <v>6786</v>
      </c>
      <c r="Q681" s="3" t="s">
        <v>6818</v>
      </c>
      <c r="U681" s="1" t="str">
        <f t="shared" si="21"/>
        <v>'117</v>
      </c>
      <c r="AI681" s="1"/>
      <c r="AM681" s="1" t="s">
        <v>1234</v>
      </c>
    </row>
    <row r="682" spans="1:39" x14ac:dyDescent="0.2">
      <c r="A682" s="1" t="s">
        <v>1236</v>
      </c>
      <c r="B682" s="1" t="s">
        <v>1237</v>
      </c>
      <c r="C682" s="57">
        <v>21070.46</v>
      </c>
      <c r="D682" s="57">
        <v>0</v>
      </c>
      <c r="E682" s="58">
        <v>0</v>
      </c>
      <c r="F682" s="58">
        <v>10844.25</v>
      </c>
      <c r="G682" s="57">
        <v>21070.46</v>
      </c>
      <c r="H682" s="57">
        <v>10844.25</v>
      </c>
      <c r="I682" s="57">
        <v>10226.209999999999</v>
      </c>
      <c r="J682" s="57">
        <v>0</v>
      </c>
      <c r="K682" s="57">
        <f t="shared" si="20"/>
        <v>10226.209999999999</v>
      </c>
      <c r="L682" s="1" t="s">
        <v>5862</v>
      </c>
      <c r="M682" s="1" t="s">
        <v>6923</v>
      </c>
      <c r="N682" s="1" t="s">
        <v>6798</v>
      </c>
      <c r="O682" s="1" t="s">
        <v>5862</v>
      </c>
      <c r="P682" s="21" t="s">
        <v>6786</v>
      </c>
      <c r="Q682" s="3" t="s">
        <v>6818</v>
      </c>
      <c r="U682" s="1" t="str">
        <f t="shared" si="21"/>
        <v>'117</v>
      </c>
      <c r="AI682" s="1"/>
      <c r="AM682" s="1" t="s">
        <v>1236</v>
      </c>
    </row>
    <row r="683" spans="1:39" x14ac:dyDescent="0.2">
      <c r="A683" s="1" t="s">
        <v>1238</v>
      </c>
      <c r="B683" s="1" t="s">
        <v>1239</v>
      </c>
      <c r="C683" s="57">
        <v>468000</v>
      </c>
      <c r="D683" s="57">
        <v>0</v>
      </c>
      <c r="E683" s="58">
        <v>140000</v>
      </c>
      <c r="F683" s="58">
        <v>99000</v>
      </c>
      <c r="G683" s="57">
        <v>608000</v>
      </c>
      <c r="H683" s="57">
        <v>99000</v>
      </c>
      <c r="I683" s="57">
        <v>509000</v>
      </c>
      <c r="J683" s="57">
        <v>0</v>
      </c>
      <c r="K683" s="57">
        <f t="shared" si="20"/>
        <v>509000</v>
      </c>
      <c r="L683" s="1" t="s">
        <v>5862</v>
      </c>
      <c r="M683" s="1" t="s">
        <v>6923</v>
      </c>
      <c r="N683" s="1" t="s">
        <v>6798</v>
      </c>
      <c r="O683" s="1" t="s">
        <v>5862</v>
      </c>
      <c r="P683" s="21" t="s">
        <v>6786</v>
      </c>
      <c r="Q683" s="3" t="s">
        <v>6818</v>
      </c>
      <c r="U683" s="1" t="str">
        <f t="shared" si="21"/>
        <v>'117</v>
      </c>
      <c r="AI683" s="1"/>
      <c r="AM683" s="1" t="s">
        <v>1238</v>
      </c>
    </row>
    <row r="684" spans="1:39" x14ac:dyDescent="0.2">
      <c r="A684" s="1" t="s">
        <v>5991</v>
      </c>
      <c r="B684" s="1" t="s">
        <v>5992</v>
      </c>
      <c r="C684" s="57">
        <v>6545.44</v>
      </c>
      <c r="D684" s="57">
        <v>0</v>
      </c>
      <c r="E684" s="58">
        <v>0</v>
      </c>
      <c r="F684" s="58">
        <v>6545.44</v>
      </c>
      <c r="G684" s="57">
        <v>6545.44</v>
      </c>
      <c r="H684" s="57">
        <v>6545.44</v>
      </c>
      <c r="I684" s="57">
        <v>0</v>
      </c>
      <c r="J684" s="57">
        <v>0</v>
      </c>
      <c r="K684" s="57">
        <f t="shared" si="20"/>
        <v>0</v>
      </c>
      <c r="L684" s="1" t="s">
        <v>5862</v>
      </c>
      <c r="M684" s="1" t="s">
        <v>6923</v>
      </c>
      <c r="N684" s="1" t="s">
        <v>6798</v>
      </c>
      <c r="O684" s="1" t="s">
        <v>5862</v>
      </c>
      <c r="P684" s="21" t="s">
        <v>6784</v>
      </c>
      <c r="Q684" s="3" t="s">
        <v>6818</v>
      </c>
      <c r="U684" s="1" t="str">
        <f t="shared" si="21"/>
        <v>'117</v>
      </c>
      <c r="AI684" s="1"/>
      <c r="AM684" s="1" t="e">
        <v>#N/A</v>
      </c>
    </row>
    <row r="685" spans="1:39" x14ac:dyDescent="0.2">
      <c r="A685" s="1" t="s">
        <v>1240</v>
      </c>
      <c r="B685" s="1" t="s">
        <v>1241</v>
      </c>
      <c r="C685" s="57">
        <v>0</v>
      </c>
      <c r="D685" s="57">
        <v>568.63</v>
      </c>
      <c r="E685" s="58">
        <v>568.63</v>
      </c>
      <c r="F685" s="58">
        <v>1375.67</v>
      </c>
      <c r="G685" s="57">
        <v>568.63</v>
      </c>
      <c r="H685" s="57">
        <v>1944.3</v>
      </c>
      <c r="I685" s="57">
        <v>0</v>
      </c>
      <c r="J685" s="57">
        <v>1375.67</v>
      </c>
      <c r="K685" s="57">
        <f t="shared" si="20"/>
        <v>-1375.67</v>
      </c>
      <c r="L685" s="1" t="s">
        <v>5862</v>
      </c>
      <c r="M685" s="1" t="s">
        <v>6923</v>
      </c>
      <c r="N685" s="1" t="s">
        <v>6798</v>
      </c>
      <c r="O685" s="1" t="s">
        <v>6522</v>
      </c>
      <c r="P685" s="21" t="s">
        <v>6787</v>
      </c>
      <c r="Q685" s="3" t="s">
        <v>6818</v>
      </c>
      <c r="U685" s="1" t="str">
        <f t="shared" si="21"/>
        <v>'119</v>
      </c>
      <c r="AI685" s="1"/>
      <c r="AM685" s="1" t="s">
        <v>1240</v>
      </c>
    </row>
    <row r="686" spans="1:39" x14ac:dyDescent="0.2">
      <c r="A686" s="1" t="s">
        <v>1242</v>
      </c>
      <c r="B686" s="1" t="s">
        <v>1243</v>
      </c>
      <c r="C686" s="57">
        <v>0</v>
      </c>
      <c r="D686" s="57">
        <v>0</v>
      </c>
      <c r="E686" s="58">
        <v>294.89</v>
      </c>
      <c r="F686" s="58">
        <v>503.98</v>
      </c>
      <c r="G686" s="57">
        <v>294.89</v>
      </c>
      <c r="H686" s="57">
        <v>503.98</v>
      </c>
      <c r="I686" s="57">
        <v>0</v>
      </c>
      <c r="J686" s="57">
        <v>209.09</v>
      </c>
      <c r="K686" s="57">
        <f t="shared" si="20"/>
        <v>-209.09</v>
      </c>
      <c r="L686" s="1" t="s">
        <v>5862</v>
      </c>
      <c r="M686" s="1" t="s">
        <v>6923</v>
      </c>
      <c r="N686" s="1" t="s">
        <v>6798</v>
      </c>
      <c r="O686" s="1" t="s">
        <v>6522</v>
      </c>
      <c r="P686" s="21" t="s">
        <v>6787</v>
      </c>
      <c r="Q686" s="3" t="s">
        <v>6818</v>
      </c>
      <c r="U686" s="1" t="str">
        <f t="shared" si="21"/>
        <v>'119</v>
      </c>
      <c r="AI686" s="1"/>
      <c r="AM686" s="1" t="s">
        <v>1242</v>
      </c>
    </row>
    <row r="687" spans="1:39" x14ac:dyDescent="0.2">
      <c r="A687" s="1" t="s">
        <v>1244</v>
      </c>
      <c r="B687" s="1" t="s">
        <v>1245</v>
      </c>
      <c r="C687" s="57">
        <v>0</v>
      </c>
      <c r="D687" s="57">
        <v>11290.79</v>
      </c>
      <c r="E687" s="58">
        <v>81465.88</v>
      </c>
      <c r="F687" s="58">
        <v>135932.03</v>
      </c>
      <c r="G687" s="57">
        <v>81465.88</v>
      </c>
      <c r="H687" s="57">
        <v>147222.82</v>
      </c>
      <c r="I687" s="57">
        <v>0</v>
      </c>
      <c r="J687" s="57">
        <v>65756.94</v>
      </c>
      <c r="K687" s="57">
        <f t="shared" si="20"/>
        <v>-65756.94</v>
      </c>
      <c r="L687" s="1" t="s">
        <v>5862</v>
      </c>
      <c r="M687" s="1" t="s">
        <v>6923</v>
      </c>
      <c r="N687" s="1" t="s">
        <v>6798</v>
      </c>
      <c r="O687" s="1" t="s">
        <v>6522</v>
      </c>
      <c r="P687" s="21" t="s">
        <v>6787</v>
      </c>
      <c r="Q687" s="3" t="s">
        <v>6818</v>
      </c>
      <c r="U687" s="1" t="str">
        <f t="shared" si="21"/>
        <v>'119</v>
      </c>
      <c r="AI687" s="1"/>
      <c r="AM687" s="1" t="s">
        <v>1244</v>
      </c>
    </row>
    <row r="688" spans="1:39" x14ac:dyDescent="0.2">
      <c r="A688" s="1" t="s">
        <v>1246</v>
      </c>
      <c r="B688" s="1" t="s">
        <v>1247</v>
      </c>
      <c r="C688" s="57">
        <v>0</v>
      </c>
      <c r="D688" s="57">
        <v>2886.22</v>
      </c>
      <c r="E688" s="58">
        <v>6994.5</v>
      </c>
      <c r="F688" s="58">
        <v>181845.03</v>
      </c>
      <c r="G688" s="57">
        <v>6994.5</v>
      </c>
      <c r="H688" s="57">
        <v>184731.25</v>
      </c>
      <c r="I688" s="57">
        <v>0</v>
      </c>
      <c r="J688" s="57">
        <v>177736.75</v>
      </c>
      <c r="K688" s="57">
        <f t="shared" si="20"/>
        <v>-177736.75</v>
      </c>
      <c r="L688" s="1" t="s">
        <v>5862</v>
      </c>
      <c r="M688" s="1" t="s">
        <v>6923</v>
      </c>
      <c r="N688" s="1" t="s">
        <v>6798</v>
      </c>
      <c r="O688" s="1" t="s">
        <v>6522</v>
      </c>
      <c r="P688" s="21" t="s">
        <v>6787</v>
      </c>
      <c r="Q688" s="3" t="s">
        <v>6818</v>
      </c>
      <c r="U688" s="1" t="str">
        <f t="shared" si="21"/>
        <v>'119</v>
      </c>
      <c r="AI688" s="1"/>
      <c r="AM688" s="1" t="s">
        <v>1246</v>
      </c>
    </row>
    <row r="689" spans="1:39" x14ac:dyDescent="0.2">
      <c r="A689" s="1" t="s">
        <v>1248</v>
      </c>
      <c r="B689" s="1" t="s">
        <v>1249</v>
      </c>
      <c r="C689" s="57">
        <v>0</v>
      </c>
      <c r="D689" s="57">
        <v>34204.5</v>
      </c>
      <c r="E689" s="58">
        <v>34629.43</v>
      </c>
      <c r="F689" s="58">
        <v>503.56</v>
      </c>
      <c r="G689" s="57">
        <v>34629.43</v>
      </c>
      <c r="H689" s="57">
        <v>34708.06</v>
      </c>
      <c r="I689" s="57">
        <v>0</v>
      </c>
      <c r="J689" s="57">
        <v>78.63</v>
      </c>
      <c r="K689" s="57">
        <f t="shared" si="20"/>
        <v>-78.63</v>
      </c>
      <c r="L689" s="1" t="s">
        <v>5862</v>
      </c>
      <c r="M689" s="1" t="s">
        <v>6923</v>
      </c>
      <c r="N689" s="1" t="s">
        <v>6798</v>
      </c>
      <c r="O689" s="1" t="s">
        <v>6522</v>
      </c>
      <c r="P689" s="21" t="s">
        <v>6787</v>
      </c>
      <c r="Q689" s="3" t="s">
        <v>6818</v>
      </c>
      <c r="U689" s="1" t="str">
        <f t="shared" si="21"/>
        <v>'119</v>
      </c>
      <c r="AI689" s="1"/>
      <c r="AM689" s="1" t="s">
        <v>1248</v>
      </c>
    </row>
    <row r="690" spans="1:39" x14ac:dyDescent="0.2">
      <c r="A690" s="1" t="s">
        <v>1250</v>
      </c>
      <c r="B690" s="1" t="s">
        <v>1251</v>
      </c>
      <c r="C690" s="57">
        <v>0</v>
      </c>
      <c r="D690" s="57">
        <v>453345.79</v>
      </c>
      <c r="E690" s="58">
        <v>873197.4</v>
      </c>
      <c r="F690" s="58">
        <v>1543104.68</v>
      </c>
      <c r="G690" s="57">
        <v>873197.4</v>
      </c>
      <c r="H690" s="57">
        <v>1996450.47</v>
      </c>
      <c r="I690" s="57">
        <v>0</v>
      </c>
      <c r="J690" s="57">
        <v>1123253.07</v>
      </c>
      <c r="K690" s="57">
        <f t="shared" si="20"/>
        <v>-1123253.07</v>
      </c>
      <c r="L690" s="1" t="s">
        <v>5862</v>
      </c>
      <c r="M690" s="1" t="s">
        <v>6923</v>
      </c>
      <c r="N690" s="1" t="s">
        <v>6798</v>
      </c>
      <c r="O690" s="1" t="s">
        <v>6522</v>
      </c>
      <c r="P690" s="21" t="s">
        <v>6787</v>
      </c>
      <c r="Q690" s="3" t="s">
        <v>6818</v>
      </c>
      <c r="U690" s="1" t="str">
        <f t="shared" si="21"/>
        <v>'119</v>
      </c>
      <c r="AI690" s="1"/>
      <c r="AM690" s="1" t="s">
        <v>1250</v>
      </c>
    </row>
    <row r="691" spans="1:39" x14ac:dyDescent="0.2">
      <c r="A691" s="1" t="s">
        <v>1252</v>
      </c>
      <c r="B691" s="1" t="s">
        <v>1253</v>
      </c>
      <c r="C691" s="57">
        <v>0</v>
      </c>
      <c r="D691" s="57">
        <v>1263339.6200000001</v>
      </c>
      <c r="E691" s="58">
        <v>894944.76</v>
      </c>
      <c r="F691" s="58">
        <v>723666.72</v>
      </c>
      <c r="G691" s="57">
        <v>894944.76</v>
      </c>
      <c r="H691" s="57">
        <v>1987006.34</v>
      </c>
      <c r="I691" s="57">
        <v>0</v>
      </c>
      <c r="J691" s="57">
        <v>1092061.58</v>
      </c>
      <c r="K691" s="57">
        <f t="shared" si="20"/>
        <v>-1092061.58</v>
      </c>
      <c r="L691" s="1" t="s">
        <v>5862</v>
      </c>
      <c r="M691" s="1" t="s">
        <v>6923</v>
      </c>
      <c r="N691" s="1" t="s">
        <v>6798</v>
      </c>
      <c r="O691" s="1" t="s">
        <v>6522</v>
      </c>
      <c r="P691" s="21" t="s">
        <v>6787</v>
      </c>
      <c r="Q691" s="3" t="s">
        <v>6818</v>
      </c>
      <c r="U691" s="1" t="str">
        <f t="shared" si="21"/>
        <v>'119</v>
      </c>
      <c r="AI691" s="1"/>
      <c r="AM691" s="1" t="s">
        <v>1252</v>
      </c>
    </row>
    <row r="692" spans="1:39" x14ac:dyDescent="0.2">
      <c r="A692" s="1" t="s">
        <v>1254</v>
      </c>
      <c r="B692" s="1" t="s">
        <v>1255</v>
      </c>
      <c r="C692" s="57">
        <v>0</v>
      </c>
      <c r="D692" s="57">
        <v>32.869999999999997</v>
      </c>
      <c r="E692" s="58">
        <v>198.97</v>
      </c>
      <c r="F692" s="58">
        <v>441.04</v>
      </c>
      <c r="G692" s="57">
        <v>198.97</v>
      </c>
      <c r="H692" s="57">
        <v>473.91</v>
      </c>
      <c r="I692" s="57">
        <v>0</v>
      </c>
      <c r="J692" s="57">
        <v>274.94</v>
      </c>
      <c r="K692" s="57">
        <f t="shared" si="20"/>
        <v>-274.94</v>
      </c>
      <c r="L692" s="1" t="s">
        <v>5862</v>
      </c>
      <c r="M692" s="1" t="s">
        <v>6923</v>
      </c>
      <c r="N692" s="1" t="s">
        <v>6798</v>
      </c>
      <c r="O692" s="1" t="s">
        <v>6522</v>
      </c>
      <c r="P692" s="21" t="s">
        <v>6787</v>
      </c>
      <c r="Q692" s="3" t="s">
        <v>6818</v>
      </c>
      <c r="U692" s="1" t="str">
        <f t="shared" si="21"/>
        <v>'119</v>
      </c>
      <c r="AI692" s="1"/>
      <c r="AM692" s="1" t="s">
        <v>1254</v>
      </c>
    </row>
    <row r="693" spans="1:39" x14ac:dyDescent="0.2">
      <c r="A693" s="1" t="s">
        <v>1256</v>
      </c>
      <c r="B693" s="1" t="s">
        <v>1257</v>
      </c>
      <c r="C693" s="57">
        <v>0</v>
      </c>
      <c r="D693" s="57">
        <v>1036.95</v>
      </c>
      <c r="E693" s="58">
        <v>1154.1400000000001</v>
      </c>
      <c r="F693" s="58">
        <v>992.15</v>
      </c>
      <c r="G693" s="57">
        <v>1154.1400000000001</v>
      </c>
      <c r="H693" s="57">
        <v>2029.1</v>
      </c>
      <c r="I693" s="57">
        <v>0</v>
      </c>
      <c r="J693" s="57">
        <v>874.96</v>
      </c>
      <c r="K693" s="57">
        <f t="shared" si="20"/>
        <v>-874.96</v>
      </c>
      <c r="L693" s="1" t="s">
        <v>5862</v>
      </c>
      <c r="M693" s="1" t="s">
        <v>6923</v>
      </c>
      <c r="N693" s="1" t="s">
        <v>6798</v>
      </c>
      <c r="O693" s="1" t="s">
        <v>6522</v>
      </c>
      <c r="P693" s="21" t="s">
        <v>6787</v>
      </c>
      <c r="Q693" s="3" t="s">
        <v>6818</v>
      </c>
      <c r="U693" s="1" t="str">
        <f t="shared" si="21"/>
        <v>'119</v>
      </c>
      <c r="AI693" s="1"/>
      <c r="AM693" s="1" t="s">
        <v>1256</v>
      </c>
    </row>
    <row r="694" spans="1:39" x14ac:dyDescent="0.2">
      <c r="A694" s="1" t="s">
        <v>1258</v>
      </c>
      <c r="B694" s="1" t="s">
        <v>1259</v>
      </c>
      <c r="C694" s="57">
        <v>0</v>
      </c>
      <c r="D694" s="57">
        <v>9317.85</v>
      </c>
      <c r="E694" s="58">
        <v>13317.81</v>
      </c>
      <c r="F694" s="58">
        <v>8572.98</v>
      </c>
      <c r="G694" s="57">
        <v>13317.81</v>
      </c>
      <c r="H694" s="57">
        <v>17890.830000000002</v>
      </c>
      <c r="I694" s="57">
        <v>0</v>
      </c>
      <c r="J694" s="57">
        <v>4573.0200000000004</v>
      </c>
      <c r="K694" s="57">
        <f t="shared" si="20"/>
        <v>-4573.0200000000004</v>
      </c>
      <c r="L694" s="1" t="s">
        <v>5862</v>
      </c>
      <c r="M694" s="1" t="s">
        <v>6923</v>
      </c>
      <c r="N694" s="1" t="s">
        <v>6798</v>
      </c>
      <c r="O694" s="1" t="s">
        <v>6522</v>
      </c>
      <c r="P694" s="21" t="s">
        <v>6787</v>
      </c>
      <c r="Q694" s="3" t="s">
        <v>6818</v>
      </c>
      <c r="U694" s="1" t="str">
        <f t="shared" si="21"/>
        <v>'119</v>
      </c>
      <c r="AI694" s="1"/>
      <c r="AM694" s="1" t="s">
        <v>1258</v>
      </c>
    </row>
    <row r="695" spans="1:39" x14ac:dyDescent="0.2">
      <c r="A695" s="1" t="s">
        <v>1260</v>
      </c>
      <c r="B695" s="1" t="s">
        <v>1261</v>
      </c>
      <c r="C695" s="57">
        <v>0</v>
      </c>
      <c r="D695" s="57">
        <v>108.23</v>
      </c>
      <c r="E695" s="58">
        <v>108.23</v>
      </c>
      <c r="F695" s="58">
        <v>41.35</v>
      </c>
      <c r="G695" s="57">
        <v>108.23</v>
      </c>
      <c r="H695" s="57">
        <v>149.58000000000001</v>
      </c>
      <c r="I695" s="57">
        <v>0</v>
      </c>
      <c r="J695" s="57">
        <v>41.35</v>
      </c>
      <c r="K695" s="57">
        <f t="shared" si="20"/>
        <v>-41.35</v>
      </c>
      <c r="L695" s="1" t="s">
        <v>5862</v>
      </c>
      <c r="M695" s="1" t="s">
        <v>6923</v>
      </c>
      <c r="N695" s="1" t="s">
        <v>6798</v>
      </c>
      <c r="O695" s="1" t="s">
        <v>6522</v>
      </c>
      <c r="P695" s="21" t="s">
        <v>6787</v>
      </c>
      <c r="Q695" s="3" t="s">
        <v>6818</v>
      </c>
      <c r="U695" s="1" t="str">
        <f t="shared" si="21"/>
        <v>'119</v>
      </c>
      <c r="AI695" s="1"/>
      <c r="AM695" s="1" t="s">
        <v>1260</v>
      </c>
    </row>
    <row r="696" spans="1:39" x14ac:dyDescent="0.2">
      <c r="A696" s="1" t="s">
        <v>1262</v>
      </c>
      <c r="B696" s="1" t="s">
        <v>1263</v>
      </c>
      <c r="C696" s="57">
        <v>0</v>
      </c>
      <c r="D696" s="57">
        <v>457.75</v>
      </c>
      <c r="E696" s="58">
        <v>977.9</v>
      </c>
      <c r="F696" s="58">
        <v>4464.79</v>
      </c>
      <c r="G696" s="57">
        <v>977.9</v>
      </c>
      <c r="H696" s="57">
        <v>4922.54</v>
      </c>
      <c r="I696" s="57">
        <v>0</v>
      </c>
      <c r="J696" s="57">
        <v>3944.64</v>
      </c>
      <c r="K696" s="57">
        <f t="shared" si="20"/>
        <v>-3944.64</v>
      </c>
      <c r="L696" s="1" t="s">
        <v>5862</v>
      </c>
      <c r="M696" s="1" t="s">
        <v>6923</v>
      </c>
      <c r="N696" s="1" t="s">
        <v>6798</v>
      </c>
      <c r="O696" s="1" t="s">
        <v>6522</v>
      </c>
      <c r="P696" s="21" t="s">
        <v>6787</v>
      </c>
      <c r="Q696" s="3" t="s">
        <v>6818</v>
      </c>
      <c r="U696" s="1" t="str">
        <f t="shared" si="21"/>
        <v>'119</v>
      </c>
      <c r="AI696" s="1"/>
      <c r="AM696" s="1" t="s">
        <v>1262</v>
      </c>
    </row>
    <row r="697" spans="1:39" x14ac:dyDescent="0.2">
      <c r="A697" s="1" t="s">
        <v>5993</v>
      </c>
      <c r="B697" s="1" t="s">
        <v>5994</v>
      </c>
      <c r="C697" s="57">
        <v>0</v>
      </c>
      <c r="D697" s="57">
        <v>33.479999999999997</v>
      </c>
      <c r="E697" s="58">
        <v>465.36</v>
      </c>
      <c r="F697" s="58">
        <v>431.88</v>
      </c>
      <c r="G697" s="57">
        <v>465.36</v>
      </c>
      <c r="H697" s="57">
        <v>465.36</v>
      </c>
      <c r="I697" s="57">
        <v>0</v>
      </c>
      <c r="J697" s="57">
        <v>0</v>
      </c>
      <c r="K697" s="57">
        <f t="shared" si="20"/>
        <v>0</v>
      </c>
      <c r="L697" s="1" t="s">
        <v>5862</v>
      </c>
      <c r="M697" s="1" t="s">
        <v>6923</v>
      </c>
      <c r="N697" s="1" t="s">
        <v>6798</v>
      </c>
      <c r="O697" s="1" t="s">
        <v>6522</v>
      </c>
      <c r="P697" s="21" t="s">
        <v>6787</v>
      </c>
      <c r="Q697" s="3" t="s">
        <v>6818</v>
      </c>
      <c r="U697" s="1" t="str">
        <f t="shared" si="21"/>
        <v>'119</v>
      </c>
      <c r="AI697" s="1"/>
      <c r="AM697" s="1" t="e">
        <v>#N/A</v>
      </c>
    </row>
    <row r="698" spans="1:39" x14ac:dyDescent="0.2">
      <c r="A698" s="1" t="s">
        <v>1264</v>
      </c>
      <c r="B698" s="1" t="s">
        <v>1265</v>
      </c>
      <c r="C698" s="57">
        <v>0</v>
      </c>
      <c r="D698" s="57">
        <v>1040.82</v>
      </c>
      <c r="E698" s="58">
        <v>2174.88</v>
      </c>
      <c r="F698" s="58">
        <v>3549.09</v>
      </c>
      <c r="G698" s="57">
        <v>2174.88</v>
      </c>
      <c r="H698" s="57">
        <v>4589.91</v>
      </c>
      <c r="I698" s="57">
        <v>0</v>
      </c>
      <c r="J698" s="57">
        <v>2415.0300000000002</v>
      </c>
      <c r="K698" s="57">
        <f t="shared" si="20"/>
        <v>-2415.0300000000002</v>
      </c>
      <c r="L698" s="1" t="s">
        <v>5862</v>
      </c>
      <c r="M698" s="1" t="s">
        <v>6923</v>
      </c>
      <c r="N698" s="1" t="s">
        <v>6798</v>
      </c>
      <c r="O698" s="1" t="s">
        <v>6522</v>
      </c>
      <c r="P698" s="21" t="s">
        <v>6787</v>
      </c>
      <c r="Q698" s="3" t="s">
        <v>6818</v>
      </c>
      <c r="U698" s="1" t="str">
        <f t="shared" si="21"/>
        <v>'119</v>
      </c>
      <c r="AI698" s="1"/>
      <c r="AM698" s="1" t="s">
        <v>1264</v>
      </c>
    </row>
    <row r="699" spans="1:39" x14ac:dyDescent="0.2">
      <c r="A699" s="1" t="s">
        <v>1266</v>
      </c>
      <c r="B699" s="1" t="s">
        <v>1267</v>
      </c>
      <c r="C699" s="57">
        <v>0</v>
      </c>
      <c r="D699" s="57">
        <v>5556.6</v>
      </c>
      <c r="E699" s="58">
        <v>1961.54</v>
      </c>
      <c r="F699" s="58">
        <v>2164.31</v>
      </c>
      <c r="G699" s="57">
        <v>1961.54</v>
      </c>
      <c r="H699" s="57">
        <v>7720.91</v>
      </c>
      <c r="I699" s="57">
        <v>0</v>
      </c>
      <c r="J699" s="57">
        <v>5759.37</v>
      </c>
      <c r="K699" s="57">
        <f t="shared" si="20"/>
        <v>-5759.37</v>
      </c>
      <c r="L699" s="1" t="s">
        <v>5862</v>
      </c>
      <c r="M699" s="1" t="s">
        <v>6923</v>
      </c>
      <c r="N699" s="1" t="s">
        <v>6798</v>
      </c>
      <c r="O699" s="1" t="s">
        <v>6522</v>
      </c>
      <c r="P699" s="21" t="s">
        <v>6787</v>
      </c>
      <c r="Q699" s="3" t="s">
        <v>6818</v>
      </c>
      <c r="U699" s="1" t="str">
        <f t="shared" si="21"/>
        <v>'119</v>
      </c>
      <c r="AI699" s="1"/>
      <c r="AM699" s="1" t="s">
        <v>1266</v>
      </c>
    </row>
    <row r="700" spans="1:39" x14ac:dyDescent="0.2">
      <c r="A700" s="1" t="s">
        <v>1268</v>
      </c>
      <c r="B700" s="1" t="s">
        <v>1269</v>
      </c>
      <c r="C700" s="57">
        <v>0</v>
      </c>
      <c r="D700" s="57">
        <v>16500</v>
      </c>
      <c r="E700" s="58">
        <v>26213</v>
      </c>
      <c r="F700" s="58">
        <v>18323</v>
      </c>
      <c r="G700" s="57">
        <v>26213</v>
      </c>
      <c r="H700" s="57">
        <v>34823</v>
      </c>
      <c r="I700" s="57">
        <v>0</v>
      </c>
      <c r="J700" s="57">
        <v>8610</v>
      </c>
      <c r="K700" s="57">
        <f t="shared" si="20"/>
        <v>-8610</v>
      </c>
      <c r="L700" s="1" t="s">
        <v>5862</v>
      </c>
      <c r="M700" s="1" t="s">
        <v>6923</v>
      </c>
      <c r="N700" s="1" t="s">
        <v>6798</v>
      </c>
      <c r="O700" s="1" t="s">
        <v>6522</v>
      </c>
      <c r="P700" s="21" t="s">
        <v>6787</v>
      </c>
      <c r="Q700" s="3" t="s">
        <v>6818</v>
      </c>
      <c r="U700" s="1" t="str">
        <f t="shared" si="21"/>
        <v>'119</v>
      </c>
      <c r="AI700" s="1"/>
      <c r="AM700" s="1" t="s">
        <v>1268</v>
      </c>
    </row>
    <row r="701" spans="1:39" x14ac:dyDescent="0.2">
      <c r="A701" s="1" t="s">
        <v>1270</v>
      </c>
      <c r="B701" s="1" t="s">
        <v>1271</v>
      </c>
      <c r="C701" s="57">
        <v>0</v>
      </c>
      <c r="D701" s="57">
        <v>6765</v>
      </c>
      <c r="E701" s="58">
        <v>6713.1</v>
      </c>
      <c r="F701" s="58">
        <v>3884.1</v>
      </c>
      <c r="G701" s="57">
        <v>6713.1</v>
      </c>
      <c r="H701" s="57">
        <v>10649.1</v>
      </c>
      <c r="I701" s="57">
        <v>0</v>
      </c>
      <c r="J701" s="57">
        <v>3936</v>
      </c>
      <c r="K701" s="57">
        <f t="shared" si="20"/>
        <v>-3936</v>
      </c>
      <c r="L701" s="1" t="s">
        <v>5862</v>
      </c>
      <c r="M701" s="1" t="s">
        <v>6923</v>
      </c>
      <c r="N701" s="1" t="s">
        <v>6798</v>
      </c>
      <c r="O701" s="1" t="s">
        <v>6522</v>
      </c>
      <c r="P701" s="21" t="s">
        <v>6787</v>
      </c>
      <c r="Q701" s="3" t="s">
        <v>6818</v>
      </c>
      <c r="U701" s="1" t="str">
        <f t="shared" si="21"/>
        <v>'119</v>
      </c>
      <c r="AI701" s="1"/>
      <c r="AM701" s="1" t="s">
        <v>1270</v>
      </c>
    </row>
    <row r="702" spans="1:39" x14ac:dyDescent="0.2">
      <c r="A702" s="1" t="s">
        <v>1272</v>
      </c>
      <c r="B702" s="1" t="s">
        <v>1273</v>
      </c>
      <c r="C702" s="57">
        <v>0</v>
      </c>
      <c r="D702" s="57">
        <v>924311.4</v>
      </c>
      <c r="E702" s="58">
        <v>662551.1</v>
      </c>
      <c r="F702" s="58">
        <v>797470.63</v>
      </c>
      <c r="G702" s="57">
        <v>662551.1</v>
      </c>
      <c r="H702" s="57">
        <v>1721782.03</v>
      </c>
      <c r="I702" s="57">
        <v>0</v>
      </c>
      <c r="J702" s="57">
        <v>1059230.93</v>
      </c>
      <c r="K702" s="57">
        <f t="shared" si="20"/>
        <v>-1059230.93</v>
      </c>
      <c r="L702" s="1" t="s">
        <v>5862</v>
      </c>
      <c r="M702" s="1" t="s">
        <v>6923</v>
      </c>
      <c r="N702" s="1" t="s">
        <v>6798</v>
      </c>
      <c r="O702" s="1" t="s">
        <v>6522</v>
      </c>
      <c r="P702" s="21" t="s">
        <v>6787</v>
      </c>
      <c r="Q702" s="3" t="s">
        <v>6818</v>
      </c>
      <c r="U702" s="1" t="str">
        <f t="shared" si="21"/>
        <v>'119</v>
      </c>
      <c r="AI702" s="1"/>
      <c r="AM702" s="1" t="s">
        <v>1272</v>
      </c>
    </row>
    <row r="703" spans="1:39" x14ac:dyDescent="0.2">
      <c r="A703" s="1" t="s">
        <v>5995</v>
      </c>
      <c r="B703" s="1" t="s">
        <v>5996</v>
      </c>
      <c r="C703" s="57">
        <v>0</v>
      </c>
      <c r="D703" s="57">
        <v>822.19</v>
      </c>
      <c r="E703" s="58">
        <v>822.19</v>
      </c>
      <c r="F703" s="58">
        <v>0</v>
      </c>
      <c r="G703" s="57">
        <v>822.19</v>
      </c>
      <c r="H703" s="57">
        <v>822.19</v>
      </c>
      <c r="I703" s="57">
        <v>0</v>
      </c>
      <c r="J703" s="57">
        <v>0</v>
      </c>
      <c r="K703" s="57">
        <f t="shared" si="20"/>
        <v>0</v>
      </c>
      <c r="L703" s="1" t="s">
        <v>5862</v>
      </c>
      <c r="M703" s="1" t="s">
        <v>6923</v>
      </c>
      <c r="N703" s="1" t="s">
        <v>6798</v>
      </c>
      <c r="O703" s="1" t="s">
        <v>6522</v>
      </c>
      <c r="P703" s="21" t="s">
        <v>6787</v>
      </c>
      <c r="Q703" s="3" t="s">
        <v>6818</v>
      </c>
      <c r="U703" s="1" t="str">
        <f t="shared" si="21"/>
        <v>'119</v>
      </c>
      <c r="AI703" s="1"/>
      <c r="AM703" s="1" t="e">
        <v>#N/A</v>
      </c>
    </row>
    <row r="704" spans="1:39" x14ac:dyDescent="0.2">
      <c r="A704" s="1" t="s">
        <v>1274</v>
      </c>
      <c r="B704" s="1" t="s">
        <v>1275</v>
      </c>
      <c r="C704" s="57">
        <v>0</v>
      </c>
      <c r="D704" s="57">
        <v>38795.040000000001</v>
      </c>
      <c r="E704" s="58">
        <v>27457.52</v>
      </c>
      <c r="F704" s="58">
        <v>22284.21</v>
      </c>
      <c r="G704" s="57">
        <v>27457.52</v>
      </c>
      <c r="H704" s="57">
        <v>61079.25</v>
      </c>
      <c r="I704" s="57">
        <v>0</v>
      </c>
      <c r="J704" s="57">
        <v>33621.730000000003</v>
      </c>
      <c r="K704" s="57">
        <f t="shared" si="20"/>
        <v>-33621.730000000003</v>
      </c>
      <c r="L704" s="1" t="s">
        <v>5862</v>
      </c>
      <c r="M704" s="1" t="s">
        <v>6923</v>
      </c>
      <c r="N704" s="1" t="s">
        <v>6798</v>
      </c>
      <c r="O704" s="1" t="s">
        <v>6522</v>
      </c>
      <c r="P704" s="21" t="s">
        <v>6787</v>
      </c>
      <c r="Q704" s="3" t="s">
        <v>6818</v>
      </c>
      <c r="U704" s="1" t="str">
        <f t="shared" si="21"/>
        <v>'119</v>
      </c>
      <c r="AI704" s="1"/>
      <c r="AM704" s="1" t="s">
        <v>1274</v>
      </c>
    </row>
    <row r="705" spans="1:39" x14ac:dyDescent="0.2">
      <c r="A705" s="1" t="s">
        <v>1276</v>
      </c>
      <c r="B705" s="1" t="s">
        <v>1277</v>
      </c>
      <c r="C705" s="57">
        <v>0</v>
      </c>
      <c r="D705" s="57">
        <v>185711.79</v>
      </c>
      <c r="E705" s="58">
        <v>114584.39</v>
      </c>
      <c r="F705" s="58">
        <v>48018.65</v>
      </c>
      <c r="G705" s="57">
        <v>114584.39</v>
      </c>
      <c r="H705" s="57">
        <v>233730.44</v>
      </c>
      <c r="I705" s="57">
        <v>0</v>
      </c>
      <c r="J705" s="57">
        <v>119146.05</v>
      </c>
      <c r="K705" s="57">
        <f t="shared" si="20"/>
        <v>-119146.05</v>
      </c>
      <c r="L705" s="1" t="s">
        <v>5862</v>
      </c>
      <c r="M705" s="1" t="s">
        <v>6923</v>
      </c>
      <c r="N705" s="1" t="s">
        <v>6798</v>
      </c>
      <c r="O705" s="1" t="s">
        <v>6522</v>
      </c>
      <c r="P705" s="21" t="s">
        <v>6787</v>
      </c>
      <c r="Q705" s="3" t="s">
        <v>6818</v>
      </c>
      <c r="U705" s="1" t="str">
        <f t="shared" si="21"/>
        <v>'119</v>
      </c>
      <c r="AI705" s="1"/>
      <c r="AM705" s="1" t="s">
        <v>1276</v>
      </c>
    </row>
    <row r="706" spans="1:39" x14ac:dyDescent="0.2">
      <c r="A706" s="1" t="s">
        <v>1278</v>
      </c>
      <c r="B706" s="1" t="s">
        <v>1279</v>
      </c>
      <c r="C706" s="57">
        <v>0</v>
      </c>
      <c r="D706" s="57">
        <v>615670.02</v>
      </c>
      <c r="E706" s="58">
        <v>530193.54</v>
      </c>
      <c r="F706" s="58">
        <v>824663.85</v>
      </c>
      <c r="G706" s="57">
        <v>530193.54</v>
      </c>
      <c r="H706" s="57">
        <v>1440333.87</v>
      </c>
      <c r="I706" s="57">
        <v>0</v>
      </c>
      <c r="J706" s="57">
        <v>910140.33</v>
      </c>
      <c r="K706" s="57">
        <f t="shared" si="20"/>
        <v>-910140.33</v>
      </c>
      <c r="L706" s="1" t="s">
        <v>5862</v>
      </c>
      <c r="M706" s="1" t="s">
        <v>6923</v>
      </c>
      <c r="N706" s="1" t="s">
        <v>6798</v>
      </c>
      <c r="O706" s="1" t="s">
        <v>6522</v>
      </c>
      <c r="P706" s="21" t="s">
        <v>6787</v>
      </c>
      <c r="Q706" s="3" t="s">
        <v>6818</v>
      </c>
      <c r="U706" s="1" t="str">
        <f t="shared" si="21"/>
        <v>'119</v>
      </c>
      <c r="AI706" s="1"/>
      <c r="AM706" s="1" t="s">
        <v>1278</v>
      </c>
    </row>
    <row r="707" spans="1:39" x14ac:dyDescent="0.2">
      <c r="A707" s="1" t="s">
        <v>1280</v>
      </c>
      <c r="B707" s="1" t="s">
        <v>1281</v>
      </c>
      <c r="C707" s="57">
        <v>0</v>
      </c>
      <c r="D707" s="57">
        <v>236220.37</v>
      </c>
      <c r="E707" s="58">
        <v>260156.04</v>
      </c>
      <c r="F707" s="58">
        <v>555622.78</v>
      </c>
      <c r="G707" s="57">
        <v>260156.04</v>
      </c>
      <c r="H707" s="57">
        <v>791843.15</v>
      </c>
      <c r="I707" s="57">
        <v>0</v>
      </c>
      <c r="J707" s="57">
        <v>531687.11</v>
      </c>
      <c r="K707" s="57">
        <f t="shared" si="20"/>
        <v>-531687.11</v>
      </c>
      <c r="L707" s="1" t="s">
        <v>5862</v>
      </c>
      <c r="M707" s="1" t="s">
        <v>6923</v>
      </c>
      <c r="N707" s="1" t="s">
        <v>6798</v>
      </c>
      <c r="O707" s="1" t="s">
        <v>6522</v>
      </c>
      <c r="P707" s="21" t="s">
        <v>6787</v>
      </c>
      <c r="Q707" s="3" t="s">
        <v>6818</v>
      </c>
      <c r="U707" s="1" t="str">
        <f t="shared" si="21"/>
        <v>'119</v>
      </c>
      <c r="AI707" s="1"/>
      <c r="AM707" s="1" t="s">
        <v>1280</v>
      </c>
    </row>
    <row r="708" spans="1:39" x14ac:dyDescent="0.2">
      <c r="A708" s="1" t="s">
        <v>1282</v>
      </c>
      <c r="B708" s="1" t="s">
        <v>1283</v>
      </c>
      <c r="C708" s="57">
        <v>0</v>
      </c>
      <c r="D708" s="57">
        <v>104513.07</v>
      </c>
      <c r="E708" s="58">
        <v>267093.24</v>
      </c>
      <c r="F708" s="58">
        <v>897108.92</v>
      </c>
      <c r="G708" s="57">
        <v>267093.24</v>
      </c>
      <c r="H708" s="57">
        <v>1001621.99</v>
      </c>
      <c r="I708" s="57">
        <v>0</v>
      </c>
      <c r="J708" s="57">
        <v>734528.75</v>
      </c>
      <c r="K708" s="57">
        <f t="shared" si="20"/>
        <v>-734528.75</v>
      </c>
      <c r="L708" s="1" t="s">
        <v>5862</v>
      </c>
      <c r="M708" s="1" t="s">
        <v>6923</v>
      </c>
      <c r="N708" s="1" t="s">
        <v>6798</v>
      </c>
      <c r="O708" s="1" t="s">
        <v>6522</v>
      </c>
      <c r="P708" s="21" t="s">
        <v>6787</v>
      </c>
      <c r="Q708" s="3" t="s">
        <v>6818</v>
      </c>
      <c r="U708" s="1" t="str">
        <f t="shared" si="21"/>
        <v>'119</v>
      </c>
      <c r="AI708" s="1"/>
      <c r="AM708" s="1" t="s">
        <v>1282</v>
      </c>
    </row>
    <row r="709" spans="1:39" x14ac:dyDescent="0.2">
      <c r="A709" s="1" t="s">
        <v>1284</v>
      </c>
      <c r="B709" s="1" t="s">
        <v>1285</v>
      </c>
      <c r="C709" s="57">
        <v>0</v>
      </c>
      <c r="D709" s="57">
        <v>7877371.3899999997</v>
      </c>
      <c r="E709" s="58">
        <v>5494866.4400000004</v>
      </c>
      <c r="F709" s="58">
        <v>7523123.8399999999</v>
      </c>
      <c r="G709" s="57">
        <v>5494866.4400000004</v>
      </c>
      <c r="H709" s="57">
        <v>15400495.23</v>
      </c>
      <c r="I709" s="57">
        <v>0</v>
      </c>
      <c r="J709" s="57">
        <v>9905628.7899999991</v>
      </c>
      <c r="K709" s="57">
        <f t="shared" si="20"/>
        <v>-9905628.7899999991</v>
      </c>
      <c r="L709" s="1" t="s">
        <v>5862</v>
      </c>
      <c r="M709" s="1" t="s">
        <v>6923</v>
      </c>
      <c r="N709" s="1" t="s">
        <v>6798</v>
      </c>
      <c r="O709" s="1" t="s">
        <v>6522</v>
      </c>
      <c r="P709" s="21" t="s">
        <v>6787</v>
      </c>
      <c r="Q709" s="3" t="s">
        <v>6818</v>
      </c>
      <c r="U709" s="1" t="str">
        <f t="shared" si="21"/>
        <v>'119</v>
      </c>
      <c r="AI709" s="1"/>
      <c r="AM709" s="1" t="s">
        <v>1284</v>
      </c>
    </row>
    <row r="710" spans="1:39" x14ac:dyDescent="0.2">
      <c r="A710" s="1" t="s">
        <v>1286</v>
      </c>
      <c r="B710" s="1" t="s">
        <v>1287</v>
      </c>
      <c r="C710" s="57">
        <v>0</v>
      </c>
      <c r="D710" s="57">
        <v>1599.34</v>
      </c>
      <c r="E710" s="58">
        <v>1315.13</v>
      </c>
      <c r="F710" s="58">
        <v>80.84</v>
      </c>
      <c r="G710" s="57">
        <v>1315.13</v>
      </c>
      <c r="H710" s="57">
        <v>1680.18</v>
      </c>
      <c r="I710" s="57">
        <v>0</v>
      </c>
      <c r="J710" s="57">
        <v>365.05</v>
      </c>
      <c r="K710" s="57">
        <f t="shared" si="20"/>
        <v>-365.05</v>
      </c>
      <c r="L710" s="1" t="s">
        <v>5862</v>
      </c>
      <c r="M710" s="1" t="s">
        <v>6923</v>
      </c>
      <c r="N710" s="1" t="s">
        <v>6798</v>
      </c>
      <c r="O710" s="1" t="s">
        <v>6522</v>
      </c>
      <c r="P710" s="21" t="s">
        <v>6787</v>
      </c>
      <c r="Q710" s="3" t="s">
        <v>6818</v>
      </c>
      <c r="U710" s="1" t="str">
        <f t="shared" si="21"/>
        <v>'119</v>
      </c>
      <c r="AI710" s="1"/>
      <c r="AM710" s="1" t="s">
        <v>1286</v>
      </c>
    </row>
    <row r="711" spans="1:39" x14ac:dyDescent="0.2">
      <c r="A711" s="1" t="s">
        <v>1288</v>
      </c>
      <c r="B711" s="1" t="s">
        <v>1289</v>
      </c>
      <c r="C711" s="57">
        <v>0</v>
      </c>
      <c r="D711" s="57">
        <v>1244017.8500000001</v>
      </c>
      <c r="E711" s="58">
        <v>947616.63</v>
      </c>
      <c r="F711" s="58">
        <v>1392879.51</v>
      </c>
      <c r="G711" s="57">
        <v>947616.63</v>
      </c>
      <c r="H711" s="57">
        <v>2636897.36</v>
      </c>
      <c r="I711" s="57">
        <v>0</v>
      </c>
      <c r="J711" s="57">
        <v>1689280.73</v>
      </c>
      <c r="K711" s="57">
        <f t="shared" ref="K711:K774" si="22">I711-J711</f>
        <v>-1689280.73</v>
      </c>
      <c r="L711" s="1" t="s">
        <v>5862</v>
      </c>
      <c r="M711" s="1" t="s">
        <v>6923</v>
      </c>
      <c r="N711" s="1" t="s">
        <v>6798</v>
      </c>
      <c r="O711" s="1" t="s">
        <v>6522</v>
      </c>
      <c r="P711" s="21" t="s">
        <v>6787</v>
      </c>
      <c r="Q711" s="3" t="s">
        <v>6818</v>
      </c>
      <c r="U711" s="1" t="str">
        <f t="shared" ref="U711:U774" si="23">LEFT(A711,4)</f>
        <v>'119</v>
      </c>
      <c r="AI711" s="1"/>
      <c r="AM711" s="1" t="s">
        <v>1288</v>
      </c>
    </row>
    <row r="712" spans="1:39" x14ac:dyDescent="0.2">
      <c r="A712" s="1" t="s">
        <v>5997</v>
      </c>
      <c r="B712" s="1" t="s">
        <v>5998</v>
      </c>
      <c r="C712" s="57">
        <v>0</v>
      </c>
      <c r="D712" s="57">
        <v>22111.21</v>
      </c>
      <c r="E712" s="58">
        <v>22111.21</v>
      </c>
      <c r="F712" s="58">
        <v>0</v>
      </c>
      <c r="G712" s="57">
        <v>22111.21</v>
      </c>
      <c r="H712" s="57">
        <v>22111.21</v>
      </c>
      <c r="I712" s="57">
        <v>0</v>
      </c>
      <c r="J712" s="57">
        <v>0</v>
      </c>
      <c r="K712" s="57">
        <f t="shared" si="22"/>
        <v>0</v>
      </c>
      <c r="L712" s="1" t="s">
        <v>5862</v>
      </c>
      <c r="M712" s="1" t="s">
        <v>6923</v>
      </c>
      <c r="N712" s="1" t="s">
        <v>6798</v>
      </c>
      <c r="O712" s="1" t="s">
        <v>6522</v>
      </c>
      <c r="P712" s="21" t="s">
        <v>6787</v>
      </c>
      <c r="Q712" s="3" t="s">
        <v>6818</v>
      </c>
      <c r="U712" s="1" t="str">
        <f t="shared" si="23"/>
        <v>'119</v>
      </c>
      <c r="AI712" s="1"/>
      <c r="AM712" s="1" t="e">
        <v>#N/A</v>
      </c>
    </row>
    <row r="713" spans="1:39" x14ac:dyDescent="0.2">
      <c r="A713" s="1" t="s">
        <v>1290</v>
      </c>
      <c r="B713" s="1" t="s">
        <v>1291</v>
      </c>
      <c r="C713" s="57">
        <v>0</v>
      </c>
      <c r="D713" s="57">
        <v>2496.15</v>
      </c>
      <c r="E713" s="58">
        <v>2205.38</v>
      </c>
      <c r="F713" s="58">
        <v>40.380000000000003</v>
      </c>
      <c r="G713" s="57">
        <v>2205.38</v>
      </c>
      <c r="H713" s="57">
        <v>2536.5300000000002</v>
      </c>
      <c r="I713" s="57">
        <v>0</v>
      </c>
      <c r="J713" s="57">
        <v>331.15</v>
      </c>
      <c r="K713" s="57">
        <f t="shared" si="22"/>
        <v>-331.15</v>
      </c>
      <c r="L713" s="1" t="s">
        <v>5862</v>
      </c>
      <c r="M713" s="1" t="s">
        <v>6923</v>
      </c>
      <c r="N713" s="1" t="s">
        <v>6798</v>
      </c>
      <c r="O713" s="1" t="s">
        <v>6522</v>
      </c>
      <c r="P713" s="21" t="s">
        <v>6787</v>
      </c>
      <c r="Q713" s="3" t="s">
        <v>6818</v>
      </c>
      <c r="U713" s="1" t="str">
        <f t="shared" si="23"/>
        <v>'119</v>
      </c>
      <c r="AI713" s="1"/>
      <c r="AM713" s="1" t="s">
        <v>1290</v>
      </c>
    </row>
    <row r="714" spans="1:39" x14ac:dyDescent="0.2">
      <c r="A714" s="1" t="s">
        <v>1292</v>
      </c>
      <c r="B714" s="1" t="s">
        <v>1293</v>
      </c>
      <c r="C714" s="57">
        <v>0</v>
      </c>
      <c r="D714" s="57">
        <v>509529.71</v>
      </c>
      <c r="E714" s="58">
        <v>254107.67</v>
      </c>
      <c r="F714" s="58">
        <v>369985.77</v>
      </c>
      <c r="G714" s="57">
        <v>254107.67</v>
      </c>
      <c r="H714" s="57">
        <v>879515.48</v>
      </c>
      <c r="I714" s="57">
        <v>0</v>
      </c>
      <c r="J714" s="57">
        <v>625407.81000000006</v>
      </c>
      <c r="K714" s="57">
        <f t="shared" si="22"/>
        <v>-625407.81000000006</v>
      </c>
      <c r="L714" s="1" t="s">
        <v>5862</v>
      </c>
      <c r="M714" s="1" t="s">
        <v>6923</v>
      </c>
      <c r="N714" s="1" t="s">
        <v>6798</v>
      </c>
      <c r="O714" s="1" t="s">
        <v>6522</v>
      </c>
      <c r="P714" s="21" t="s">
        <v>6787</v>
      </c>
      <c r="Q714" s="3" t="s">
        <v>6818</v>
      </c>
      <c r="U714" s="1" t="str">
        <f t="shared" si="23"/>
        <v>'119</v>
      </c>
      <c r="AI714" s="1"/>
      <c r="AM714" s="1" t="s">
        <v>1292</v>
      </c>
    </row>
    <row r="715" spans="1:39" x14ac:dyDescent="0.2">
      <c r="A715" s="1" t="s">
        <v>1294</v>
      </c>
      <c r="B715" s="1" t="s">
        <v>1295</v>
      </c>
      <c r="C715" s="57">
        <v>0</v>
      </c>
      <c r="D715" s="57">
        <v>42885.31</v>
      </c>
      <c r="E715" s="58">
        <v>27973.48</v>
      </c>
      <c r="F715" s="58">
        <v>9464.25</v>
      </c>
      <c r="G715" s="57">
        <v>27973.48</v>
      </c>
      <c r="H715" s="57">
        <v>52349.56</v>
      </c>
      <c r="I715" s="57">
        <v>0</v>
      </c>
      <c r="J715" s="57">
        <v>24376.080000000002</v>
      </c>
      <c r="K715" s="57">
        <f t="shared" si="22"/>
        <v>-24376.080000000002</v>
      </c>
      <c r="L715" s="1" t="s">
        <v>5862</v>
      </c>
      <c r="M715" s="1" t="s">
        <v>6923</v>
      </c>
      <c r="N715" s="1" t="s">
        <v>6798</v>
      </c>
      <c r="O715" s="1" t="s">
        <v>6522</v>
      </c>
      <c r="P715" s="21" t="s">
        <v>6787</v>
      </c>
      <c r="Q715" s="3" t="s">
        <v>6818</v>
      </c>
      <c r="U715" s="1" t="str">
        <f t="shared" si="23"/>
        <v>'119</v>
      </c>
      <c r="AI715" s="1"/>
      <c r="AM715" s="1" t="s">
        <v>1294</v>
      </c>
    </row>
    <row r="716" spans="1:39" x14ac:dyDescent="0.2">
      <c r="A716" s="1" t="s">
        <v>1296</v>
      </c>
      <c r="B716" s="1" t="s">
        <v>1297</v>
      </c>
      <c r="C716" s="57">
        <v>0</v>
      </c>
      <c r="D716" s="57">
        <v>658.42</v>
      </c>
      <c r="E716" s="58">
        <v>679.58</v>
      </c>
      <c r="F716" s="58">
        <v>3855.43</v>
      </c>
      <c r="G716" s="57">
        <v>679.58</v>
      </c>
      <c r="H716" s="57">
        <v>4513.8500000000004</v>
      </c>
      <c r="I716" s="57">
        <v>0</v>
      </c>
      <c r="J716" s="57">
        <v>3834.27</v>
      </c>
      <c r="K716" s="57">
        <f t="shared" si="22"/>
        <v>-3834.27</v>
      </c>
      <c r="L716" s="1" t="s">
        <v>5862</v>
      </c>
      <c r="M716" s="1" t="s">
        <v>6923</v>
      </c>
      <c r="N716" s="1" t="s">
        <v>6798</v>
      </c>
      <c r="O716" s="1" t="s">
        <v>6522</v>
      </c>
      <c r="P716" s="21" t="s">
        <v>6787</v>
      </c>
      <c r="Q716" s="3" t="s">
        <v>6818</v>
      </c>
      <c r="U716" s="1" t="str">
        <f t="shared" si="23"/>
        <v>'119</v>
      </c>
      <c r="AI716" s="1"/>
      <c r="AM716" s="1" t="s">
        <v>1296</v>
      </c>
    </row>
    <row r="717" spans="1:39" x14ac:dyDescent="0.2">
      <c r="A717" s="1" t="s">
        <v>1298</v>
      </c>
      <c r="B717" s="1" t="s">
        <v>1299</v>
      </c>
      <c r="C717" s="57">
        <v>0</v>
      </c>
      <c r="D717" s="57">
        <v>56050.49</v>
      </c>
      <c r="E717" s="58">
        <v>185438.09</v>
      </c>
      <c r="F717" s="58">
        <v>226701.45</v>
      </c>
      <c r="G717" s="57">
        <v>185438.09</v>
      </c>
      <c r="H717" s="57">
        <v>282751.94</v>
      </c>
      <c r="I717" s="57">
        <v>0</v>
      </c>
      <c r="J717" s="57">
        <v>97313.85</v>
      </c>
      <c r="K717" s="57">
        <f t="shared" si="22"/>
        <v>-97313.85</v>
      </c>
      <c r="L717" s="1" t="s">
        <v>5862</v>
      </c>
      <c r="M717" s="1" t="s">
        <v>6923</v>
      </c>
      <c r="N717" s="1" t="s">
        <v>6798</v>
      </c>
      <c r="O717" s="1" t="s">
        <v>6522</v>
      </c>
      <c r="P717" s="21" t="s">
        <v>6787</v>
      </c>
      <c r="Q717" s="3" t="s">
        <v>6818</v>
      </c>
      <c r="U717" s="1" t="str">
        <f t="shared" si="23"/>
        <v>'119</v>
      </c>
      <c r="AI717" s="1"/>
      <c r="AM717" s="1" t="s">
        <v>1298</v>
      </c>
    </row>
    <row r="718" spans="1:39" x14ac:dyDescent="0.2">
      <c r="A718" s="1" t="s">
        <v>1300</v>
      </c>
      <c r="B718" s="1" t="s">
        <v>1301</v>
      </c>
      <c r="C718" s="57">
        <v>0</v>
      </c>
      <c r="D718" s="57">
        <v>45.34</v>
      </c>
      <c r="E718" s="58">
        <v>48.36</v>
      </c>
      <c r="F718" s="58">
        <v>241.72</v>
      </c>
      <c r="G718" s="57">
        <v>48.36</v>
      </c>
      <c r="H718" s="57">
        <v>287.06</v>
      </c>
      <c r="I718" s="57">
        <v>0</v>
      </c>
      <c r="J718" s="57">
        <v>238.7</v>
      </c>
      <c r="K718" s="57">
        <f t="shared" si="22"/>
        <v>-238.7</v>
      </c>
      <c r="L718" s="1" t="s">
        <v>5862</v>
      </c>
      <c r="M718" s="1" t="s">
        <v>6923</v>
      </c>
      <c r="N718" s="1" t="s">
        <v>6798</v>
      </c>
      <c r="O718" s="1" t="s">
        <v>6522</v>
      </c>
      <c r="P718" s="21" t="s">
        <v>6787</v>
      </c>
      <c r="Q718" s="3" t="s">
        <v>6818</v>
      </c>
      <c r="U718" s="1" t="str">
        <f t="shared" si="23"/>
        <v>'119</v>
      </c>
      <c r="AI718" s="1"/>
      <c r="AM718" s="1" t="s">
        <v>1300</v>
      </c>
    </row>
    <row r="719" spans="1:39" x14ac:dyDescent="0.2">
      <c r="A719" s="1" t="s">
        <v>1302</v>
      </c>
      <c r="B719" s="1" t="s">
        <v>1303</v>
      </c>
      <c r="C719" s="57">
        <v>0</v>
      </c>
      <c r="D719" s="57">
        <v>183.4</v>
      </c>
      <c r="E719" s="58">
        <v>190.17</v>
      </c>
      <c r="F719" s="58">
        <v>2150.9699999999998</v>
      </c>
      <c r="G719" s="57">
        <v>190.17</v>
      </c>
      <c r="H719" s="57">
        <v>2334.37</v>
      </c>
      <c r="I719" s="57">
        <v>0</v>
      </c>
      <c r="J719" s="57">
        <v>2144.1999999999998</v>
      </c>
      <c r="K719" s="57">
        <f t="shared" si="22"/>
        <v>-2144.1999999999998</v>
      </c>
      <c r="L719" s="1" t="s">
        <v>5862</v>
      </c>
      <c r="M719" s="1" t="s">
        <v>6923</v>
      </c>
      <c r="N719" s="1" t="s">
        <v>6798</v>
      </c>
      <c r="O719" s="1" t="s">
        <v>6522</v>
      </c>
      <c r="P719" s="21" t="s">
        <v>6787</v>
      </c>
      <c r="Q719" s="3" t="s">
        <v>6818</v>
      </c>
      <c r="U719" s="1" t="str">
        <f t="shared" si="23"/>
        <v>'119</v>
      </c>
      <c r="AI719" s="1"/>
      <c r="AM719" s="1" t="s">
        <v>1302</v>
      </c>
    </row>
    <row r="720" spans="1:39" x14ac:dyDescent="0.2">
      <c r="A720" s="1" t="s">
        <v>1304</v>
      </c>
      <c r="B720" s="1" t="s">
        <v>1305</v>
      </c>
      <c r="C720" s="57">
        <v>0</v>
      </c>
      <c r="D720" s="57">
        <v>4236.26</v>
      </c>
      <c r="E720" s="58">
        <v>8457.92</v>
      </c>
      <c r="F720" s="58">
        <v>5785.96</v>
      </c>
      <c r="G720" s="57">
        <v>8457.92</v>
      </c>
      <c r="H720" s="57">
        <v>10022.219999999999</v>
      </c>
      <c r="I720" s="57">
        <v>0</v>
      </c>
      <c r="J720" s="57">
        <v>1564.3</v>
      </c>
      <c r="K720" s="57">
        <f t="shared" si="22"/>
        <v>-1564.3</v>
      </c>
      <c r="L720" s="1" t="s">
        <v>5862</v>
      </c>
      <c r="M720" s="1" t="s">
        <v>6923</v>
      </c>
      <c r="N720" s="1" t="s">
        <v>6798</v>
      </c>
      <c r="O720" s="1" t="s">
        <v>6522</v>
      </c>
      <c r="P720" s="21" t="s">
        <v>6787</v>
      </c>
      <c r="Q720" s="3" t="s">
        <v>6818</v>
      </c>
      <c r="U720" s="1" t="str">
        <f t="shared" si="23"/>
        <v>'119</v>
      </c>
      <c r="AI720" s="1"/>
      <c r="AM720" s="1" t="s">
        <v>1304</v>
      </c>
    </row>
    <row r="721" spans="1:39" x14ac:dyDescent="0.2">
      <c r="A721" s="1" t="s">
        <v>1306</v>
      </c>
      <c r="B721" s="1" t="s">
        <v>1307</v>
      </c>
      <c r="C721" s="57">
        <v>0</v>
      </c>
      <c r="D721" s="57">
        <v>330.32</v>
      </c>
      <c r="E721" s="58">
        <v>525.74</v>
      </c>
      <c r="F721" s="58">
        <v>497.93</v>
      </c>
      <c r="G721" s="57">
        <v>525.74</v>
      </c>
      <c r="H721" s="57">
        <v>828.25</v>
      </c>
      <c r="I721" s="57">
        <v>0</v>
      </c>
      <c r="J721" s="57">
        <v>302.51</v>
      </c>
      <c r="K721" s="57">
        <f t="shared" si="22"/>
        <v>-302.51</v>
      </c>
      <c r="L721" s="1" t="s">
        <v>5862</v>
      </c>
      <c r="M721" s="1" t="s">
        <v>6923</v>
      </c>
      <c r="N721" s="1" t="s">
        <v>6798</v>
      </c>
      <c r="O721" s="1" t="s">
        <v>6522</v>
      </c>
      <c r="P721" s="21" t="s">
        <v>6787</v>
      </c>
      <c r="Q721" s="3" t="s">
        <v>6818</v>
      </c>
      <c r="U721" s="1" t="str">
        <f t="shared" si="23"/>
        <v>'119</v>
      </c>
      <c r="AI721" s="1"/>
      <c r="AM721" s="1" t="s">
        <v>1306</v>
      </c>
    </row>
    <row r="722" spans="1:39" x14ac:dyDescent="0.2">
      <c r="A722" s="1" t="s">
        <v>1308</v>
      </c>
      <c r="B722" s="1" t="s">
        <v>1309</v>
      </c>
      <c r="C722" s="57">
        <v>0</v>
      </c>
      <c r="D722" s="57">
        <v>4518275.83</v>
      </c>
      <c r="E722" s="58">
        <v>4147993.43</v>
      </c>
      <c r="F722" s="58">
        <v>4435304.05</v>
      </c>
      <c r="G722" s="57">
        <v>4147993.43</v>
      </c>
      <c r="H722" s="57">
        <v>8953579.8800000008</v>
      </c>
      <c r="I722" s="57">
        <v>0</v>
      </c>
      <c r="J722" s="57">
        <v>4805586.45</v>
      </c>
      <c r="K722" s="57">
        <f t="shared" si="22"/>
        <v>-4805586.45</v>
      </c>
      <c r="L722" s="1" t="s">
        <v>5862</v>
      </c>
      <c r="M722" s="1" t="s">
        <v>6923</v>
      </c>
      <c r="N722" s="1" t="s">
        <v>6798</v>
      </c>
      <c r="O722" s="1" t="s">
        <v>6522</v>
      </c>
      <c r="P722" s="21" t="s">
        <v>6787</v>
      </c>
      <c r="Q722" s="3" t="s">
        <v>6818</v>
      </c>
      <c r="U722" s="1" t="str">
        <f t="shared" si="23"/>
        <v>'119</v>
      </c>
      <c r="AI722" s="1"/>
      <c r="AM722" s="1" t="s">
        <v>1308</v>
      </c>
    </row>
    <row r="723" spans="1:39" x14ac:dyDescent="0.2">
      <c r="A723" s="1" t="s">
        <v>1310</v>
      </c>
      <c r="B723" s="1" t="s">
        <v>1311</v>
      </c>
      <c r="C723" s="57">
        <v>0</v>
      </c>
      <c r="D723" s="57">
        <v>2044.8</v>
      </c>
      <c r="E723" s="58">
        <v>2206.9899999999998</v>
      </c>
      <c r="F723" s="58">
        <v>18475.5</v>
      </c>
      <c r="G723" s="57">
        <v>2206.9899999999998</v>
      </c>
      <c r="H723" s="57">
        <v>20520.3</v>
      </c>
      <c r="I723" s="57">
        <v>0</v>
      </c>
      <c r="J723" s="57">
        <v>18313.310000000001</v>
      </c>
      <c r="K723" s="57">
        <f t="shared" si="22"/>
        <v>-18313.310000000001</v>
      </c>
      <c r="L723" s="1" t="s">
        <v>5862</v>
      </c>
      <c r="M723" s="1" t="s">
        <v>6923</v>
      </c>
      <c r="N723" s="1" t="s">
        <v>6798</v>
      </c>
      <c r="O723" s="1" t="s">
        <v>6522</v>
      </c>
      <c r="P723" s="21" t="s">
        <v>6787</v>
      </c>
      <c r="Q723" s="3" t="s">
        <v>6818</v>
      </c>
      <c r="U723" s="1" t="str">
        <f t="shared" si="23"/>
        <v>'119</v>
      </c>
      <c r="AI723" s="1"/>
      <c r="AM723" s="1" t="s">
        <v>1310</v>
      </c>
    </row>
    <row r="724" spans="1:39" x14ac:dyDescent="0.2">
      <c r="A724" s="1" t="s">
        <v>1312</v>
      </c>
      <c r="B724" s="1" t="s">
        <v>1313</v>
      </c>
      <c r="C724" s="57">
        <v>0</v>
      </c>
      <c r="D724" s="57">
        <v>36865.51</v>
      </c>
      <c r="E724" s="58">
        <v>138164.89000000001</v>
      </c>
      <c r="F724" s="58">
        <v>170537.24</v>
      </c>
      <c r="G724" s="57">
        <v>138164.89000000001</v>
      </c>
      <c r="H724" s="57">
        <v>207402.75</v>
      </c>
      <c r="I724" s="57">
        <v>0</v>
      </c>
      <c r="J724" s="57">
        <v>69237.86</v>
      </c>
      <c r="K724" s="57">
        <f t="shared" si="22"/>
        <v>-69237.86</v>
      </c>
      <c r="L724" s="1" t="s">
        <v>5862</v>
      </c>
      <c r="M724" s="1" t="s">
        <v>6923</v>
      </c>
      <c r="N724" s="1" t="s">
        <v>6798</v>
      </c>
      <c r="O724" s="1" t="s">
        <v>6522</v>
      </c>
      <c r="P724" s="21" t="s">
        <v>6787</v>
      </c>
      <c r="Q724" s="3" t="s">
        <v>6818</v>
      </c>
      <c r="U724" s="1" t="str">
        <f t="shared" si="23"/>
        <v>'119</v>
      </c>
      <c r="AI724" s="1"/>
      <c r="AM724" s="1" t="s">
        <v>1312</v>
      </c>
    </row>
    <row r="725" spans="1:39" x14ac:dyDescent="0.2">
      <c r="A725" s="1" t="s">
        <v>1314</v>
      </c>
      <c r="B725" s="1" t="s">
        <v>1315</v>
      </c>
      <c r="C725" s="57">
        <v>0</v>
      </c>
      <c r="D725" s="57">
        <v>18198.23</v>
      </c>
      <c r="E725" s="58">
        <v>21921.03</v>
      </c>
      <c r="F725" s="58">
        <v>20527.310000000001</v>
      </c>
      <c r="G725" s="57">
        <v>21921.03</v>
      </c>
      <c r="H725" s="57">
        <v>38725.54</v>
      </c>
      <c r="I725" s="57">
        <v>0</v>
      </c>
      <c r="J725" s="57">
        <v>16804.509999999998</v>
      </c>
      <c r="K725" s="57">
        <f t="shared" si="22"/>
        <v>-16804.509999999998</v>
      </c>
      <c r="L725" s="1" t="s">
        <v>5862</v>
      </c>
      <c r="M725" s="1" t="s">
        <v>6923</v>
      </c>
      <c r="N725" s="1" t="s">
        <v>6798</v>
      </c>
      <c r="O725" s="1" t="s">
        <v>6522</v>
      </c>
      <c r="P725" s="21" t="s">
        <v>6787</v>
      </c>
      <c r="Q725" s="3" t="s">
        <v>6818</v>
      </c>
      <c r="U725" s="1" t="str">
        <f t="shared" si="23"/>
        <v>'119</v>
      </c>
      <c r="AI725" s="1"/>
      <c r="AM725" s="1" t="s">
        <v>1314</v>
      </c>
    </row>
    <row r="726" spans="1:39" x14ac:dyDescent="0.2">
      <c r="A726" s="1" t="s">
        <v>1316</v>
      </c>
      <c r="B726" s="1" t="s">
        <v>1317</v>
      </c>
      <c r="C726" s="57">
        <v>0</v>
      </c>
      <c r="D726" s="57">
        <v>72193.929999999993</v>
      </c>
      <c r="E726" s="58">
        <v>71629.5</v>
      </c>
      <c r="F726" s="58">
        <v>58194.79</v>
      </c>
      <c r="G726" s="57">
        <v>71629.5</v>
      </c>
      <c r="H726" s="57">
        <v>130388.72</v>
      </c>
      <c r="I726" s="57">
        <v>0</v>
      </c>
      <c r="J726" s="57">
        <v>58759.22</v>
      </c>
      <c r="K726" s="57">
        <f t="shared" si="22"/>
        <v>-58759.22</v>
      </c>
      <c r="L726" s="1" t="s">
        <v>5862</v>
      </c>
      <c r="M726" s="1" t="s">
        <v>6923</v>
      </c>
      <c r="N726" s="1" t="s">
        <v>6798</v>
      </c>
      <c r="O726" s="1" t="s">
        <v>6522</v>
      </c>
      <c r="P726" s="21" t="s">
        <v>6787</v>
      </c>
      <c r="Q726" s="3" t="s">
        <v>6818</v>
      </c>
      <c r="U726" s="1" t="str">
        <f t="shared" si="23"/>
        <v>'119</v>
      </c>
      <c r="AI726" s="1"/>
      <c r="AM726" s="1" t="s">
        <v>1316</v>
      </c>
    </row>
    <row r="727" spans="1:39" x14ac:dyDescent="0.2">
      <c r="A727" s="1" t="s">
        <v>1318</v>
      </c>
      <c r="B727" s="1" t="s">
        <v>1319</v>
      </c>
      <c r="C727" s="57">
        <v>0</v>
      </c>
      <c r="D727" s="57">
        <v>1730.34</v>
      </c>
      <c r="E727" s="58">
        <v>24551.34</v>
      </c>
      <c r="F727" s="58">
        <v>51140.34</v>
      </c>
      <c r="G727" s="57">
        <v>24551.34</v>
      </c>
      <c r="H727" s="57">
        <v>52870.68</v>
      </c>
      <c r="I727" s="57">
        <v>0</v>
      </c>
      <c r="J727" s="57">
        <v>28319.34</v>
      </c>
      <c r="K727" s="57">
        <f t="shared" si="22"/>
        <v>-28319.34</v>
      </c>
      <c r="L727" s="1" t="s">
        <v>5862</v>
      </c>
      <c r="M727" s="1" t="s">
        <v>6923</v>
      </c>
      <c r="N727" s="1" t="s">
        <v>6798</v>
      </c>
      <c r="O727" s="1" t="s">
        <v>6522</v>
      </c>
      <c r="P727" s="21" t="s">
        <v>6787</v>
      </c>
      <c r="Q727" s="3" t="s">
        <v>6818</v>
      </c>
      <c r="U727" s="1" t="str">
        <f t="shared" si="23"/>
        <v>'119</v>
      </c>
      <c r="AI727" s="1"/>
      <c r="AM727" s="1" t="s">
        <v>1318</v>
      </c>
    </row>
    <row r="728" spans="1:39" x14ac:dyDescent="0.2">
      <c r="A728" s="1" t="s">
        <v>1320</v>
      </c>
      <c r="B728" s="1" t="s">
        <v>1321</v>
      </c>
      <c r="C728" s="57">
        <v>0</v>
      </c>
      <c r="D728" s="57">
        <v>1394.37</v>
      </c>
      <c r="E728" s="58">
        <v>6851.72</v>
      </c>
      <c r="F728" s="58">
        <v>11618.21</v>
      </c>
      <c r="G728" s="57">
        <v>6851.72</v>
      </c>
      <c r="H728" s="57">
        <v>13012.58</v>
      </c>
      <c r="I728" s="57">
        <v>0</v>
      </c>
      <c r="J728" s="57">
        <v>6160.86</v>
      </c>
      <c r="K728" s="57">
        <f t="shared" si="22"/>
        <v>-6160.86</v>
      </c>
      <c r="L728" s="1" t="s">
        <v>5862</v>
      </c>
      <c r="M728" s="1" t="s">
        <v>6923</v>
      </c>
      <c r="N728" s="1" t="s">
        <v>6798</v>
      </c>
      <c r="O728" s="1" t="s">
        <v>6522</v>
      </c>
      <c r="P728" s="21" t="s">
        <v>6787</v>
      </c>
      <c r="Q728" s="3" t="s">
        <v>6818</v>
      </c>
      <c r="U728" s="1" t="str">
        <f t="shared" si="23"/>
        <v>'119</v>
      </c>
      <c r="AI728" s="1"/>
      <c r="AM728" s="1" t="s">
        <v>1320</v>
      </c>
    </row>
    <row r="729" spans="1:39" x14ac:dyDescent="0.2">
      <c r="A729" s="1" t="s">
        <v>1322</v>
      </c>
      <c r="B729" s="1" t="s">
        <v>1323</v>
      </c>
      <c r="C729" s="57">
        <v>0</v>
      </c>
      <c r="D729" s="57">
        <v>16.86</v>
      </c>
      <c r="E729" s="58">
        <v>21.9</v>
      </c>
      <c r="F729" s="58">
        <v>66.400000000000006</v>
      </c>
      <c r="G729" s="57">
        <v>21.9</v>
      </c>
      <c r="H729" s="57">
        <v>83.26</v>
      </c>
      <c r="I729" s="57">
        <v>0</v>
      </c>
      <c r="J729" s="57">
        <v>61.36</v>
      </c>
      <c r="K729" s="57">
        <f t="shared" si="22"/>
        <v>-61.36</v>
      </c>
      <c r="L729" s="1" t="s">
        <v>5862</v>
      </c>
      <c r="M729" s="1" t="s">
        <v>6923</v>
      </c>
      <c r="N729" s="1" t="s">
        <v>6798</v>
      </c>
      <c r="O729" s="1" t="s">
        <v>6522</v>
      </c>
      <c r="P729" s="21" t="s">
        <v>6787</v>
      </c>
      <c r="Q729" s="3" t="s">
        <v>6818</v>
      </c>
      <c r="U729" s="1" t="str">
        <f t="shared" si="23"/>
        <v>'119</v>
      </c>
      <c r="AI729" s="1"/>
      <c r="AM729" s="1" t="s">
        <v>1322</v>
      </c>
    </row>
    <row r="730" spans="1:39" x14ac:dyDescent="0.2">
      <c r="A730" s="1" t="s">
        <v>1324</v>
      </c>
      <c r="B730" s="1" t="s">
        <v>1325</v>
      </c>
      <c r="C730" s="57">
        <v>0</v>
      </c>
      <c r="D730" s="57">
        <v>2540.86</v>
      </c>
      <c r="E730" s="58">
        <v>17160.400000000001</v>
      </c>
      <c r="F730" s="58">
        <v>32474.799999999999</v>
      </c>
      <c r="G730" s="57">
        <v>17160.400000000001</v>
      </c>
      <c r="H730" s="57">
        <v>35015.660000000003</v>
      </c>
      <c r="I730" s="57">
        <v>0</v>
      </c>
      <c r="J730" s="57">
        <v>17855.259999999998</v>
      </c>
      <c r="K730" s="57">
        <f t="shared" si="22"/>
        <v>-17855.259999999998</v>
      </c>
      <c r="L730" s="1" t="s">
        <v>5862</v>
      </c>
      <c r="M730" s="1" t="s">
        <v>6923</v>
      </c>
      <c r="N730" s="1" t="s">
        <v>6798</v>
      </c>
      <c r="O730" s="1" t="s">
        <v>6522</v>
      </c>
      <c r="P730" s="21" t="s">
        <v>6787</v>
      </c>
      <c r="Q730" s="3" t="s">
        <v>6818</v>
      </c>
      <c r="U730" s="1" t="str">
        <f t="shared" si="23"/>
        <v>'119</v>
      </c>
      <c r="AI730" s="1"/>
      <c r="AM730" s="1" t="s">
        <v>1324</v>
      </c>
    </row>
    <row r="731" spans="1:39" x14ac:dyDescent="0.2">
      <c r="A731" s="1" t="s">
        <v>1326</v>
      </c>
      <c r="B731" s="1" t="s">
        <v>1327</v>
      </c>
      <c r="C731" s="57">
        <v>0</v>
      </c>
      <c r="D731" s="57">
        <v>12848.38</v>
      </c>
      <c r="E731" s="58">
        <v>25264.59</v>
      </c>
      <c r="F731" s="58">
        <v>25220.959999999999</v>
      </c>
      <c r="G731" s="57">
        <v>25264.59</v>
      </c>
      <c r="H731" s="57">
        <v>38069.339999999997</v>
      </c>
      <c r="I731" s="57">
        <v>0</v>
      </c>
      <c r="J731" s="57">
        <v>12804.75</v>
      </c>
      <c r="K731" s="57">
        <f t="shared" si="22"/>
        <v>-12804.75</v>
      </c>
      <c r="L731" s="1" t="s">
        <v>5862</v>
      </c>
      <c r="M731" s="1" t="s">
        <v>6923</v>
      </c>
      <c r="N731" s="1" t="s">
        <v>6798</v>
      </c>
      <c r="O731" s="1" t="s">
        <v>6522</v>
      </c>
      <c r="P731" s="21" t="s">
        <v>6787</v>
      </c>
      <c r="Q731" s="3" t="s">
        <v>6818</v>
      </c>
      <c r="U731" s="1" t="str">
        <f t="shared" si="23"/>
        <v>'119</v>
      </c>
      <c r="AI731" s="1"/>
      <c r="AM731" s="1" t="s">
        <v>1326</v>
      </c>
    </row>
    <row r="732" spans="1:39" x14ac:dyDescent="0.2">
      <c r="A732" s="1" t="s">
        <v>5999</v>
      </c>
      <c r="B732" s="1" t="s">
        <v>6000</v>
      </c>
      <c r="C732" s="57">
        <v>0</v>
      </c>
      <c r="D732" s="57">
        <v>72</v>
      </c>
      <c r="E732" s="58">
        <v>72</v>
      </c>
      <c r="F732" s="58">
        <v>0</v>
      </c>
      <c r="G732" s="57">
        <v>72</v>
      </c>
      <c r="H732" s="57">
        <v>72</v>
      </c>
      <c r="I732" s="57">
        <v>0</v>
      </c>
      <c r="J732" s="57">
        <v>0</v>
      </c>
      <c r="K732" s="57">
        <f t="shared" si="22"/>
        <v>0</v>
      </c>
      <c r="L732" s="1" t="s">
        <v>5862</v>
      </c>
      <c r="M732" s="1" t="s">
        <v>6923</v>
      </c>
      <c r="N732" s="1" t="s">
        <v>6798</v>
      </c>
      <c r="O732" s="1" t="s">
        <v>6522</v>
      </c>
      <c r="P732" s="21" t="s">
        <v>6787</v>
      </c>
      <c r="Q732" s="3" t="s">
        <v>6818</v>
      </c>
      <c r="U732" s="1" t="str">
        <f t="shared" si="23"/>
        <v>'119</v>
      </c>
      <c r="AI732" s="1"/>
      <c r="AM732" s="1" t="e">
        <v>#N/A</v>
      </c>
    </row>
    <row r="733" spans="1:39" x14ac:dyDescent="0.2">
      <c r="A733" s="1" t="s">
        <v>1328</v>
      </c>
      <c r="B733" s="1" t="s">
        <v>1329</v>
      </c>
      <c r="C733" s="57">
        <v>0</v>
      </c>
      <c r="D733" s="57">
        <v>37019.550000000003</v>
      </c>
      <c r="E733" s="58">
        <v>108316.53</v>
      </c>
      <c r="F733" s="58">
        <v>169144.04</v>
      </c>
      <c r="G733" s="57">
        <v>108316.53</v>
      </c>
      <c r="H733" s="57">
        <v>206163.59</v>
      </c>
      <c r="I733" s="57">
        <v>0</v>
      </c>
      <c r="J733" s="57">
        <v>97847.06</v>
      </c>
      <c r="K733" s="57">
        <f t="shared" si="22"/>
        <v>-97847.06</v>
      </c>
      <c r="L733" s="1" t="s">
        <v>5862</v>
      </c>
      <c r="M733" s="1" t="s">
        <v>6923</v>
      </c>
      <c r="N733" s="1" t="s">
        <v>6798</v>
      </c>
      <c r="O733" s="1" t="s">
        <v>6522</v>
      </c>
      <c r="P733" s="21" t="s">
        <v>6787</v>
      </c>
      <c r="Q733" s="3" t="s">
        <v>6818</v>
      </c>
      <c r="U733" s="1" t="str">
        <f t="shared" si="23"/>
        <v>'119</v>
      </c>
      <c r="AI733" s="1"/>
      <c r="AM733" s="1" t="s">
        <v>1328</v>
      </c>
    </row>
    <row r="734" spans="1:39" x14ac:dyDescent="0.2">
      <c r="A734" s="1" t="s">
        <v>6001</v>
      </c>
      <c r="B734" s="1" t="s">
        <v>6002</v>
      </c>
      <c r="C734" s="57">
        <v>81397569.939999998</v>
      </c>
      <c r="D734" s="57">
        <v>0</v>
      </c>
      <c r="E734" s="58">
        <v>-78426995.540000007</v>
      </c>
      <c r="F734" s="58">
        <v>2970574.4</v>
      </c>
      <c r="G734" s="57">
        <v>2970574.4</v>
      </c>
      <c r="H734" s="57">
        <v>2970574.4</v>
      </c>
      <c r="I734" s="57">
        <v>0</v>
      </c>
      <c r="J734" s="57">
        <v>0</v>
      </c>
      <c r="K734" s="57">
        <f t="shared" si="22"/>
        <v>0</v>
      </c>
      <c r="L734" s="1" t="s">
        <v>6770</v>
      </c>
      <c r="M734" s="1" t="s">
        <v>6924</v>
      </c>
      <c r="N734" s="1" t="s">
        <v>6796</v>
      </c>
      <c r="O734" s="1" t="s">
        <v>6692</v>
      </c>
      <c r="Q734" s="3" t="s">
        <v>6819</v>
      </c>
      <c r="U734" s="1" t="str">
        <f t="shared" si="23"/>
        <v>'120</v>
      </c>
      <c r="AI734" s="1"/>
      <c r="AM734" s="1" t="e">
        <v>#N/A</v>
      </c>
    </row>
    <row r="735" spans="1:39" x14ac:dyDescent="0.2">
      <c r="A735" s="1" t="s">
        <v>1330</v>
      </c>
      <c r="B735" s="1" t="s">
        <v>1331</v>
      </c>
      <c r="C735" s="57">
        <v>495663.88</v>
      </c>
      <c r="D735" s="57">
        <v>0</v>
      </c>
      <c r="E735" s="58">
        <v>0</v>
      </c>
      <c r="F735" s="58">
        <v>0</v>
      </c>
      <c r="G735" s="57">
        <v>495663.88</v>
      </c>
      <c r="H735" s="57">
        <v>0</v>
      </c>
      <c r="I735" s="57">
        <v>495663.88</v>
      </c>
      <c r="J735" s="57">
        <v>0</v>
      </c>
      <c r="K735" s="57">
        <f t="shared" si="22"/>
        <v>495663.88</v>
      </c>
      <c r="L735" s="1" t="s">
        <v>6770</v>
      </c>
      <c r="M735" s="1" t="s">
        <v>6924</v>
      </c>
      <c r="N735" s="1" t="s">
        <v>6796</v>
      </c>
      <c r="O735" s="1" t="s">
        <v>6692</v>
      </c>
      <c r="Q735" s="3" t="s">
        <v>6819</v>
      </c>
      <c r="U735" s="1" t="str">
        <f t="shared" si="23"/>
        <v>'120</v>
      </c>
      <c r="V735" s="1" t="s">
        <v>6854</v>
      </c>
      <c r="AI735" s="1"/>
      <c r="AM735" s="1" t="s">
        <v>1330</v>
      </c>
    </row>
    <row r="736" spans="1:39" x14ac:dyDescent="0.2">
      <c r="A736" s="1" t="s">
        <v>1332</v>
      </c>
      <c r="B736" s="1" t="s">
        <v>1333</v>
      </c>
      <c r="C736" s="57">
        <v>204251.35</v>
      </c>
      <c r="D736" s="57">
        <v>0</v>
      </c>
      <c r="E736" s="58">
        <v>0</v>
      </c>
      <c r="F736" s="58">
        <v>0</v>
      </c>
      <c r="G736" s="57">
        <v>204251.35</v>
      </c>
      <c r="H736" s="57">
        <v>0</v>
      </c>
      <c r="I736" s="57">
        <v>204251.35</v>
      </c>
      <c r="J736" s="57">
        <v>0</v>
      </c>
      <c r="K736" s="57">
        <f t="shared" si="22"/>
        <v>204251.35</v>
      </c>
      <c r="L736" s="1" t="s">
        <v>6770</v>
      </c>
      <c r="M736" s="1" t="s">
        <v>6924</v>
      </c>
      <c r="N736" s="1" t="s">
        <v>6796</v>
      </c>
      <c r="O736" s="1" t="s">
        <v>6692</v>
      </c>
      <c r="Q736" s="3" t="s">
        <v>6819</v>
      </c>
      <c r="U736" s="1" t="str">
        <f t="shared" si="23"/>
        <v>'120</v>
      </c>
      <c r="V736" s="1" t="s">
        <v>6854</v>
      </c>
      <c r="AI736" s="1"/>
      <c r="AM736" s="1" t="s">
        <v>1332</v>
      </c>
    </row>
    <row r="737" spans="1:39" x14ac:dyDescent="0.2">
      <c r="A737" s="1" t="s">
        <v>1334</v>
      </c>
      <c r="B737" s="1" t="s">
        <v>1335</v>
      </c>
      <c r="C737" s="57">
        <v>494426.38</v>
      </c>
      <c r="D737" s="57">
        <v>0</v>
      </c>
      <c r="E737" s="58">
        <v>0</v>
      </c>
      <c r="F737" s="58">
        <v>300001</v>
      </c>
      <c r="G737" s="57">
        <v>494426.38</v>
      </c>
      <c r="H737" s="57">
        <v>300001</v>
      </c>
      <c r="I737" s="57">
        <v>194425.38</v>
      </c>
      <c r="J737" s="57">
        <v>0</v>
      </c>
      <c r="K737" s="57">
        <f t="shared" si="22"/>
        <v>194425.38</v>
      </c>
      <c r="L737" s="1" t="s">
        <v>6770</v>
      </c>
      <c r="M737" s="1" t="s">
        <v>6924</v>
      </c>
      <c r="N737" s="1" t="s">
        <v>6796</v>
      </c>
      <c r="O737" s="1" t="s">
        <v>6692</v>
      </c>
      <c r="Q737" s="3" t="s">
        <v>6819</v>
      </c>
      <c r="U737" s="1" t="str">
        <f t="shared" si="23"/>
        <v>'120</v>
      </c>
      <c r="V737" s="1" t="s">
        <v>6854</v>
      </c>
      <c r="AI737" s="1"/>
      <c r="AM737" s="1" t="s">
        <v>1334</v>
      </c>
    </row>
    <row r="738" spans="1:39" x14ac:dyDescent="0.2">
      <c r="A738" s="1" t="s">
        <v>6003</v>
      </c>
      <c r="B738" s="1" t="s">
        <v>6004</v>
      </c>
      <c r="C738" s="57">
        <v>0</v>
      </c>
      <c r="D738" s="57">
        <v>0</v>
      </c>
      <c r="E738" s="58">
        <v>41530.67</v>
      </c>
      <c r="F738" s="58">
        <v>41530.67</v>
      </c>
      <c r="G738" s="57">
        <v>41530.67</v>
      </c>
      <c r="H738" s="57">
        <v>41530.67</v>
      </c>
      <c r="I738" s="57">
        <v>0</v>
      </c>
      <c r="J738" s="57">
        <v>0</v>
      </c>
      <c r="K738" s="57">
        <f t="shared" si="22"/>
        <v>0</v>
      </c>
      <c r="L738" s="1" t="s">
        <v>6770</v>
      </c>
      <c r="M738" s="1" t="s">
        <v>6924</v>
      </c>
      <c r="N738" s="1" t="s">
        <v>6796</v>
      </c>
      <c r="O738" s="1" t="s">
        <v>6692</v>
      </c>
      <c r="Q738" s="3" t="s">
        <v>6819</v>
      </c>
      <c r="U738" s="1" t="str">
        <f t="shared" si="23"/>
        <v>'121</v>
      </c>
      <c r="V738" s="1" t="s">
        <v>6854</v>
      </c>
      <c r="AI738" s="1"/>
      <c r="AM738" s="1" t="e">
        <v>#N/A</v>
      </c>
    </row>
    <row r="739" spans="1:39" x14ac:dyDescent="0.2">
      <c r="A739" s="1" t="s">
        <v>1336</v>
      </c>
      <c r="B739" s="1" t="s">
        <v>1337</v>
      </c>
      <c r="C739" s="57">
        <v>0</v>
      </c>
      <c r="D739" s="57">
        <v>0</v>
      </c>
      <c r="E739" s="58">
        <v>123617130.88</v>
      </c>
      <c r="F739" s="58">
        <v>9360095.3000000007</v>
      </c>
      <c r="G739" s="57">
        <v>123617130.88</v>
      </c>
      <c r="H739" s="57">
        <v>9360095.3000000007</v>
      </c>
      <c r="I739" s="57">
        <v>114257035.58</v>
      </c>
      <c r="J739" s="57">
        <v>0</v>
      </c>
      <c r="K739" s="57">
        <f t="shared" si="22"/>
        <v>114257035.58</v>
      </c>
      <c r="L739" s="1" t="s">
        <v>6770</v>
      </c>
      <c r="M739" s="1" t="s">
        <v>6924</v>
      </c>
      <c r="N739" s="1" t="s">
        <v>6796</v>
      </c>
      <c r="O739" s="1" t="s">
        <v>6691</v>
      </c>
      <c r="Q739" s="3" t="s">
        <v>6819</v>
      </c>
      <c r="U739" s="1" t="str">
        <f t="shared" si="23"/>
        <v>'122</v>
      </c>
      <c r="V739" s="1" t="s">
        <v>6854</v>
      </c>
      <c r="AI739" s="1"/>
      <c r="AM739" s="1" t="s">
        <v>1336</v>
      </c>
    </row>
    <row r="740" spans="1:39" x14ac:dyDescent="0.2">
      <c r="A740" s="1" t="s">
        <v>1338</v>
      </c>
      <c r="B740" s="1" t="s">
        <v>1339</v>
      </c>
      <c r="C740" s="57">
        <v>0</v>
      </c>
      <c r="D740" s="57">
        <v>0</v>
      </c>
      <c r="E740" s="58">
        <v>116368.96000000001</v>
      </c>
      <c r="F740" s="58">
        <v>116368.96000000001</v>
      </c>
      <c r="G740" s="57">
        <v>116368.96000000001</v>
      </c>
      <c r="H740" s="57">
        <v>116368.96000000001</v>
      </c>
      <c r="I740" s="57">
        <v>0</v>
      </c>
      <c r="J740" s="57">
        <v>0</v>
      </c>
      <c r="K740" s="57">
        <f t="shared" si="22"/>
        <v>0</v>
      </c>
      <c r="L740" s="1" t="s">
        <v>6770</v>
      </c>
      <c r="M740" s="1" t="s">
        <v>6924</v>
      </c>
      <c r="N740" s="1" t="s">
        <v>6796</v>
      </c>
      <c r="O740" s="1" t="s">
        <v>6691</v>
      </c>
      <c r="Q740" s="3" t="s">
        <v>6819</v>
      </c>
      <c r="U740" s="1" t="str">
        <f t="shared" si="23"/>
        <v>'123</v>
      </c>
      <c r="V740" s="1" t="s">
        <v>6854</v>
      </c>
      <c r="AI740" s="1"/>
      <c r="AM740" s="1" t="s">
        <v>1338</v>
      </c>
    </row>
    <row r="741" spans="1:39" x14ac:dyDescent="0.2">
      <c r="A741" s="1" t="s">
        <v>1340</v>
      </c>
      <c r="B741" s="1" t="s">
        <v>1341</v>
      </c>
      <c r="C741" s="57">
        <v>199999.46</v>
      </c>
      <c r="D741" s="57">
        <v>0</v>
      </c>
      <c r="E741" s="58">
        <v>0</v>
      </c>
      <c r="F741" s="58">
        <v>34679.74</v>
      </c>
      <c r="G741" s="57">
        <v>199999.46</v>
      </c>
      <c r="H741" s="57">
        <v>34679.74</v>
      </c>
      <c r="I741" s="57">
        <v>165319.72</v>
      </c>
      <c r="J741" s="57">
        <v>0</v>
      </c>
      <c r="K741" s="57">
        <f t="shared" si="22"/>
        <v>165319.72</v>
      </c>
      <c r="L741" s="1" t="s">
        <v>6770</v>
      </c>
      <c r="M741" s="1" t="s">
        <v>6924</v>
      </c>
      <c r="N741" s="1" t="s">
        <v>6796</v>
      </c>
      <c r="O741" s="1" t="s">
        <v>6525</v>
      </c>
      <c r="Q741" s="3" t="s">
        <v>6819</v>
      </c>
      <c r="U741" s="1" t="str">
        <f t="shared" si="23"/>
        <v>'124</v>
      </c>
      <c r="V741" s="1" t="s">
        <v>6824</v>
      </c>
      <c r="AI741" s="1"/>
      <c r="AM741" s="1" t="s">
        <v>1340</v>
      </c>
    </row>
    <row r="742" spans="1:39" x14ac:dyDescent="0.2">
      <c r="A742" s="1" t="s">
        <v>1342</v>
      </c>
      <c r="B742" s="1" t="s">
        <v>1343</v>
      </c>
      <c r="C742" s="57">
        <v>0</v>
      </c>
      <c r="D742" s="57">
        <v>0</v>
      </c>
      <c r="E742" s="58">
        <v>7687.38</v>
      </c>
      <c r="F742" s="58">
        <v>7687.38</v>
      </c>
      <c r="G742" s="57">
        <v>7687.38</v>
      </c>
      <c r="H742" s="57">
        <v>7687.38</v>
      </c>
      <c r="I742" s="57">
        <v>0</v>
      </c>
      <c r="J742" s="57">
        <v>0</v>
      </c>
      <c r="K742" s="57">
        <f t="shared" si="22"/>
        <v>0</v>
      </c>
      <c r="L742" s="1" t="s">
        <v>6770</v>
      </c>
      <c r="M742" s="1" t="s">
        <v>6924</v>
      </c>
      <c r="N742" s="1" t="s">
        <v>6796</v>
      </c>
      <c r="O742" s="1" t="s">
        <v>6525</v>
      </c>
      <c r="Q742" s="3" t="s">
        <v>6819</v>
      </c>
      <c r="U742" s="1" t="str">
        <f t="shared" si="23"/>
        <v>'125</v>
      </c>
      <c r="V742" s="1" t="s">
        <v>6824</v>
      </c>
      <c r="AI742" s="1"/>
      <c r="AM742" s="1" t="s">
        <v>1342</v>
      </c>
    </row>
    <row r="743" spans="1:39" x14ac:dyDescent="0.2">
      <c r="A743" s="1" t="s">
        <v>1344</v>
      </c>
      <c r="B743" s="1" t="s">
        <v>1345</v>
      </c>
      <c r="C743" s="57">
        <v>450000</v>
      </c>
      <c r="D743" s="57">
        <v>0</v>
      </c>
      <c r="E743" s="58">
        <v>0</v>
      </c>
      <c r="F743" s="58">
        <v>0</v>
      </c>
      <c r="G743" s="57">
        <v>450000</v>
      </c>
      <c r="H743" s="57">
        <v>0</v>
      </c>
      <c r="I743" s="57">
        <v>450000</v>
      </c>
      <c r="J743" s="57">
        <v>0</v>
      </c>
      <c r="K743" s="57">
        <f t="shared" si="22"/>
        <v>450000</v>
      </c>
      <c r="L743" s="1" t="s">
        <v>6770</v>
      </c>
      <c r="M743" s="1" t="s">
        <v>6924</v>
      </c>
      <c r="N743" s="1" t="s">
        <v>6796</v>
      </c>
      <c r="O743" s="1" t="s">
        <v>6523</v>
      </c>
      <c r="P743" s="21" t="s">
        <v>6523</v>
      </c>
      <c r="Q743" s="3" t="s">
        <v>6819</v>
      </c>
      <c r="U743" s="1" t="str">
        <f t="shared" si="23"/>
        <v>'127</v>
      </c>
      <c r="V743" s="1" t="s">
        <v>6824</v>
      </c>
      <c r="AI743" s="1"/>
      <c r="AM743" s="1" t="s">
        <v>1344</v>
      </c>
    </row>
    <row r="744" spans="1:39" x14ac:dyDescent="0.2">
      <c r="A744" s="1" t="s">
        <v>1346</v>
      </c>
      <c r="B744" s="1" t="s">
        <v>1347</v>
      </c>
      <c r="C744" s="57">
        <v>860000</v>
      </c>
      <c r="D744" s="57">
        <v>0</v>
      </c>
      <c r="E744" s="58">
        <v>0</v>
      </c>
      <c r="F744" s="58">
        <v>0</v>
      </c>
      <c r="G744" s="57">
        <v>860000</v>
      </c>
      <c r="H744" s="57">
        <v>0</v>
      </c>
      <c r="I744" s="57">
        <v>860000</v>
      </c>
      <c r="J744" s="57">
        <v>0</v>
      </c>
      <c r="K744" s="57">
        <f t="shared" si="22"/>
        <v>860000</v>
      </c>
      <c r="L744" s="1" t="s">
        <v>6770</v>
      </c>
      <c r="M744" s="1" t="s">
        <v>6924</v>
      </c>
      <c r="N744" s="1" t="s">
        <v>6796</v>
      </c>
      <c r="O744" s="1" t="s">
        <v>6523</v>
      </c>
      <c r="P744" s="21" t="s">
        <v>6523</v>
      </c>
      <c r="Q744" s="3" t="s">
        <v>6819</v>
      </c>
      <c r="U744" s="1" t="str">
        <f t="shared" si="23"/>
        <v>'127</v>
      </c>
      <c r="V744" s="1" t="s">
        <v>6824</v>
      </c>
      <c r="AI744" s="1"/>
      <c r="AM744" s="1" t="s">
        <v>1346</v>
      </c>
    </row>
    <row r="745" spans="1:39" x14ac:dyDescent="0.2">
      <c r="A745" s="1" t="s">
        <v>1348</v>
      </c>
      <c r="B745" s="1" t="s">
        <v>1349</v>
      </c>
      <c r="C745" s="57">
        <v>686760</v>
      </c>
      <c r="D745" s="57">
        <v>0</v>
      </c>
      <c r="E745" s="58">
        <v>0</v>
      </c>
      <c r="F745" s="58">
        <v>0</v>
      </c>
      <c r="G745" s="57">
        <v>686760</v>
      </c>
      <c r="H745" s="57">
        <v>0</v>
      </c>
      <c r="I745" s="57">
        <v>686760</v>
      </c>
      <c r="J745" s="57">
        <v>0</v>
      </c>
      <c r="K745" s="57">
        <f t="shared" si="22"/>
        <v>686760</v>
      </c>
      <c r="L745" s="1" t="s">
        <v>6770</v>
      </c>
      <c r="M745" s="1" t="s">
        <v>6924</v>
      </c>
      <c r="N745" s="1" t="s">
        <v>6796</v>
      </c>
      <c r="O745" s="1" t="s">
        <v>6523</v>
      </c>
      <c r="P745" s="21" t="s">
        <v>6523</v>
      </c>
      <c r="Q745" s="3" t="s">
        <v>6819</v>
      </c>
      <c r="U745" s="1" t="str">
        <f t="shared" si="23"/>
        <v>'127</v>
      </c>
      <c r="V745" s="1" t="s">
        <v>6824</v>
      </c>
      <c r="AI745" s="1"/>
      <c r="AM745" s="1" t="s">
        <v>1348</v>
      </c>
    </row>
    <row r="746" spans="1:39" x14ac:dyDescent="0.2">
      <c r="A746" s="1" t="s">
        <v>1350</v>
      </c>
      <c r="B746" s="1" t="s">
        <v>1351</v>
      </c>
      <c r="C746" s="57">
        <v>3416510.64</v>
      </c>
      <c r="D746" s="57">
        <v>0</v>
      </c>
      <c r="E746" s="58">
        <v>-3315095.28</v>
      </c>
      <c r="F746" s="58">
        <v>101415.36</v>
      </c>
      <c r="G746" s="57">
        <v>101415.36</v>
      </c>
      <c r="H746" s="57">
        <v>101415.36</v>
      </c>
      <c r="I746" s="57">
        <v>0</v>
      </c>
      <c r="J746" s="57">
        <v>0</v>
      </c>
      <c r="K746" s="57">
        <f t="shared" si="22"/>
        <v>0</v>
      </c>
      <c r="L746" s="1" t="s">
        <v>6770</v>
      </c>
      <c r="M746" s="1" t="s">
        <v>6924</v>
      </c>
      <c r="N746" s="1" t="s">
        <v>6796</v>
      </c>
      <c r="O746" s="1" t="s">
        <v>6693</v>
      </c>
      <c r="Q746" s="3" t="s">
        <v>6819</v>
      </c>
      <c r="U746" s="1" t="str">
        <f t="shared" si="23"/>
        <v>'129</v>
      </c>
      <c r="V746" s="1" t="s">
        <v>6854</v>
      </c>
      <c r="AI746" s="1"/>
      <c r="AM746" s="1" t="s">
        <v>1350</v>
      </c>
    </row>
    <row r="747" spans="1:39" x14ac:dyDescent="0.2">
      <c r="A747" s="1" t="s">
        <v>1352</v>
      </c>
      <c r="B747" s="1" t="s">
        <v>1353</v>
      </c>
      <c r="C747" s="57">
        <v>0</v>
      </c>
      <c r="D747" s="57">
        <v>301429.96999999997</v>
      </c>
      <c r="E747" s="58">
        <v>0</v>
      </c>
      <c r="F747" s="58">
        <v>73418.95</v>
      </c>
      <c r="G747" s="57">
        <v>0</v>
      </c>
      <c r="H747" s="57">
        <v>374848.92</v>
      </c>
      <c r="I747" s="57">
        <v>0</v>
      </c>
      <c r="J747" s="57">
        <v>374848.92</v>
      </c>
      <c r="K747" s="57">
        <f t="shared" si="22"/>
        <v>-374848.92</v>
      </c>
      <c r="L747" s="1" t="s">
        <v>6770</v>
      </c>
      <c r="M747" s="1" t="s">
        <v>6924</v>
      </c>
      <c r="N747" s="1" t="s">
        <v>6796</v>
      </c>
      <c r="O747" s="1" t="s">
        <v>6693</v>
      </c>
      <c r="Q747" s="3" t="s">
        <v>6819</v>
      </c>
      <c r="U747" s="1" t="str">
        <f t="shared" si="23"/>
        <v>'129</v>
      </c>
      <c r="V747" s="1" t="s">
        <v>6854</v>
      </c>
      <c r="AI747" s="1"/>
      <c r="AM747" s="1" t="s">
        <v>1352</v>
      </c>
    </row>
    <row r="748" spans="1:39" x14ac:dyDescent="0.2">
      <c r="A748" s="1" t="s">
        <v>1354</v>
      </c>
      <c r="B748" s="1" t="s">
        <v>1355</v>
      </c>
      <c r="C748" s="57">
        <v>0</v>
      </c>
      <c r="D748" s="57">
        <v>101432.76</v>
      </c>
      <c r="E748" s="58">
        <v>0</v>
      </c>
      <c r="F748" s="58">
        <v>22613.41</v>
      </c>
      <c r="G748" s="57">
        <v>0</v>
      </c>
      <c r="H748" s="57">
        <v>124046.17</v>
      </c>
      <c r="I748" s="57">
        <v>0</v>
      </c>
      <c r="J748" s="57">
        <v>124046.17</v>
      </c>
      <c r="K748" s="57">
        <f t="shared" si="22"/>
        <v>-124046.17</v>
      </c>
      <c r="L748" s="1" t="s">
        <v>6770</v>
      </c>
      <c r="M748" s="1" t="s">
        <v>6924</v>
      </c>
      <c r="N748" s="1" t="s">
        <v>6796</v>
      </c>
      <c r="O748" s="1" t="s">
        <v>6693</v>
      </c>
      <c r="Q748" s="3" t="s">
        <v>6819</v>
      </c>
      <c r="U748" s="1" t="str">
        <f t="shared" si="23"/>
        <v>'129</v>
      </c>
      <c r="V748" s="1" t="s">
        <v>6854</v>
      </c>
      <c r="AI748" s="1"/>
      <c r="AM748" s="1" t="s">
        <v>1354</v>
      </c>
    </row>
    <row r="749" spans="1:39" x14ac:dyDescent="0.2">
      <c r="A749" s="1" t="s">
        <v>1356</v>
      </c>
      <c r="B749" s="1" t="s">
        <v>1357</v>
      </c>
      <c r="C749" s="57">
        <v>0</v>
      </c>
      <c r="D749" s="57">
        <v>0</v>
      </c>
      <c r="E749" s="58">
        <v>4856791.09</v>
      </c>
      <c r="F749" s="58">
        <v>436904.44</v>
      </c>
      <c r="G749" s="57">
        <v>4856791.09</v>
      </c>
      <c r="H749" s="57">
        <v>436904.44</v>
      </c>
      <c r="I749" s="57">
        <v>4419886.6500000004</v>
      </c>
      <c r="J749" s="57">
        <v>0</v>
      </c>
      <c r="K749" s="57">
        <f t="shared" si="22"/>
        <v>4419886.6500000004</v>
      </c>
      <c r="L749" s="1" t="s">
        <v>6770</v>
      </c>
      <c r="M749" s="1" t="s">
        <v>6924</v>
      </c>
      <c r="N749" s="1" t="s">
        <v>6796</v>
      </c>
      <c r="O749" s="1" t="s">
        <v>6694</v>
      </c>
      <c r="Q749" s="3" t="s">
        <v>6819</v>
      </c>
      <c r="U749" s="1" t="str">
        <f t="shared" si="23"/>
        <v>'129</v>
      </c>
      <c r="V749" s="1" t="s">
        <v>6854</v>
      </c>
      <c r="AI749" s="1"/>
      <c r="AM749" s="1" t="s">
        <v>1356</v>
      </c>
    </row>
    <row r="750" spans="1:39" x14ac:dyDescent="0.2">
      <c r="A750" s="1" t="s">
        <v>1358</v>
      </c>
      <c r="B750" s="1" t="s">
        <v>1359</v>
      </c>
      <c r="C750" s="57">
        <v>0</v>
      </c>
      <c r="D750" s="57">
        <v>814103.01</v>
      </c>
      <c r="E750" s="58">
        <v>0</v>
      </c>
      <c r="F750" s="58">
        <v>0</v>
      </c>
      <c r="G750" s="57">
        <v>0</v>
      </c>
      <c r="H750" s="57">
        <v>814103.01</v>
      </c>
      <c r="I750" s="57">
        <v>0</v>
      </c>
      <c r="J750" s="57">
        <v>814103.01</v>
      </c>
      <c r="K750" s="57">
        <f t="shared" si="22"/>
        <v>-814103.01</v>
      </c>
      <c r="L750" s="1" t="s">
        <v>6770</v>
      </c>
      <c r="M750" s="1" t="s">
        <v>6924</v>
      </c>
      <c r="N750" s="1" t="s">
        <v>6796</v>
      </c>
      <c r="O750" s="1" t="s">
        <v>6524</v>
      </c>
      <c r="P750" s="21" t="s">
        <v>6523</v>
      </c>
      <c r="Q750" s="3" t="s">
        <v>6819</v>
      </c>
      <c r="U750" s="1" t="str">
        <f t="shared" si="23"/>
        <v>'129</v>
      </c>
      <c r="V750" s="1" t="s">
        <v>6824</v>
      </c>
      <c r="AI750" s="1"/>
      <c r="AM750" s="1" t="s">
        <v>1358</v>
      </c>
    </row>
    <row r="751" spans="1:39" x14ac:dyDescent="0.2">
      <c r="A751" s="1" t="s">
        <v>1360</v>
      </c>
      <c r="B751" s="1" t="s">
        <v>1361</v>
      </c>
      <c r="C751" s="57">
        <v>0</v>
      </c>
      <c r="D751" s="57">
        <v>22.29</v>
      </c>
      <c r="E751" s="58">
        <v>0</v>
      </c>
      <c r="F751" s="58">
        <v>0</v>
      </c>
      <c r="G751" s="57">
        <v>0</v>
      </c>
      <c r="H751" s="57">
        <v>22.29</v>
      </c>
      <c r="I751" s="57">
        <v>0</v>
      </c>
      <c r="J751" s="57">
        <v>22.29</v>
      </c>
      <c r="K751" s="57">
        <f t="shared" si="22"/>
        <v>-22.29</v>
      </c>
      <c r="L751" s="1" t="s">
        <v>6770</v>
      </c>
      <c r="M751" s="1" t="s">
        <v>6924</v>
      </c>
      <c r="N751" s="1" t="s">
        <v>6796</v>
      </c>
      <c r="O751" s="1" t="s">
        <v>6524</v>
      </c>
      <c r="P751" s="21" t="s">
        <v>6523</v>
      </c>
      <c r="Q751" s="3" t="s">
        <v>6819</v>
      </c>
      <c r="U751" s="1" t="str">
        <f t="shared" si="23"/>
        <v>'129</v>
      </c>
      <c r="V751" s="1" t="s">
        <v>6824</v>
      </c>
      <c r="AI751" s="1"/>
      <c r="AM751" s="1" t="s">
        <v>1360</v>
      </c>
    </row>
    <row r="752" spans="1:39" x14ac:dyDescent="0.2">
      <c r="A752" s="1" t="s">
        <v>1362</v>
      </c>
      <c r="B752" s="1" t="s">
        <v>1363</v>
      </c>
      <c r="C752" s="57">
        <v>5207.8500000000004</v>
      </c>
      <c r="D752" s="57">
        <v>0</v>
      </c>
      <c r="E752" s="58">
        <v>0</v>
      </c>
      <c r="F752" s="58">
        <v>169346.07</v>
      </c>
      <c r="G752" s="57">
        <v>5207.8500000000004</v>
      </c>
      <c r="H752" s="57">
        <v>169346.07</v>
      </c>
      <c r="I752" s="57">
        <v>0</v>
      </c>
      <c r="J752" s="57">
        <v>164138.22</v>
      </c>
      <c r="K752" s="57">
        <f t="shared" si="22"/>
        <v>-164138.22</v>
      </c>
      <c r="L752" s="1" t="s">
        <v>6770</v>
      </c>
      <c r="M752" s="1" t="s">
        <v>6924</v>
      </c>
      <c r="N752" s="1" t="s">
        <v>6796</v>
      </c>
      <c r="O752" s="1" t="s">
        <v>6693</v>
      </c>
      <c r="Q752" s="3" t="s">
        <v>6819</v>
      </c>
      <c r="U752" s="1" t="str">
        <f t="shared" si="23"/>
        <v>'129</v>
      </c>
      <c r="V752" s="1" t="s">
        <v>6854</v>
      </c>
      <c r="AI752" s="1"/>
      <c r="AM752" s="1" t="s">
        <v>1362</v>
      </c>
    </row>
    <row r="753" spans="1:39" x14ac:dyDescent="0.2">
      <c r="A753" s="1" t="s">
        <v>1364</v>
      </c>
      <c r="B753" s="1" t="s">
        <v>1365</v>
      </c>
      <c r="C753" s="57">
        <v>29432706.140000001</v>
      </c>
      <c r="D753" s="57">
        <v>0</v>
      </c>
      <c r="E753" s="58">
        <v>3830752</v>
      </c>
      <c r="F753" s="58">
        <v>31794826.140000001</v>
      </c>
      <c r="G753" s="57">
        <v>33263458.140000001</v>
      </c>
      <c r="H753" s="57">
        <v>31794826.140000001</v>
      </c>
      <c r="I753" s="57">
        <v>1468632</v>
      </c>
      <c r="J753" s="57">
        <v>0</v>
      </c>
      <c r="K753" s="57">
        <f t="shared" si="22"/>
        <v>1468632</v>
      </c>
      <c r="L753" s="1" t="s">
        <v>6712</v>
      </c>
      <c r="M753" s="1" t="s">
        <v>6921</v>
      </c>
      <c r="N753" s="1" t="s">
        <v>6801</v>
      </c>
      <c r="O753" s="1" t="s">
        <v>6527</v>
      </c>
      <c r="Q753" s="3" t="s">
        <v>6820</v>
      </c>
      <c r="U753" s="1" t="str">
        <f t="shared" si="23"/>
        <v>'151</v>
      </c>
      <c r="V753" s="1" t="s">
        <v>6854</v>
      </c>
      <c r="AI753" s="1"/>
      <c r="AM753" s="1" t="s">
        <v>1364</v>
      </c>
    </row>
    <row r="754" spans="1:39" x14ac:dyDescent="0.2">
      <c r="A754" s="1" t="s">
        <v>6005</v>
      </c>
      <c r="B754" s="1" t="s">
        <v>6006</v>
      </c>
      <c r="C754" s="57">
        <v>1847268.55</v>
      </c>
      <c r="D754" s="57">
        <v>0</v>
      </c>
      <c r="E754" s="58">
        <v>5937556.5</v>
      </c>
      <c r="F754" s="58">
        <v>7784825.0499999998</v>
      </c>
      <c r="G754" s="57">
        <v>7784825.0499999998</v>
      </c>
      <c r="H754" s="57">
        <v>7784825.0499999998</v>
      </c>
      <c r="I754" s="57">
        <v>0</v>
      </c>
      <c r="J754" s="57">
        <v>0</v>
      </c>
      <c r="K754" s="57">
        <f t="shared" si="22"/>
        <v>0</v>
      </c>
      <c r="L754" s="1" t="s">
        <v>6712</v>
      </c>
      <c r="M754" s="1" t="s">
        <v>6921</v>
      </c>
      <c r="N754" s="1" t="s">
        <v>6801</v>
      </c>
      <c r="O754" s="1" t="s">
        <v>6527</v>
      </c>
      <c r="Q754" s="3" t="s">
        <v>6820</v>
      </c>
      <c r="U754" s="1" t="str">
        <f t="shared" si="23"/>
        <v>'151</v>
      </c>
      <c r="V754" s="1" t="s">
        <v>6854</v>
      </c>
      <c r="AI754" s="1"/>
      <c r="AM754" s="1" t="s">
        <v>6005</v>
      </c>
    </row>
    <row r="755" spans="1:39" x14ac:dyDescent="0.2">
      <c r="A755" s="1" t="s">
        <v>1366</v>
      </c>
      <c r="B755" s="1" t="s">
        <v>1367</v>
      </c>
      <c r="C755" s="57">
        <v>5287392.2</v>
      </c>
      <c r="D755" s="57">
        <v>0</v>
      </c>
      <c r="E755" s="58">
        <v>22152809.739999998</v>
      </c>
      <c r="F755" s="58">
        <v>22074942.18</v>
      </c>
      <c r="G755" s="57">
        <v>27440201.940000001</v>
      </c>
      <c r="H755" s="57">
        <v>22074942.18</v>
      </c>
      <c r="I755" s="57">
        <v>5365259.76</v>
      </c>
      <c r="J755" s="57">
        <v>0</v>
      </c>
      <c r="K755" s="57">
        <f t="shared" si="22"/>
        <v>5365259.76</v>
      </c>
      <c r="L755" s="1" t="s">
        <v>6712</v>
      </c>
      <c r="M755" s="1" t="s">
        <v>6921</v>
      </c>
      <c r="N755" s="1" t="s">
        <v>6801</v>
      </c>
      <c r="O755" s="1" t="s">
        <v>6527</v>
      </c>
      <c r="Q755" s="3" t="s">
        <v>6820</v>
      </c>
      <c r="U755" s="1" t="str">
        <f t="shared" si="23"/>
        <v>'151</v>
      </c>
      <c r="V755" s="1" t="s">
        <v>6854</v>
      </c>
      <c r="AI755" s="1"/>
      <c r="AM755" s="1" t="s">
        <v>1366</v>
      </c>
    </row>
    <row r="756" spans="1:39" x14ac:dyDescent="0.2">
      <c r="A756" s="1" t="s">
        <v>6007</v>
      </c>
      <c r="B756" s="1" t="s">
        <v>6008</v>
      </c>
      <c r="C756" s="57">
        <v>0</v>
      </c>
      <c r="D756" s="57">
        <v>0</v>
      </c>
      <c r="E756" s="58">
        <v>16164.72</v>
      </c>
      <c r="F756" s="58">
        <v>16164.72</v>
      </c>
      <c r="G756" s="57">
        <v>16164.72</v>
      </c>
      <c r="H756" s="57">
        <v>16164.72</v>
      </c>
      <c r="I756" s="57">
        <v>0</v>
      </c>
      <c r="J756" s="57">
        <v>0</v>
      </c>
      <c r="K756" s="57">
        <f t="shared" si="22"/>
        <v>0</v>
      </c>
      <c r="L756" s="1" t="s">
        <v>6712</v>
      </c>
      <c r="M756" s="1" t="s">
        <v>6921</v>
      </c>
      <c r="N756" s="1" t="s">
        <v>6801</v>
      </c>
      <c r="O756" s="1" t="s">
        <v>6695</v>
      </c>
      <c r="Q756" s="3" t="s">
        <v>6820</v>
      </c>
      <c r="U756" s="1" t="str">
        <f t="shared" si="23"/>
        <v>'154</v>
      </c>
      <c r="AI756" s="1"/>
      <c r="AM756" s="1" t="e">
        <v>#N/A</v>
      </c>
    </row>
    <row r="757" spans="1:39" x14ac:dyDescent="0.2">
      <c r="A757" s="1" t="s">
        <v>1368</v>
      </c>
      <c r="B757" s="1" t="s">
        <v>1369</v>
      </c>
      <c r="C757" s="57">
        <v>0</v>
      </c>
      <c r="D757" s="57">
        <v>0</v>
      </c>
      <c r="E757" s="58">
        <v>3068413.19</v>
      </c>
      <c r="F757" s="58">
        <v>3068413.19</v>
      </c>
      <c r="G757" s="57">
        <v>3068413.19</v>
      </c>
      <c r="H757" s="57">
        <v>3068413.19</v>
      </c>
      <c r="I757" s="57">
        <v>0</v>
      </c>
      <c r="J757" s="57">
        <v>0</v>
      </c>
      <c r="K757" s="57">
        <f t="shared" si="22"/>
        <v>0</v>
      </c>
      <c r="L757" s="1" t="s">
        <v>6712</v>
      </c>
      <c r="M757" s="1" t="s">
        <v>6921</v>
      </c>
      <c r="N757" s="1" t="s">
        <v>6801</v>
      </c>
      <c r="O757" s="1" t="s">
        <v>6695</v>
      </c>
      <c r="Q757" s="3" t="s">
        <v>6820</v>
      </c>
      <c r="U757" s="1" t="str">
        <f t="shared" si="23"/>
        <v>'154</v>
      </c>
      <c r="AI757" s="1"/>
      <c r="AM757" s="1" t="s">
        <v>1368</v>
      </c>
    </row>
    <row r="758" spans="1:39" x14ac:dyDescent="0.2">
      <c r="A758" s="1" t="s">
        <v>1370</v>
      </c>
      <c r="B758" s="1" t="s">
        <v>1371</v>
      </c>
      <c r="C758" s="57">
        <v>0</v>
      </c>
      <c r="D758" s="57">
        <v>0</v>
      </c>
      <c r="E758" s="58">
        <v>10590</v>
      </c>
      <c r="F758" s="58">
        <v>10590</v>
      </c>
      <c r="G758" s="57">
        <v>10590</v>
      </c>
      <c r="H758" s="57">
        <v>10590</v>
      </c>
      <c r="I758" s="57">
        <v>0</v>
      </c>
      <c r="J758" s="57">
        <v>0</v>
      </c>
      <c r="K758" s="57">
        <f t="shared" si="22"/>
        <v>0</v>
      </c>
      <c r="L758" s="1" t="s">
        <v>6712</v>
      </c>
      <c r="M758" s="1" t="s">
        <v>6921</v>
      </c>
      <c r="N758" s="1" t="s">
        <v>6801</v>
      </c>
      <c r="O758" s="1" t="s">
        <v>6695</v>
      </c>
      <c r="Q758" s="3" t="s">
        <v>6820</v>
      </c>
      <c r="U758" s="1" t="str">
        <f t="shared" si="23"/>
        <v>'154</v>
      </c>
      <c r="AI758" s="1"/>
      <c r="AM758" s="1" t="s">
        <v>1370</v>
      </c>
    </row>
    <row r="759" spans="1:39" x14ac:dyDescent="0.2">
      <c r="A759" s="1" t="s">
        <v>1372</v>
      </c>
      <c r="B759" s="1" t="s">
        <v>1373</v>
      </c>
      <c r="C759" s="57">
        <v>28160.02</v>
      </c>
      <c r="D759" s="57">
        <v>0</v>
      </c>
      <c r="E759" s="58">
        <v>8464573.1099999994</v>
      </c>
      <c r="F759" s="58">
        <v>8433916.3900000006</v>
      </c>
      <c r="G759" s="57">
        <v>8492733.1300000008</v>
      </c>
      <c r="H759" s="57">
        <v>8433916.3900000006</v>
      </c>
      <c r="I759" s="57">
        <v>58816.74</v>
      </c>
      <c r="J759" s="57">
        <v>0</v>
      </c>
      <c r="K759" s="57">
        <f t="shared" si="22"/>
        <v>58816.74</v>
      </c>
      <c r="L759" s="1" t="s">
        <v>6717</v>
      </c>
      <c r="M759" s="1" t="s">
        <v>6922</v>
      </c>
      <c r="O759" s="1" t="s">
        <v>6526</v>
      </c>
      <c r="P759" s="21" t="s">
        <v>6717</v>
      </c>
      <c r="Q759" s="3" t="s">
        <v>6821</v>
      </c>
      <c r="U759" s="1" t="str">
        <f t="shared" si="23"/>
        <v>'157</v>
      </c>
      <c r="AI759" s="1"/>
      <c r="AM759" s="1" t="s">
        <v>1372</v>
      </c>
    </row>
    <row r="760" spans="1:39" x14ac:dyDescent="0.2">
      <c r="A760" s="1" t="s">
        <v>6009</v>
      </c>
      <c r="B760" s="1" t="s">
        <v>6010</v>
      </c>
      <c r="C760" s="57">
        <v>156907.04</v>
      </c>
      <c r="D760" s="57">
        <v>0</v>
      </c>
      <c r="E760" s="58">
        <v>98712.45</v>
      </c>
      <c r="F760" s="58">
        <v>255619.49</v>
      </c>
      <c r="G760" s="57">
        <v>255619.49</v>
      </c>
      <c r="H760" s="57">
        <v>255619.49</v>
      </c>
      <c r="I760" s="57">
        <v>0</v>
      </c>
      <c r="J760" s="57">
        <v>0</v>
      </c>
      <c r="K760" s="57">
        <f t="shared" si="22"/>
        <v>0</v>
      </c>
      <c r="L760" s="1" t="s">
        <v>6717</v>
      </c>
      <c r="M760" s="1" t="s">
        <v>6922</v>
      </c>
      <c r="O760" s="1" t="s">
        <v>6526</v>
      </c>
      <c r="P760" s="21" t="s">
        <v>6717</v>
      </c>
      <c r="Q760" s="3" t="e">
        <v>#N/A</v>
      </c>
      <c r="U760" s="1" t="str">
        <f t="shared" si="23"/>
        <v>'157</v>
      </c>
      <c r="AI760" s="1"/>
      <c r="AM760" s="1" t="e">
        <v>#N/A</v>
      </c>
    </row>
    <row r="761" spans="1:39" x14ac:dyDescent="0.2">
      <c r="A761" s="1" t="s">
        <v>1374</v>
      </c>
      <c r="B761" s="1" t="s">
        <v>1375</v>
      </c>
      <c r="C761" s="57">
        <v>0</v>
      </c>
      <c r="D761" s="57">
        <v>121783.26</v>
      </c>
      <c r="E761" s="58">
        <v>0</v>
      </c>
      <c r="F761" s="58">
        <v>-55993.37</v>
      </c>
      <c r="G761" s="57">
        <v>0</v>
      </c>
      <c r="H761" s="57">
        <v>65789.89</v>
      </c>
      <c r="I761" s="57">
        <v>0</v>
      </c>
      <c r="J761" s="57">
        <v>65789.89</v>
      </c>
      <c r="K761" s="57">
        <f t="shared" si="22"/>
        <v>-65789.89</v>
      </c>
      <c r="L761" s="1" t="s">
        <v>6712</v>
      </c>
      <c r="M761" s="1" t="s">
        <v>6921</v>
      </c>
      <c r="N761" s="1" t="s">
        <v>6801</v>
      </c>
      <c r="O761" s="1" t="s">
        <v>6527</v>
      </c>
      <c r="P761" s="21" t="s">
        <v>6534</v>
      </c>
      <c r="Q761" s="3" t="s">
        <v>6820</v>
      </c>
      <c r="U761" s="1" t="str">
        <f t="shared" si="23"/>
        <v>'159</v>
      </c>
      <c r="V761" s="1" t="s">
        <v>6854</v>
      </c>
      <c r="AI761" s="1"/>
      <c r="AM761" s="1" t="s">
        <v>1374</v>
      </c>
    </row>
    <row r="762" spans="1:39" x14ac:dyDescent="0.2">
      <c r="A762" s="1" t="s">
        <v>1376</v>
      </c>
      <c r="B762" s="1" t="s">
        <v>1377</v>
      </c>
      <c r="C762" s="57">
        <v>0</v>
      </c>
      <c r="D762" s="57">
        <v>13524.49</v>
      </c>
      <c r="E762" s="58">
        <v>30796.58</v>
      </c>
      <c r="F762" s="58">
        <v>28775.39</v>
      </c>
      <c r="G762" s="57">
        <v>30796.58</v>
      </c>
      <c r="H762" s="57">
        <v>42299.88</v>
      </c>
      <c r="I762" s="57">
        <v>0</v>
      </c>
      <c r="J762" s="57">
        <v>11503.3</v>
      </c>
      <c r="K762" s="57">
        <f t="shared" si="22"/>
        <v>-11503.3</v>
      </c>
      <c r="L762" s="1" t="s">
        <v>6712</v>
      </c>
      <c r="M762" s="1" t="s">
        <v>6921</v>
      </c>
      <c r="N762" s="1" t="s">
        <v>6801</v>
      </c>
      <c r="O762" s="1" t="s">
        <v>6779</v>
      </c>
      <c r="P762" s="21" t="s">
        <v>6502</v>
      </c>
      <c r="Q762" s="3" t="s">
        <v>6820</v>
      </c>
      <c r="U762" s="1" t="str">
        <f t="shared" si="23"/>
        <v>'159</v>
      </c>
      <c r="V762" s="1" t="s">
        <v>6854</v>
      </c>
      <c r="AI762" s="1"/>
      <c r="AM762" s="1" t="s">
        <v>1376</v>
      </c>
    </row>
    <row r="763" spans="1:39" x14ac:dyDescent="0.2">
      <c r="A763" s="1" t="s">
        <v>1378</v>
      </c>
      <c r="B763" s="1" t="s">
        <v>1379</v>
      </c>
      <c r="C763" s="57">
        <v>0</v>
      </c>
      <c r="D763" s="57">
        <v>0</v>
      </c>
      <c r="E763" s="58">
        <v>205251.23</v>
      </c>
      <c r="F763" s="58">
        <v>210379.49</v>
      </c>
      <c r="G763" s="57">
        <v>205251.23</v>
      </c>
      <c r="H763" s="57">
        <v>210379.49</v>
      </c>
      <c r="I763" s="57">
        <v>0</v>
      </c>
      <c r="J763" s="57">
        <v>5128.26</v>
      </c>
      <c r="K763" s="57">
        <f t="shared" si="22"/>
        <v>-5128.26</v>
      </c>
      <c r="L763" s="1" t="s">
        <v>6712</v>
      </c>
      <c r="M763" s="1" t="s">
        <v>6921</v>
      </c>
      <c r="N763" s="1" t="s">
        <v>6801</v>
      </c>
      <c r="O763" s="1" t="s">
        <v>6527</v>
      </c>
      <c r="P763" s="21" t="s">
        <v>6534</v>
      </c>
      <c r="Q763" s="3" t="s">
        <v>6820</v>
      </c>
      <c r="U763" s="1" t="str">
        <f t="shared" si="23"/>
        <v>'159</v>
      </c>
      <c r="V763" s="1" t="s">
        <v>6854</v>
      </c>
      <c r="AI763" s="1"/>
      <c r="AM763" s="1" t="s">
        <v>1378</v>
      </c>
    </row>
    <row r="764" spans="1:39" x14ac:dyDescent="0.2">
      <c r="A764" s="1" t="s">
        <v>6011</v>
      </c>
      <c r="B764" s="1" t="s">
        <v>6012</v>
      </c>
      <c r="C764" s="57">
        <v>0</v>
      </c>
      <c r="D764" s="57">
        <v>82658.789999999994</v>
      </c>
      <c r="E764" s="58">
        <v>89098.07</v>
      </c>
      <c r="F764" s="58">
        <v>6439.28</v>
      </c>
      <c r="G764" s="57">
        <v>89098.07</v>
      </c>
      <c r="H764" s="57">
        <v>89098.07</v>
      </c>
      <c r="I764" s="57">
        <v>0</v>
      </c>
      <c r="J764" s="57">
        <v>0</v>
      </c>
      <c r="K764" s="57">
        <f t="shared" si="22"/>
        <v>0</v>
      </c>
      <c r="L764" s="1" t="s">
        <v>6712</v>
      </c>
      <c r="M764" s="1" t="s">
        <v>6921</v>
      </c>
      <c r="N764" s="1" t="s">
        <v>6801</v>
      </c>
      <c r="O764" s="1" t="s">
        <v>6527</v>
      </c>
      <c r="P764" s="21" t="s">
        <v>6534</v>
      </c>
      <c r="Q764" s="3" t="s">
        <v>6820</v>
      </c>
      <c r="U764" s="1" t="str">
        <f t="shared" si="23"/>
        <v>'159</v>
      </c>
      <c r="V764" s="1" t="s">
        <v>6854</v>
      </c>
      <c r="AI764" s="1"/>
      <c r="AM764" s="1" t="s">
        <v>6011</v>
      </c>
    </row>
    <row r="765" spans="1:39" x14ac:dyDescent="0.2">
      <c r="A765" s="1" t="s">
        <v>6013</v>
      </c>
      <c r="B765" s="1" t="s">
        <v>6014</v>
      </c>
      <c r="C765" s="57">
        <v>0</v>
      </c>
      <c r="D765" s="57">
        <v>19410.7</v>
      </c>
      <c r="E765" s="58">
        <v>79661.36</v>
      </c>
      <c r="F765" s="58">
        <v>60250.66</v>
      </c>
      <c r="G765" s="57">
        <v>79661.36</v>
      </c>
      <c r="H765" s="57">
        <v>79661.36</v>
      </c>
      <c r="I765" s="57">
        <v>0</v>
      </c>
      <c r="J765" s="57">
        <v>0</v>
      </c>
      <c r="K765" s="57">
        <f t="shared" si="22"/>
        <v>0</v>
      </c>
      <c r="L765" s="1" t="s">
        <v>6712</v>
      </c>
      <c r="M765" s="1" t="s">
        <v>6921</v>
      </c>
      <c r="N765" s="1" t="s">
        <v>6801</v>
      </c>
      <c r="O765" s="1" t="s">
        <v>6779</v>
      </c>
      <c r="P765" s="21" t="s">
        <v>6502</v>
      </c>
      <c r="Q765" s="3" t="s">
        <v>6820</v>
      </c>
      <c r="U765" s="1" t="str">
        <f t="shared" si="23"/>
        <v>'159</v>
      </c>
      <c r="V765" s="1" t="s">
        <v>6854</v>
      </c>
      <c r="AI765" s="1"/>
      <c r="AM765" s="1" t="s">
        <v>6013</v>
      </c>
    </row>
    <row r="766" spans="1:39" x14ac:dyDescent="0.2">
      <c r="A766" s="1" t="s">
        <v>6015</v>
      </c>
      <c r="B766" s="1" t="s">
        <v>6016</v>
      </c>
      <c r="C766" s="57">
        <v>0</v>
      </c>
      <c r="D766" s="57">
        <v>0</v>
      </c>
      <c r="E766" s="58">
        <v>176690.54</v>
      </c>
      <c r="F766" s="58">
        <v>176690.54</v>
      </c>
      <c r="G766" s="57">
        <v>176690.54</v>
      </c>
      <c r="H766" s="57">
        <v>176690.54</v>
      </c>
      <c r="I766" s="57">
        <v>0</v>
      </c>
      <c r="J766" s="57">
        <v>0</v>
      </c>
      <c r="K766" s="57">
        <f t="shared" si="22"/>
        <v>0</v>
      </c>
      <c r="L766" s="1" t="s">
        <v>6712</v>
      </c>
      <c r="M766" s="1" t="s">
        <v>6921</v>
      </c>
      <c r="N766" s="1" t="s">
        <v>6801</v>
      </c>
      <c r="O766" s="1" t="s">
        <v>6527</v>
      </c>
      <c r="P766" s="21" t="s">
        <v>6534</v>
      </c>
      <c r="Q766" s="3" t="s">
        <v>6820</v>
      </c>
      <c r="U766" s="1" t="str">
        <f t="shared" si="23"/>
        <v>'159</v>
      </c>
      <c r="V766" s="1" t="s">
        <v>6854</v>
      </c>
      <c r="AI766" s="1"/>
      <c r="AM766" s="1" t="e">
        <v>#N/A</v>
      </c>
    </row>
    <row r="767" spans="1:39" x14ac:dyDescent="0.2">
      <c r="A767" s="1" t="s">
        <v>1380</v>
      </c>
      <c r="B767" s="1" t="s">
        <v>1381</v>
      </c>
      <c r="C767" s="57">
        <v>0</v>
      </c>
      <c r="D767" s="57">
        <v>167367.37</v>
      </c>
      <c r="E767" s="58">
        <v>194063.77</v>
      </c>
      <c r="F767" s="58">
        <v>158886.67000000001</v>
      </c>
      <c r="G767" s="57">
        <v>194063.77</v>
      </c>
      <c r="H767" s="57">
        <v>326254.03999999998</v>
      </c>
      <c r="I767" s="57">
        <v>0</v>
      </c>
      <c r="J767" s="57">
        <v>132190.26999999999</v>
      </c>
      <c r="K767" s="57">
        <f t="shared" si="22"/>
        <v>-132190.26999999999</v>
      </c>
      <c r="L767" s="1" t="s">
        <v>6712</v>
      </c>
      <c r="M767" s="1" t="s">
        <v>6921</v>
      </c>
      <c r="N767" s="1" t="s">
        <v>6801</v>
      </c>
      <c r="O767" s="1" t="s">
        <v>6527</v>
      </c>
      <c r="P767" s="21" t="s">
        <v>6534</v>
      </c>
      <c r="Q767" s="3" t="s">
        <v>6820</v>
      </c>
      <c r="U767" s="1" t="str">
        <f t="shared" si="23"/>
        <v>'159</v>
      </c>
      <c r="V767" s="1" t="s">
        <v>6854</v>
      </c>
      <c r="AI767" s="1"/>
      <c r="AM767" s="1" t="s">
        <v>1380</v>
      </c>
    </row>
    <row r="768" spans="1:39" x14ac:dyDescent="0.2">
      <c r="A768" s="1" t="s">
        <v>1382</v>
      </c>
      <c r="B768" s="1" t="s">
        <v>1383</v>
      </c>
      <c r="C768" s="57">
        <v>0</v>
      </c>
      <c r="D768" s="57">
        <v>60848.74</v>
      </c>
      <c r="E768" s="58">
        <v>228722.85</v>
      </c>
      <c r="F768" s="58">
        <v>333060.5</v>
      </c>
      <c r="G768" s="57">
        <v>228722.85</v>
      </c>
      <c r="H768" s="57">
        <v>393909.24</v>
      </c>
      <c r="I768" s="57">
        <v>0</v>
      </c>
      <c r="J768" s="57">
        <v>165186.39000000001</v>
      </c>
      <c r="K768" s="57">
        <f t="shared" si="22"/>
        <v>-165186.39000000001</v>
      </c>
      <c r="L768" s="1" t="s">
        <v>6712</v>
      </c>
      <c r="M768" s="1" t="s">
        <v>6921</v>
      </c>
      <c r="N768" s="1" t="s">
        <v>6801</v>
      </c>
      <c r="O768" s="1" t="s">
        <v>6779</v>
      </c>
      <c r="P768" s="21" t="s">
        <v>6502</v>
      </c>
      <c r="Q768" s="3" t="s">
        <v>6820</v>
      </c>
      <c r="U768" s="1" t="str">
        <f t="shared" si="23"/>
        <v>'159</v>
      </c>
      <c r="V768" s="1" t="s">
        <v>6854</v>
      </c>
      <c r="AI768" s="1"/>
      <c r="AM768" s="1" t="s">
        <v>1382</v>
      </c>
    </row>
    <row r="769" spans="1:39" x14ac:dyDescent="0.2">
      <c r="A769" s="1" t="s">
        <v>1384</v>
      </c>
      <c r="B769" s="1" t="s">
        <v>1385</v>
      </c>
      <c r="C769" s="57">
        <v>0</v>
      </c>
      <c r="D769" s="57">
        <v>12287.32</v>
      </c>
      <c r="E769" s="58">
        <v>191801.2</v>
      </c>
      <c r="F769" s="58">
        <v>192261.03</v>
      </c>
      <c r="G769" s="57">
        <v>191801.2</v>
      </c>
      <c r="H769" s="57">
        <v>204548.35</v>
      </c>
      <c r="I769" s="57">
        <v>0</v>
      </c>
      <c r="J769" s="57">
        <v>12747.15</v>
      </c>
      <c r="K769" s="57">
        <f t="shared" si="22"/>
        <v>-12747.15</v>
      </c>
      <c r="L769" s="1" t="s">
        <v>6712</v>
      </c>
      <c r="M769" s="1" t="s">
        <v>6921</v>
      </c>
      <c r="N769" s="1" t="s">
        <v>6801</v>
      </c>
      <c r="O769" s="1" t="s">
        <v>6527</v>
      </c>
      <c r="P769" s="21" t="s">
        <v>6534</v>
      </c>
      <c r="Q769" s="3" t="s">
        <v>6820</v>
      </c>
      <c r="U769" s="1" t="str">
        <f t="shared" si="23"/>
        <v>'159</v>
      </c>
      <c r="V769" s="1" t="s">
        <v>6854</v>
      </c>
      <c r="AI769" s="1"/>
      <c r="AM769" s="1" t="s">
        <v>1384</v>
      </c>
    </row>
    <row r="770" spans="1:39" x14ac:dyDescent="0.2">
      <c r="A770" s="1" t="s">
        <v>1386</v>
      </c>
      <c r="B770" s="1" t="s">
        <v>1387</v>
      </c>
      <c r="C770" s="57">
        <v>0</v>
      </c>
      <c r="D770" s="57">
        <v>0</v>
      </c>
      <c r="E770" s="58">
        <v>127500.17</v>
      </c>
      <c r="F770" s="58">
        <v>127500.17</v>
      </c>
      <c r="G770" s="57">
        <v>127500.17</v>
      </c>
      <c r="H770" s="57">
        <v>127500.17</v>
      </c>
      <c r="I770" s="57">
        <v>0</v>
      </c>
      <c r="J770" s="57">
        <v>0</v>
      </c>
      <c r="K770" s="57">
        <f t="shared" si="22"/>
        <v>0</v>
      </c>
      <c r="L770" s="1" t="s">
        <v>5862</v>
      </c>
      <c r="M770" s="1" t="s">
        <v>6923</v>
      </c>
      <c r="N770" s="1" t="s">
        <v>6798</v>
      </c>
      <c r="O770" s="1" t="s">
        <v>6521</v>
      </c>
      <c r="P770" s="21" t="s">
        <v>6517</v>
      </c>
      <c r="Q770" s="3" t="s">
        <v>6818</v>
      </c>
      <c r="U770" s="1" t="str">
        <f t="shared" si="23"/>
        <v>'180</v>
      </c>
      <c r="AI770" s="1"/>
      <c r="AM770" s="1" t="s">
        <v>1386</v>
      </c>
    </row>
    <row r="771" spans="1:39" x14ac:dyDescent="0.2">
      <c r="A771" s="1" t="s">
        <v>1388</v>
      </c>
      <c r="B771" s="1" t="s">
        <v>1389</v>
      </c>
      <c r="C771" s="57">
        <v>734.17</v>
      </c>
      <c r="D771" s="57">
        <v>0</v>
      </c>
      <c r="E771" s="58">
        <v>796428.57</v>
      </c>
      <c r="F771" s="58">
        <v>796428.57</v>
      </c>
      <c r="G771" s="57">
        <v>797162.74</v>
      </c>
      <c r="H771" s="57">
        <v>796428.57</v>
      </c>
      <c r="I771" s="57">
        <v>734.17</v>
      </c>
      <c r="J771" s="57">
        <v>0</v>
      </c>
      <c r="K771" s="57">
        <f t="shared" si="22"/>
        <v>734.17</v>
      </c>
      <c r="L771" s="1" t="s">
        <v>5862</v>
      </c>
      <c r="M771" s="1" t="s">
        <v>6923</v>
      </c>
      <c r="N771" s="1" t="s">
        <v>6798</v>
      </c>
      <c r="O771" s="1" t="s">
        <v>6521</v>
      </c>
      <c r="P771" s="21" t="s">
        <v>6519</v>
      </c>
      <c r="Q771" s="3" t="s">
        <v>6818</v>
      </c>
      <c r="U771" s="1" t="str">
        <f t="shared" si="23"/>
        <v>'180</v>
      </c>
      <c r="AI771" s="1"/>
      <c r="AM771" s="1" t="s">
        <v>1388</v>
      </c>
    </row>
    <row r="772" spans="1:39" x14ac:dyDescent="0.2">
      <c r="A772" s="1" t="s">
        <v>1390</v>
      </c>
      <c r="B772" s="1" t="s">
        <v>1391</v>
      </c>
      <c r="C772" s="57">
        <v>0</v>
      </c>
      <c r="D772" s="57">
        <v>0</v>
      </c>
      <c r="E772" s="58">
        <v>16164.72</v>
      </c>
      <c r="F772" s="58">
        <v>0</v>
      </c>
      <c r="G772" s="57">
        <v>16164.72</v>
      </c>
      <c r="H772" s="57">
        <v>0</v>
      </c>
      <c r="I772" s="57">
        <v>16164.72</v>
      </c>
      <c r="J772" s="57">
        <v>0</v>
      </c>
      <c r="K772" s="57">
        <f t="shared" si="22"/>
        <v>16164.72</v>
      </c>
      <c r="L772" s="1" t="s">
        <v>5862</v>
      </c>
      <c r="M772" s="1" t="s">
        <v>6923</v>
      </c>
      <c r="N772" s="1" t="s">
        <v>6798</v>
      </c>
      <c r="O772" s="1" t="s">
        <v>6521</v>
      </c>
      <c r="P772" s="21" t="s">
        <v>6519</v>
      </c>
      <c r="Q772" s="3" t="s">
        <v>6818</v>
      </c>
      <c r="U772" s="1" t="str">
        <f t="shared" si="23"/>
        <v>'180</v>
      </c>
      <c r="AI772" s="1"/>
      <c r="AM772" s="1" t="s">
        <v>1390</v>
      </c>
    </row>
    <row r="773" spans="1:39" x14ac:dyDescent="0.2">
      <c r="A773" s="1" t="s">
        <v>1392</v>
      </c>
      <c r="B773" s="1" t="s">
        <v>1393</v>
      </c>
      <c r="C773" s="57">
        <v>291268.39</v>
      </c>
      <c r="D773" s="57">
        <v>0</v>
      </c>
      <c r="E773" s="58">
        <v>16225923.25</v>
      </c>
      <c r="F773" s="58">
        <v>15704583.09</v>
      </c>
      <c r="G773" s="57">
        <v>16517191.640000001</v>
      </c>
      <c r="H773" s="57">
        <v>15704583.09</v>
      </c>
      <c r="I773" s="57">
        <v>812608.55</v>
      </c>
      <c r="J773" s="57">
        <v>0</v>
      </c>
      <c r="K773" s="57">
        <f t="shared" si="22"/>
        <v>812608.55</v>
      </c>
      <c r="L773" s="1" t="s">
        <v>5862</v>
      </c>
      <c r="M773" s="1" t="s">
        <v>6923</v>
      </c>
      <c r="N773" s="1" t="s">
        <v>6798</v>
      </c>
      <c r="O773" s="1" t="s">
        <v>6521</v>
      </c>
      <c r="P773" s="21" t="s">
        <v>6519</v>
      </c>
      <c r="Q773" s="3" t="s">
        <v>6818</v>
      </c>
      <c r="U773" s="1" t="str">
        <f t="shared" si="23"/>
        <v>'180</v>
      </c>
      <c r="AI773" s="1"/>
      <c r="AM773" s="1" t="s">
        <v>1392</v>
      </c>
    </row>
    <row r="774" spans="1:39" x14ac:dyDescent="0.2">
      <c r="A774" s="1" t="s">
        <v>1394</v>
      </c>
      <c r="B774" s="1" t="s">
        <v>1395</v>
      </c>
      <c r="C774" s="57">
        <v>116039.24</v>
      </c>
      <c r="D774" s="57">
        <v>0</v>
      </c>
      <c r="E774" s="58">
        <v>0</v>
      </c>
      <c r="F774" s="58">
        <v>0</v>
      </c>
      <c r="G774" s="57">
        <v>116039.24</v>
      </c>
      <c r="H774" s="57">
        <v>0</v>
      </c>
      <c r="I774" s="57">
        <v>116039.24</v>
      </c>
      <c r="J774" s="57">
        <v>0</v>
      </c>
      <c r="K774" s="57">
        <f t="shared" si="22"/>
        <v>116039.24</v>
      </c>
      <c r="L774" s="1" t="s">
        <v>5862</v>
      </c>
      <c r="M774" s="1" t="s">
        <v>6923</v>
      </c>
      <c r="N774" s="1" t="s">
        <v>6798</v>
      </c>
      <c r="O774" s="1" t="s">
        <v>6521</v>
      </c>
      <c r="P774" s="21" t="s">
        <v>6519</v>
      </c>
      <c r="Q774" s="3" t="s">
        <v>6818</v>
      </c>
      <c r="U774" s="1" t="str">
        <f t="shared" si="23"/>
        <v>'180</v>
      </c>
      <c r="AI774" s="1"/>
      <c r="AM774" s="1" t="s">
        <v>1394</v>
      </c>
    </row>
    <row r="775" spans="1:39" x14ac:dyDescent="0.2">
      <c r="A775" s="1" t="s">
        <v>1396</v>
      </c>
      <c r="B775" s="1" t="s">
        <v>1397</v>
      </c>
      <c r="C775" s="57">
        <v>685796.24</v>
      </c>
      <c r="D775" s="57">
        <v>0</v>
      </c>
      <c r="E775" s="58">
        <v>0</v>
      </c>
      <c r="F775" s="58">
        <v>1200</v>
      </c>
      <c r="G775" s="57">
        <v>685796.24</v>
      </c>
      <c r="H775" s="57">
        <v>1200</v>
      </c>
      <c r="I775" s="57">
        <v>684596.24</v>
      </c>
      <c r="J775" s="57">
        <v>0</v>
      </c>
      <c r="K775" s="57">
        <f t="shared" ref="K775:K838" si="24">I775-J775</f>
        <v>684596.24</v>
      </c>
      <c r="L775" s="1" t="s">
        <v>5862</v>
      </c>
      <c r="M775" s="1" t="s">
        <v>6923</v>
      </c>
      <c r="N775" s="1" t="s">
        <v>6798</v>
      </c>
      <c r="O775" s="1" t="s">
        <v>6521</v>
      </c>
      <c r="P775" s="21" t="s">
        <v>6519</v>
      </c>
      <c r="Q775" s="3" t="s">
        <v>6818</v>
      </c>
      <c r="U775" s="1" t="str">
        <f t="shared" ref="U775:U838" si="25">LEFT(A775,4)</f>
        <v>'180</v>
      </c>
      <c r="AI775" s="1"/>
      <c r="AM775" s="1" t="s">
        <v>1396</v>
      </c>
    </row>
    <row r="776" spans="1:39" x14ac:dyDescent="0.2">
      <c r="A776" s="1" t="s">
        <v>1398</v>
      </c>
      <c r="B776" s="1" t="s">
        <v>1399</v>
      </c>
      <c r="C776" s="57">
        <v>4408483.87</v>
      </c>
      <c r="D776" s="57">
        <v>0</v>
      </c>
      <c r="E776" s="58">
        <v>4711756.2</v>
      </c>
      <c r="F776" s="58">
        <v>4690481.8499999996</v>
      </c>
      <c r="G776" s="57">
        <v>9120240.0700000003</v>
      </c>
      <c r="H776" s="57">
        <v>4690481.8499999996</v>
      </c>
      <c r="I776" s="57">
        <v>4429758.22</v>
      </c>
      <c r="J776" s="57">
        <v>0</v>
      </c>
      <c r="K776" s="57">
        <f t="shared" si="24"/>
        <v>4429758.22</v>
      </c>
      <c r="L776" s="1" t="s">
        <v>5862</v>
      </c>
      <c r="M776" s="1" t="s">
        <v>6923</v>
      </c>
      <c r="N776" s="1" t="s">
        <v>6798</v>
      </c>
      <c r="O776" s="1" t="s">
        <v>6521</v>
      </c>
      <c r="P776" s="21" t="s">
        <v>6519</v>
      </c>
      <c r="Q776" s="3" t="s">
        <v>6818</v>
      </c>
      <c r="U776" s="1" t="str">
        <f t="shared" si="25"/>
        <v>'180</v>
      </c>
      <c r="AI776" s="1"/>
      <c r="AM776" s="1" t="s">
        <v>1398</v>
      </c>
    </row>
    <row r="777" spans="1:39" x14ac:dyDescent="0.2">
      <c r="A777" s="1" t="s">
        <v>1400</v>
      </c>
      <c r="B777" s="1" t="s">
        <v>1401</v>
      </c>
      <c r="C777" s="57">
        <v>5000</v>
      </c>
      <c r="D777" s="57">
        <v>0</v>
      </c>
      <c r="E777" s="58">
        <v>272009.61</v>
      </c>
      <c r="F777" s="58">
        <v>272909.61</v>
      </c>
      <c r="G777" s="57">
        <v>277009.61</v>
      </c>
      <c r="H777" s="57">
        <v>272909.61</v>
      </c>
      <c r="I777" s="57">
        <v>4100</v>
      </c>
      <c r="J777" s="57">
        <v>0</v>
      </c>
      <c r="K777" s="57">
        <f t="shared" si="24"/>
        <v>4100</v>
      </c>
      <c r="L777" s="1" t="s">
        <v>5862</v>
      </c>
      <c r="M777" s="1" t="s">
        <v>6923</v>
      </c>
      <c r="N777" s="1" t="s">
        <v>6798</v>
      </c>
      <c r="O777" s="1" t="s">
        <v>6521</v>
      </c>
      <c r="P777" s="21" t="s">
        <v>6520</v>
      </c>
      <c r="Q777" s="3" t="s">
        <v>6818</v>
      </c>
      <c r="U777" s="1" t="str">
        <f t="shared" si="25"/>
        <v>'180</v>
      </c>
      <c r="AI777" s="1"/>
      <c r="AM777" s="1" t="s">
        <v>1400</v>
      </c>
    </row>
    <row r="778" spans="1:39" x14ac:dyDescent="0.2">
      <c r="A778" s="1" t="s">
        <v>1402</v>
      </c>
      <c r="B778" s="1" t="s">
        <v>1403</v>
      </c>
      <c r="C778" s="57">
        <v>13119.15</v>
      </c>
      <c r="D778" s="57">
        <v>0</v>
      </c>
      <c r="E778" s="58">
        <v>0</v>
      </c>
      <c r="F778" s="58">
        <v>0</v>
      </c>
      <c r="G778" s="57">
        <v>13119.15</v>
      </c>
      <c r="H778" s="57">
        <v>0</v>
      </c>
      <c r="I778" s="57">
        <v>13119.15</v>
      </c>
      <c r="J778" s="57">
        <v>0</v>
      </c>
      <c r="K778" s="57">
        <f t="shared" si="24"/>
        <v>13119.15</v>
      </c>
      <c r="L778" s="1" t="s">
        <v>5862</v>
      </c>
      <c r="M778" s="1" t="s">
        <v>6923</v>
      </c>
      <c r="N778" s="1" t="s">
        <v>6798</v>
      </c>
      <c r="O778" s="1" t="s">
        <v>6521</v>
      </c>
      <c r="P778" s="21" t="s">
        <v>6520</v>
      </c>
      <c r="Q778" s="3" t="s">
        <v>6818</v>
      </c>
      <c r="U778" s="1" t="str">
        <f t="shared" si="25"/>
        <v>'180</v>
      </c>
      <c r="AI778" s="1"/>
      <c r="AM778" s="1" t="s">
        <v>1402</v>
      </c>
    </row>
    <row r="779" spans="1:39" x14ac:dyDescent="0.2">
      <c r="A779" s="1" t="s">
        <v>1404</v>
      </c>
      <c r="B779" s="1" t="s">
        <v>1405</v>
      </c>
      <c r="C779" s="57">
        <v>132512.26</v>
      </c>
      <c r="D779" s="57">
        <v>0</v>
      </c>
      <c r="E779" s="58">
        <v>0</v>
      </c>
      <c r="F779" s="58">
        <v>6990.06</v>
      </c>
      <c r="G779" s="57">
        <v>132512.26</v>
      </c>
      <c r="H779" s="57">
        <v>6990.06</v>
      </c>
      <c r="I779" s="57">
        <v>125522.2</v>
      </c>
      <c r="J779" s="57">
        <v>0</v>
      </c>
      <c r="K779" s="57">
        <f t="shared" si="24"/>
        <v>125522.2</v>
      </c>
      <c r="L779" s="1" t="s">
        <v>5862</v>
      </c>
      <c r="M779" s="1" t="s">
        <v>6923</v>
      </c>
      <c r="N779" s="1" t="s">
        <v>6798</v>
      </c>
      <c r="O779" s="1" t="s">
        <v>6521</v>
      </c>
      <c r="P779" s="21" t="s">
        <v>6520</v>
      </c>
      <c r="Q779" s="3" t="s">
        <v>6818</v>
      </c>
      <c r="U779" s="1" t="str">
        <f t="shared" si="25"/>
        <v>'180</v>
      </c>
      <c r="AI779" s="1"/>
      <c r="AM779" s="1" t="s">
        <v>1404</v>
      </c>
    </row>
    <row r="780" spans="1:39" x14ac:dyDescent="0.2">
      <c r="A780" s="1" t="s">
        <v>1406</v>
      </c>
      <c r="B780" s="1" t="s">
        <v>1407</v>
      </c>
      <c r="C780" s="57">
        <v>12424.24</v>
      </c>
      <c r="D780" s="57">
        <v>0</v>
      </c>
      <c r="E780" s="58">
        <v>0</v>
      </c>
      <c r="F780" s="58">
        <v>11424.24</v>
      </c>
      <c r="G780" s="57">
        <v>12424.24</v>
      </c>
      <c r="H780" s="57">
        <v>11424.24</v>
      </c>
      <c r="I780" s="57">
        <v>1000</v>
      </c>
      <c r="J780" s="57">
        <v>0</v>
      </c>
      <c r="K780" s="57">
        <f t="shared" si="24"/>
        <v>1000</v>
      </c>
      <c r="L780" s="1" t="s">
        <v>5862</v>
      </c>
      <c r="M780" s="1" t="s">
        <v>6923</v>
      </c>
      <c r="N780" s="1" t="s">
        <v>6798</v>
      </c>
      <c r="O780" s="1" t="s">
        <v>6521</v>
      </c>
      <c r="P780" s="21" t="s">
        <v>6520</v>
      </c>
      <c r="Q780" s="3" t="s">
        <v>6818</v>
      </c>
      <c r="U780" s="1" t="str">
        <f t="shared" si="25"/>
        <v>'180</v>
      </c>
      <c r="AI780" s="1"/>
      <c r="AM780" s="1" t="s">
        <v>1406</v>
      </c>
    </row>
    <row r="781" spans="1:39" x14ac:dyDescent="0.2">
      <c r="A781" s="1" t="s">
        <v>1408</v>
      </c>
      <c r="B781" s="1" t="s">
        <v>1409</v>
      </c>
      <c r="C781" s="57">
        <v>3177760.43</v>
      </c>
      <c r="D781" s="57">
        <v>0</v>
      </c>
      <c r="E781" s="58">
        <v>10944228.23</v>
      </c>
      <c r="F781" s="58">
        <v>10897202.710000001</v>
      </c>
      <c r="G781" s="57">
        <v>14121988.66</v>
      </c>
      <c r="H781" s="57">
        <v>10897202.710000001</v>
      </c>
      <c r="I781" s="57">
        <v>3224785.95</v>
      </c>
      <c r="J781" s="57">
        <v>0</v>
      </c>
      <c r="K781" s="57">
        <f t="shared" si="24"/>
        <v>3224785.95</v>
      </c>
      <c r="L781" s="1" t="s">
        <v>5862</v>
      </c>
      <c r="M781" s="1" t="s">
        <v>6923</v>
      </c>
      <c r="N781" s="1" t="s">
        <v>6798</v>
      </c>
      <c r="O781" s="1" t="s">
        <v>6521</v>
      </c>
      <c r="P781" s="21" t="s">
        <v>6520</v>
      </c>
      <c r="Q781" s="3" t="s">
        <v>6818</v>
      </c>
      <c r="U781" s="1" t="str">
        <f t="shared" si="25"/>
        <v>'180</v>
      </c>
      <c r="AI781" s="1"/>
      <c r="AM781" s="1" t="s">
        <v>1408</v>
      </c>
    </row>
    <row r="782" spans="1:39" x14ac:dyDescent="0.2">
      <c r="A782" s="1" t="s">
        <v>1410</v>
      </c>
      <c r="B782" s="1" t="s">
        <v>1411</v>
      </c>
      <c r="C782" s="57">
        <v>75795.56</v>
      </c>
      <c r="D782" s="57">
        <v>0</v>
      </c>
      <c r="E782" s="58">
        <v>0</v>
      </c>
      <c r="F782" s="58">
        <v>11942.64</v>
      </c>
      <c r="G782" s="57">
        <v>75795.56</v>
      </c>
      <c r="H782" s="57">
        <v>11942.64</v>
      </c>
      <c r="I782" s="57">
        <v>63852.92</v>
      </c>
      <c r="J782" s="57">
        <v>0</v>
      </c>
      <c r="K782" s="57">
        <f t="shared" si="24"/>
        <v>63852.92</v>
      </c>
      <c r="L782" s="1" t="s">
        <v>5862</v>
      </c>
      <c r="M782" s="1" t="s">
        <v>6923</v>
      </c>
      <c r="N782" s="1" t="s">
        <v>6798</v>
      </c>
      <c r="O782" s="1" t="s">
        <v>6521</v>
      </c>
      <c r="P782" s="21" t="s">
        <v>6520</v>
      </c>
      <c r="Q782" s="3" t="s">
        <v>6818</v>
      </c>
      <c r="U782" s="1" t="str">
        <f t="shared" si="25"/>
        <v>'180</v>
      </c>
      <c r="AI782" s="1"/>
      <c r="AM782" s="1" t="s">
        <v>1410</v>
      </c>
    </row>
    <row r="783" spans="1:39" x14ac:dyDescent="0.2">
      <c r="A783" s="1" t="s">
        <v>1412</v>
      </c>
      <c r="B783" s="1" t="s">
        <v>1413</v>
      </c>
      <c r="C783" s="57">
        <v>1803.08</v>
      </c>
      <c r="D783" s="57">
        <v>0</v>
      </c>
      <c r="E783" s="58">
        <v>0</v>
      </c>
      <c r="F783" s="58">
        <v>0</v>
      </c>
      <c r="G783" s="57">
        <v>1803.08</v>
      </c>
      <c r="H783" s="57">
        <v>0</v>
      </c>
      <c r="I783" s="57">
        <v>1803.08</v>
      </c>
      <c r="J783" s="57">
        <v>0</v>
      </c>
      <c r="K783" s="57">
        <f t="shared" si="24"/>
        <v>1803.08</v>
      </c>
      <c r="L783" s="1" t="s">
        <v>5862</v>
      </c>
      <c r="M783" s="1" t="s">
        <v>6923</v>
      </c>
      <c r="N783" s="1" t="s">
        <v>6798</v>
      </c>
      <c r="O783" s="1" t="s">
        <v>6521</v>
      </c>
      <c r="P783" s="21" t="s">
        <v>6520</v>
      </c>
      <c r="Q783" s="3" t="s">
        <v>6818</v>
      </c>
      <c r="U783" s="1" t="str">
        <f t="shared" si="25"/>
        <v>'180</v>
      </c>
      <c r="AI783" s="1"/>
      <c r="AM783" s="1" t="s">
        <v>1412</v>
      </c>
    </row>
    <row r="784" spans="1:39" x14ac:dyDescent="0.2">
      <c r="A784" s="1" t="s">
        <v>1414</v>
      </c>
      <c r="B784" s="1" t="s">
        <v>1415</v>
      </c>
      <c r="C784" s="57">
        <v>65525.22</v>
      </c>
      <c r="D784" s="57">
        <v>0</v>
      </c>
      <c r="E784" s="58">
        <v>0</v>
      </c>
      <c r="F784" s="58">
        <v>1110.77</v>
      </c>
      <c r="G784" s="57">
        <v>65525.22</v>
      </c>
      <c r="H784" s="57">
        <v>1110.77</v>
      </c>
      <c r="I784" s="57">
        <v>64414.45</v>
      </c>
      <c r="J784" s="57">
        <v>0</v>
      </c>
      <c r="K784" s="57">
        <f t="shared" si="24"/>
        <v>64414.45</v>
      </c>
      <c r="L784" s="1" t="s">
        <v>5862</v>
      </c>
      <c r="M784" s="1" t="s">
        <v>6923</v>
      </c>
      <c r="N784" s="1" t="s">
        <v>6798</v>
      </c>
      <c r="O784" s="1" t="s">
        <v>6521</v>
      </c>
      <c r="P784" s="21" t="s">
        <v>6520</v>
      </c>
      <c r="Q784" s="3" t="s">
        <v>6818</v>
      </c>
      <c r="U784" s="1" t="str">
        <f t="shared" si="25"/>
        <v>'180</v>
      </c>
      <c r="AI784" s="1"/>
      <c r="AM784" s="1" t="s">
        <v>1414</v>
      </c>
    </row>
    <row r="785" spans="1:39" x14ac:dyDescent="0.2">
      <c r="A785" s="1" t="s">
        <v>1416</v>
      </c>
      <c r="B785" s="1" t="s">
        <v>1417</v>
      </c>
      <c r="C785" s="57">
        <v>1695</v>
      </c>
      <c r="D785" s="57">
        <v>0</v>
      </c>
      <c r="E785" s="58">
        <v>10590</v>
      </c>
      <c r="F785" s="58">
        <v>3051</v>
      </c>
      <c r="G785" s="57">
        <v>12285</v>
      </c>
      <c r="H785" s="57">
        <v>3051</v>
      </c>
      <c r="I785" s="57">
        <v>9234</v>
      </c>
      <c r="J785" s="57">
        <v>0</v>
      </c>
      <c r="K785" s="57">
        <f t="shared" si="24"/>
        <v>9234</v>
      </c>
      <c r="L785" s="1" t="s">
        <v>5862</v>
      </c>
      <c r="M785" s="1" t="s">
        <v>6923</v>
      </c>
      <c r="N785" s="1" t="s">
        <v>6798</v>
      </c>
      <c r="O785" s="1" t="s">
        <v>6521</v>
      </c>
      <c r="P785" s="21" t="s">
        <v>6520</v>
      </c>
      <c r="Q785" s="3" t="s">
        <v>6818</v>
      </c>
      <c r="U785" s="1" t="str">
        <f t="shared" si="25"/>
        <v>'180</v>
      </c>
      <c r="AI785" s="1"/>
      <c r="AM785" s="1" t="s">
        <v>1416</v>
      </c>
    </row>
    <row r="786" spans="1:39" x14ac:dyDescent="0.2">
      <c r="A786" s="1" t="s">
        <v>6017</v>
      </c>
      <c r="B786" s="1" t="s">
        <v>6018</v>
      </c>
      <c r="C786" s="57">
        <v>0</v>
      </c>
      <c r="D786" s="57">
        <v>0</v>
      </c>
      <c r="E786" s="58">
        <v>112308.56</v>
      </c>
      <c r="F786" s="58">
        <v>112308.56</v>
      </c>
      <c r="G786" s="57">
        <v>112308.56</v>
      </c>
      <c r="H786" s="57">
        <v>112308.56</v>
      </c>
      <c r="I786" s="57">
        <v>0</v>
      </c>
      <c r="J786" s="57">
        <v>0</v>
      </c>
      <c r="K786" s="57">
        <f t="shared" si="24"/>
        <v>0</v>
      </c>
      <c r="L786" s="1" t="s">
        <v>5862</v>
      </c>
      <c r="M786" s="1" t="s">
        <v>6923</v>
      </c>
      <c r="N786" s="1" t="s">
        <v>6798</v>
      </c>
      <c r="O786" s="1" t="s">
        <v>6521</v>
      </c>
      <c r="P786" s="21" t="s">
        <v>6518</v>
      </c>
      <c r="Q786" s="3" t="s">
        <v>6818</v>
      </c>
      <c r="U786" s="1" t="str">
        <f t="shared" si="25"/>
        <v>'180</v>
      </c>
      <c r="AI786" s="1"/>
      <c r="AM786" s="1" t="s">
        <v>6017</v>
      </c>
    </row>
    <row r="787" spans="1:39" x14ac:dyDescent="0.2">
      <c r="A787" s="1" t="s">
        <v>6019</v>
      </c>
      <c r="B787" s="1" t="s">
        <v>6020</v>
      </c>
      <c r="C787" s="57">
        <v>0</v>
      </c>
      <c r="D787" s="57">
        <v>0</v>
      </c>
      <c r="E787" s="58">
        <v>22000</v>
      </c>
      <c r="F787" s="58">
        <v>22000</v>
      </c>
      <c r="G787" s="57">
        <v>22000</v>
      </c>
      <c r="H787" s="57">
        <v>22000</v>
      </c>
      <c r="I787" s="57">
        <v>0</v>
      </c>
      <c r="J787" s="57">
        <v>0</v>
      </c>
      <c r="K787" s="57">
        <f t="shared" si="24"/>
        <v>0</v>
      </c>
      <c r="L787" s="1" t="s">
        <v>5862</v>
      </c>
      <c r="M787" s="1" t="s">
        <v>6923</v>
      </c>
      <c r="N787" s="1" t="s">
        <v>6798</v>
      </c>
      <c r="O787" s="1" t="s">
        <v>6521</v>
      </c>
      <c r="P787" s="21" t="s">
        <v>6518</v>
      </c>
      <c r="Q787" s="3" t="s">
        <v>6818</v>
      </c>
      <c r="U787" s="1" t="str">
        <f t="shared" si="25"/>
        <v>'180</v>
      </c>
      <c r="AI787" s="1"/>
      <c r="AM787" s="1" t="e">
        <v>#N/A</v>
      </c>
    </row>
    <row r="788" spans="1:39" x14ac:dyDescent="0.2">
      <c r="A788" s="1" t="s">
        <v>1418</v>
      </c>
      <c r="B788" s="1" t="s">
        <v>1419</v>
      </c>
      <c r="C788" s="57">
        <v>18384.55</v>
      </c>
      <c r="D788" s="57">
        <v>0</v>
      </c>
      <c r="E788" s="58">
        <v>0</v>
      </c>
      <c r="F788" s="58">
        <v>0</v>
      </c>
      <c r="G788" s="57">
        <v>18384.55</v>
      </c>
      <c r="H788" s="57">
        <v>0</v>
      </c>
      <c r="I788" s="57">
        <v>18384.55</v>
      </c>
      <c r="J788" s="57">
        <v>0</v>
      </c>
      <c r="K788" s="57">
        <f t="shared" si="24"/>
        <v>18384.55</v>
      </c>
      <c r="L788" s="1" t="s">
        <v>5862</v>
      </c>
      <c r="M788" s="1" t="s">
        <v>6923</v>
      </c>
      <c r="N788" s="1" t="s">
        <v>6798</v>
      </c>
      <c r="O788" s="1" t="s">
        <v>6521</v>
      </c>
      <c r="P788" s="21" t="s">
        <v>6518</v>
      </c>
      <c r="Q788" s="3" t="s">
        <v>6818</v>
      </c>
      <c r="U788" s="1" t="str">
        <f t="shared" si="25"/>
        <v>'180</v>
      </c>
      <c r="AI788" s="1"/>
      <c r="AM788" s="1" t="s">
        <v>1418</v>
      </c>
    </row>
    <row r="789" spans="1:39" x14ac:dyDescent="0.2">
      <c r="A789" s="1" t="s">
        <v>1420</v>
      </c>
      <c r="B789" s="1" t="s">
        <v>1421</v>
      </c>
      <c r="C789" s="57">
        <v>0</v>
      </c>
      <c r="D789" s="57">
        <v>0</v>
      </c>
      <c r="E789" s="58">
        <v>10004056.18</v>
      </c>
      <c r="F789" s="58">
        <v>10004056.18</v>
      </c>
      <c r="G789" s="57">
        <v>10004056.18</v>
      </c>
      <c r="H789" s="57">
        <v>10004056.18</v>
      </c>
      <c r="I789" s="57">
        <v>0</v>
      </c>
      <c r="J789" s="57">
        <v>0</v>
      </c>
      <c r="K789" s="57">
        <f t="shared" si="24"/>
        <v>0</v>
      </c>
      <c r="L789" s="1" t="s">
        <v>5862</v>
      </c>
      <c r="M789" s="1" t="s">
        <v>6923</v>
      </c>
      <c r="N789" s="1" t="s">
        <v>6798</v>
      </c>
      <c r="O789" s="1" t="s">
        <v>6521</v>
      </c>
      <c r="P789" s="21" t="s">
        <v>6517</v>
      </c>
      <c r="Q789" s="3" t="s">
        <v>6818</v>
      </c>
      <c r="U789" s="1" t="str">
        <f t="shared" si="25"/>
        <v>'180</v>
      </c>
      <c r="AI789" s="1"/>
      <c r="AM789" s="1" t="s">
        <v>1420</v>
      </c>
    </row>
    <row r="790" spans="1:39" x14ac:dyDescent="0.2">
      <c r="A790" s="1" t="s">
        <v>1422</v>
      </c>
      <c r="B790" s="1" t="s">
        <v>1423</v>
      </c>
      <c r="C790" s="57">
        <v>2206.2199999999998</v>
      </c>
      <c r="D790" s="57">
        <v>0</v>
      </c>
      <c r="E790" s="58">
        <v>76610.02</v>
      </c>
      <c r="F790" s="58">
        <v>68383.91</v>
      </c>
      <c r="G790" s="57">
        <v>78816.240000000005</v>
      </c>
      <c r="H790" s="57">
        <v>68383.91</v>
      </c>
      <c r="I790" s="57">
        <v>10432.33</v>
      </c>
      <c r="J790" s="57">
        <v>0</v>
      </c>
      <c r="K790" s="57">
        <f t="shared" si="24"/>
        <v>10432.33</v>
      </c>
      <c r="L790" s="1" t="s">
        <v>5862</v>
      </c>
      <c r="M790" s="1" t="s">
        <v>6923</v>
      </c>
      <c r="N790" s="1" t="s">
        <v>6798</v>
      </c>
      <c r="O790" s="1" t="s">
        <v>6521</v>
      </c>
      <c r="P790" s="21" t="s">
        <v>6517</v>
      </c>
      <c r="Q790" s="3" t="s">
        <v>6818</v>
      </c>
      <c r="U790" s="1" t="str">
        <f t="shared" si="25"/>
        <v>'180</v>
      </c>
      <c r="AI790" s="1"/>
      <c r="AM790" s="1" t="s">
        <v>1422</v>
      </c>
    </row>
    <row r="791" spans="1:39" x14ac:dyDescent="0.2">
      <c r="A791" s="1" t="s">
        <v>1424</v>
      </c>
      <c r="B791" s="1" t="s">
        <v>1425</v>
      </c>
      <c r="C791" s="57">
        <v>34983.83</v>
      </c>
      <c r="D791" s="57">
        <v>0</v>
      </c>
      <c r="E791" s="58">
        <v>128085.72</v>
      </c>
      <c r="F791" s="58">
        <v>131045.72</v>
      </c>
      <c r="G791" s="57">
        <v>163069.54999999999</v>
      </c>
      <c r="H791" s="57">
        <v>131045.72</v>
      </c>
      <c r="I791" s="57">
        <v>32023.83</v>
      </c>
      <c r="J791" s="57">
        <v>0</v>
      </c>
      <c r="K791" s="57">
        <f t="shared" si="24"/>
        <v>32023.83</v>
      </c>
      <c r="L791" s="1" t="s">
        <v>5862</v>
      </c>
      <c r="M791" s="1" t="s">
        <v>6923</v>
      </c>
      <c r="N791" s="1" t="s">
        <v>6798</v>
      </c>
      <c r="O791" s="1" t="s">
        <v>6521</v>
      </c>
      <c r="P791" s="21" t="s">
        <v>6519</v>
      </c>
      <c r="Q791" s="3" t="s">
        <v>6818</v>
      </c>
      <c r="U791" s="1" t="str">
        <f t="shared" si="25"/>
        <v>'180</v>
      </c>
      <c r="AI791" s="1"/>
      <c r="AM791" s="1" t="s">
        <v>1424</v>
      </c>
    </row>
    <row r="792" spans="1:39" x14ac:dyDescent="0.2">
      <c r="A792" s="1" t="s">
        <v>1426</v>
      </c>
      <c r="B792" s="1" t="s">
        <v>1427</v>
      </c>
      <c r="C792" s="57">
        <v>141548.31</v>
      </c>
      <c r="D792" s="57">
        <v>0</v>
      </c>
      <c r="E792" s="58">
        <v>5231.18</v>
      </c>
      <c r="F792" s="58">
        <v>6517.26</v>
      </c>
      <c r="G792" s="57">
        <v>146779.49</v>
      </c>
      <c r="H792" s="57">
        <v>6517.26</v>
      </c>
      <c r="I792" s="57">
        <v>140262.23000000001</v>
      </c>
      <c r="J792" s="57">
        <v>0</v>
      </c>
      <c r="K792" s="57">
        <f t="shared" si="24"/>
        <v>140262.23000000001</v>
      </c>
      <c r="L792" s="1" t="s">
        <v>5862</v>
      </c>
      <c r="M792" s="1" t="s">
        <v>6923</v>
      </c>
      <c r="N792" s="1" t="s">
        <v>6798</v>
      </c>
      <c r="O792" s="1" t="s">
        <v>6521</v>
      </c>
      <c r="P792" s="21" t="s">
        <v>6519</v>
      </c>
      <c r="Q792" s="3" t="s">
        <v>6818</v>
      </c>
      <c r="U792" s="1" t="str">
        <f t="shared" si="25"/>
        <v>'180</v>
      </c>
      <c r="AI792" s="1"/>
      <c r="AM792" s="1" t="s">
        <v>1426</v>
      </c>
    </row>
    <row r="793" spans="1:39" x14ac:dyDescent="0.2">
      <c r="A793" s="1" t="s">
        <v>1428</v>
      </c>
      <c r="B793" s="1" t="s">
        <v>1429</v>
      </c>
      <c r="C793" s="57">
        <v>84926.45</v>
      </c>
      <c r="D793" s="57">
        <v>0</v>
      </c>
      <c r="E793" s="58">
        <v>137075.45000000001</v>
      </c>
      <c r="F793" s="58">
        <v>151508.81</v>
      </c>
      <c r="G793" s="57">
        <v>222001.9</v>
      </c>
      <c r="H793" s="57">
        <v>151508.81</v>
      </c>
      <c r="I793" s="57">
        <v>70493.09</v>
      </c>
      <c r="J793" s="57">
        <v>0</v>
      </c>
      <c r="K793" s="57">
        <f t="shared" si="24"/>
        <v>70493.09</v>
      </c>
      <c r="L793" s="1" t="s">
        <v>5862</v>
      </c>
      <c r="M793" s="1" t="s">
        <v>6923</v>
      </c>
      <c r="N793" s="1" t="s">
        <v>6798</v>
      </c>
      <c r="O793" s="1" t="s">
        <v>6521</v>
      </c>
      <c r="P793" s="21" t="s">
        <v>6520</v>
      </c>
      <c r="Q793" s="3" t="s">
        <v>6818</v>
      </c>
      <c r="U793" s="1" t="str">
        <f t="shared" si="25"/>
        <v>'180</v>
      </c>
      <c r="AI793" s="1"/>
      <c r="AM793" s="1" t="s">
        <v>1428</v>
      </c>
    </row>
    <row r="794" spans="1:39" x14ac:dyDescent="0.2">
      <c r="A794" s="1" t="s">
        <v>1430</v>
      </c>
      <c r="B794" s="1" t="s">
        <v>1431</v>
      </c>
      <c r="C794" s="57">
        <v>1797.97</v>
      </c>
      <c r="D794" s="57">
        <v>0</v>
      </c>
      <c r="E794" s="58">
        <v>0</v>
      </c>
      <c r="F794" s="58">
        <v>631.44000000000005</v>
      </c>
      <c r="G794" s="57">
        <v>1797.97</v>
      </c>
      <c r="H794" s="57">
        <v>631.44000000000005</v>
      </c>
      <c r="I794" s="57">
        <v>1166.53</v>
      </c>
      <c r="J794" s="57">
        <v>0</v>
      </c>
      <c r="K794" s="57">
        <f t="shared" si="24"/>
        <v>1166.53</v>
      </c>
      <c r="L794" s="1" t="s">
        <v>5862</v>
      </c>
      <c r="M794" s="1" t="s">
        <v>6923</v>
      </c>
      <c r="N794" s="1" t="s">
        <v>6798</v>
      </c>
      <c r="O794" s="1" t="s">
        <v>6521</v>
      </c>
      <c r="P794" s="21" t="s">
        <v>6520</v>
      </c>
      <c r="Q794" s="3" t="s">
        <v>6818</v>
      </c>
      <c r="U794" s="1" t="str">
        <f t="shared" si="25"/>
        <v>'180</v>
      </c>
      <c r="AI794" s="1"/>
      <c r="AM794" s="1" t="s">
        <v>1430</v>
      </c>
    </row>
    <row r="795" spans="1:39" x14ac:dyDescent="0.2">
      <c r="A795" s="1" t="s">
        <v>1432</v>
      </c>
      <c r="B795" s="1" t="s">
        <v>1433</v>
      </c>
      <c r="C795" s="57">
        <v>145560.91</v>
      </c>
      <c r="D795" s="57">
        <v>0</v>
      </c>
      <c r="E795" s="58">
        <v>12151.6</v>
      </c>
      <c r="F795" s="58">
        <v>23276.18</v>
      </c>
      <c r="G795" s="57">
        <v>157712.51</v>
      </c>
      <c r="H795" s="57">
        <v>23276.18</v>
      </c>
      <c r="I795" s="57">
        <v>134436.32999999999</v>
      </c>
      <c r="J795" s="57">
        <v>0</v>
      </c>
      <c r="K795" s="57">
        <f t="shared" si="24"/>
        <v>134436.32999999999</v>
      </c>
      <c r="L795" s="1" t="s">
        <v>5862</v>
      </c>
      <c r="M795" s="1" t="s">
        <v>6923</v>
      </c>
      <c r="N795" s="1" t="s">
        <v>6798</v>
      </c>
      <c r="O795" s="1" t="s">
        <v>6521</v>
      </c>
      <c r="P795" s="21" t="s">
        <v>6520</v>
      </c>
      <c r="Q795" s="3" t="s">
        <v>6818</v>
      </c>
      <c r="U795" s="1" t="str">
        <f t="shared" si="25"/>
        <v>'180</v>
      </c>
      <c r="AI795" s="1"/>
      <c r="AM795" s="1" t="s">
        <v>1432</v>
      </c>
    </row>
    <row r="796" spans="1:39" x14ac:dyDescent="0.2">
      <c r="A796" s="1" t="s">
        <v>1434</v>
      </c>
      <c r="B796" s="1" t="s">
        <v>1435</v>
      </c>
      <c r="C796" s="57">
        <v>363054.99</v>
      </c>
      <c r="D796" s="57">
        <v>0</v>
      </c>
      <c r="E796" s="58">
        <v>25406.38</v>
      </c>
      <c r="F796" s="58">
        <v>88747.41</v>
      </c>
      <c r="G796" s="57">
        <v>388461.37</v>
      </c>
      <c r="H796" s="57">
        <v>88747.41</v>
      </c>
      <c r="I796" s="57">
        <v>299713.96000000002</v>
      </c>
      <c r="J796" s="57">
        <v>0</v>
      </c>
      <c r="K796" s="57">
        <f t="shared" si="24"/>
        <v>299713.96000000002</v>
      </c>
      <c r="L796" s="1" t="s">
        <v>5862</v>
      </c>
      <c r="M796" s="1" t="s">
        <v>6923</v>
      </c>
      <c r="N796" s="1" t="s">
        <v>6798</v>
      </c>
      <c r="O796" s="1" t="s">
        <v>6521</v>
      </c>
      <c r="P796" s="21" t="s">
        <v>6520</v>
      </c>
      <c r="Q796" s="3" t="s">
        <v>6818</v>
      </c>
      <c r="U796" s="1" t="str">
        <f t="shared" si="25"/>
        <v>'180</v>
      </c>
      <c r="AI796" s="1"/>
      <c r="AM796" s="1" t="s">
        <v>1434</v>
      </c>
    </row>
    <row r="797" spans="1:39" x14ac:dyDescent="0.2">
      <c r="A797" s="1" t="s">
        <v>1436</v>
      </c>
      <c r="B797" s="1" t="s">
        <v>1437</v>
      </c>
      <c r="C797" s="57">
        <v>9322.81</v>
      </c>
      <c r="D797" s="57">
        <v>0</v>
      </c>
      <c r="E797" s="58">
        <v>228983.74</v>
      </c>
      <c r="F797" s="58">
        <v>232100.35</v>
      </c>
      <c r="G797" s="57">
        <v>238306.55</v>
      </c>
      <c r="H797" s="57">
        <v>232100.35</v>
      </c>
      <c r="I797" s="57">
        <v>6206.2</v>
      </c>
      <c r="J797" s="57">
        <v>0</v>
      </c>
      <c r="K797" s="57">
        <f t="shared" si="24"/>
        <v>6206.2</v>
      </c>
      <c r="L797" s="1" t="s">
        <v>5862</v>
      </c>
      <c r="M797" s="1" t="s">
        <v>6923</v>
      </c>
      <c r="N797" s="1" t="s">
        <v>6798</v>
      </c>
      <c r="O797" s="1" t="s">
        <v>6521</v>
      </c>
      <c r="P797" s="21" t="s">
        <v>6520</v>
      </c>
      <c r="Q797" s="3" t="s">
        <v>6818</v>
      </c>
      <c r="U797" s="1" t="str">
        <f t="shared" si="25"/>
        <v>'180</v>
      </c>
      <c r="AI797" s="1"/>
      <c r="AM797" s="1" t="s">
        <v>1436</v>
      </c>
    </row>
    <row r="798" spans="1:39" x14ac:dyDescent="0.2">
      <c r="A798" s="1" t="s">
        <v>1438</v>
      </c>
      <c r="B798" s="1" t="s">
        <v>1439</v>
      </c>
      <c r="C798" s="57">
        <v>11376.79</v>
      </c>
      <c r="D798" s="57">
        <v>0</v>
      </c>
      <c r="E798" s="58">
        <v>0</v>
      </c>
      <c r="F798" s="58">
        <v>0</v>
      </c>
      <c r="G798" s="57">
        <v>11376.79</v>
      </c>
      <c r="H798" s="57">
        <v>0</v>
      </c>
      <c r="I798" s="57">
        <v>11376.79</v>
      </c>
      <c r="J798" s="57">
        <v>0</v>
      </c>
      <c r="K798" s="57">
        <f t="shared" si="24"/>
        <v>11376.79</v>
      </c>
      <c r="L798" s="1" t="s">
        <v>5862</v>
      </c>
      <c r="M798" s="1" t="s">
        <v>6923</v>
      </c>
      <c r="N798" s="1" t="s">
        <v>6798</v>
      </c>
      <c r="O798" s="1" t="s">
        <v>6521</v>
      </c>
      <c r="P798" s="21" t="s">
        <v>6520</v>
      </c>
      <c r="Q798" s="3" t="s">
        <v>6818</v>
      </c>
      <c r="U798" s="1" t="str">
        <f t="shared" si="25"/>
        <v>'180</v>
      </c>
      <c r="AI798" s="1"/>
      <c r="AM798" s="1" t="s">
        <v>1438</v>
      </c>
    </row>
    <row r="799" spans="1:39" x14ac:dyDescent="0.2">
      <c r="A799" s="1" t="s">
        <v>1440</v>
      </c>
      <c r="B799" s="1" t="s">
        <v>1441</v>
      </c>
      <c r="C799" s="57">
        <v>23915.97</v>
      </c>
      <c r="D799" s="57">
        <v>0</v>
      </c>
      <c r="E799" s="58">
        <v>0</v>
      </c>
      <c r="F799" s="58">
        <v>4869.47</v>
      </c>
      <c r="G799" s="57">
        <v>23915.97</v>
      </c>
      <c r="H799" s="57">
        <v>4869.47</v>
      </c>
      <c r="I799" s="57">
        <v>19046.5</v>
      </c>
      <c r="J799" s="57">
        <v>0</v>
      </c>
      <c r="K799" s="57">
        <f t="shared" si="24"/>
        <v>19046.5</v>
      </c>
      <c r="L799" s="1" t="s">
        <v>5862</v>
      </c>
      <c r="M799" s="1" t="s">
        <v>6923</v>
      </c>
      <c r="N799" s="1" t="s">
        <v>6798</v>
      </c>
      <c r="O799" s="1" t="s">
        <v>6521</v>
      </c>
      <c r="P799" s="21" t="s">
        <v>6520</v>
      </c>
      <c r="Q799" s="3" t="s">
        <v>6818</v>
      </c>
      <c r="U799" s="1" t="str">
        <f t="shared" si="25"/>
        <v>'180</v>
      </c>
      <c r="AI799" s="1"/>
      <c r="AM799" s="1" t="s">
        <v>1440</v>
      </c>
    </row>
    <row r="800" spans="1:39" x14ac:dyDescent="0.2">
      <c r="A800" s="1" t="s">
        <v>1442</v>
      </c>
      <c r="B800" s="1" t="s">
        <v>1443</v>
      </c>
      <c r="C800" s="57">
        <v>0</v>
      </c>
      <c r="D800" s="57">
        <v>0</v>
      </c>
      <c r="E800" s="58">
        <v>5244.25</v>
      </c>
      <c r="F800" s="58">
        <v>5244.25</v>
      </c>
      <c r="G800" s="57">
        <v>5244.25</v>
      </c>
      <c r="H800" s="57">
        <v>5244.25</v>
      </c>
      <c r="I800" s="57">
        <v>0</v>
      </c>
      <c r="J800" s="57">
        <v>0</v>
      </c>
      <c r="K800" s="57">
        <f t="shared" si="24"/>
        <v>0</v>
      </c>
      <c r="L800" s="1" t="s">
        <v>5862</v>
      </c>
      <c r="M800" s="1" t="s">
        <v>6923</v>
      </c>
      <c r="N800" s="1" t="s">
        <v>6798</v>
      </c>
      <c r="O800" s="1" t="s">
        <v>6521</v>
      </c>
      <c r="P800" s="21" t="s">
        <v>6520</v>
      </c>
      <c r="Q800" s="3" t="s">
        <v>6818</v>
      </c>
      <c r="U800" s="1" t="str">
        <f t="shared" si="25"/>
        <v>'180</v>
      </c>
      <c r="AI800" s="1"/>
      <c r="AM800" s="1" t="s">
        <v>1442</v>
      </c>
    </row>
    <row r="801" spans="1:39" x14ac:dyDescent="0.2">
      <c r="A801" s="1" t="s">
        <v>1444</v>
      </c>
      <c r="B801" s="1" t="s">
        <v>1445</v>
      </c>
      <c r="C801" s="57">
        <v>3746855.54</v>
      </c>
      <c r="D801" s="57">
        <v>0</v>
      </c>
      <c r="E801" s="58">
        <v>2194127.27</v>
      </c>
      <c r="F801" s="58">
        <v>2588969.9700000002</v>
      </c>
      <c r="G801" s="57">
        <v>5940982.8099999996</v>
      </c>
      <c r="H801" s="57">
        <v>2588969.9700000002</v>
      </c>
      <c r="I801" s="57">
        <v>3352012.84</v>
      </c>
      <c r="J801" s="57">
        <v>0</v>
      </c>
      <c r="K801" s="57">
        <f t="shared" si="24"/>
        <v>3352012.84</v>
      </c>
      <c r="L801" s="1" t="s">
        <v>5862</v>
      </c>
      <c r="M801" s="1" t="s">
        <v>6923</v>
      </c>
      <c r="N801" s="1" t="s">
        <v>6798</v>
      </c>
      <c r="O801" s="1" t="s">
        <v>6521</v>
      </c>
      <c r="P801" s="21" t="s">
        <v>6520</v>
      </c>
      <c r="Q801" s="3" t="s">
        <v>6818</v>
      </c>
      <c r="U801" s="1" t="str">
        <f t="shared" si="25"/>
        <v>'180</v>
      </c>
      <c r="AI801" s="1"/>
      <c r="AM801" s="1" t="s">
        <v>1444</v>
      </c>
    </row>
    <row r="802" spans="1:39" x14ac:dyDescent="0.2">
      <c r="A802" s="1" t="s">
        <v>1446</v>
      </c>
      <c r="B802" s="1" t="s">
        <v>1447</v>
      </c>
      <c r="C802" s="57">
        <v>760035.8</v>
      </c>
      <c r="D802" s="57">
        <v>0</v>
      </c>
      <c r="E802" s="58">
        <v>0</v>
      </c>
      <c r="F802" s="58">
        <v>43454.400000000001</v>
      </c>
      <c r="G802" s="57">
        <v>760035.8</v>
      </c>
      <c r="H802" s="57">
        <v>43454.400000000001</v>
      </c>
      <c r="I802" s="57">
        <v>716581.4</v>
      </c>
      <c r="J802" s="57">
        <v>0</v>
      </c>
      <c r="K802" s="57">
        <f t="shared" si="24"/>
        <v>716581.4</v>
      </c>
      <c r="L802" s="1" t="s">
        <v>5862</v>
      </c>
      <c r="M802" s="1" t="s">
        <v>6923</v>
      </c>
      <c r="N802" s="1" t="s">
        <v>6798</v>
      </c>
      <c r="O802" s="1" t="s">
        <v>6521</v>
      </c>
      <c r="P802" s="21" t="s">
        <v>6520</v>
      </c>
      <c r="Q802" s="3" t="s">
        <v>6818</v>
      </c>
      <c r="U802" s="1" t="str">
        <f t="shared" si="25"/>
        <v>'180</v>
      </c>
      <c r="AI802" s="1"/>
      <c r="AM802" s="1" t="s">
        <v>1446</v>
      </c>
    </row>
    <row r="803" spans="1:39" x14ac:dyDescent="0.2">
      <c r="A803" s="1" t="s">
        <v>1448</v>
      </c>
      <c r="B803" s="1" t="s">
        <v>1449</v>
      </c>
      <c r="C803" s="57">
        <v>44039.96</v>
      </c>
      <c r="D803" s="57">
        <v>0</v>
      </c>
      <c r="E803" s="58">
        <v>1515131.25</v>
      </c>
      <c r="F803" s="58">
        <v>1497607.1</v>
      </c>
      <c r="G803" s="57">
        <v>1559171.21</v>
      </c>
      <c r="H803" s="57">
        <v>1497607.1</v>
      </c>
      <c r="I803" s="57">
        <v>61564.11</v>
      </c>
      <c r="J803" s="57">
        <v>0</v>
      </c>
      <c r="K803" s="57">
        <f t="shared" si="24"/>
        <v>61564.11</v>
      </c>
      <c r="L803" s="1" t="s">
        <v>5862</v>
      </c>
      <c r="M803" s="1" t="s">
        <v>6923</v>
      </c>
      <c r="N803" s="1" t="s">
        <v>6798</v>
      </c>
      <c r="O803" s="1" t="s">
        <v>6521</v>
      </c>
      <c r="P803" s="21" t="s">
        <v>6520</v>
      </c>
      <c r="Q803" s="3" t="s">
        <v>6818</v>
      </c>
      <c r="U803" s="1" t="str">
        <f t="shared" si="25"/>
        <v>'180</v>
      </c>
      <c r="AI803" s="1"/>
      <c r="AM803" s="1" t="s">
        <v>1448</v>
      </c>
    </row>
    <row r="804" spans="1:39" x14ac:dyDescent="0.2">
      <c r="A804" s="1" t="s">
        <v>1450</v>
      </c>
      <c r="B804" s="1" t="s">
        <v>1451</v>
      </c>
      <c r="C804" s="57">
        <v>610.17999999999995</v>
      </c>
      <c r="D804" s="57">
        <v>0</v>
      </c>
      <c r="E804" s="58">
        <v>83929.32</v>
      </c>
      <c r="F804" s="58">
        <v>84539.5</v>
      </c>
      <c r="G804" s="57">
        <v>84539.5</v>
      </c>
      <c r="H804" s="57">
        <v>84539.5</v>
      </c>
      <c r="I804" s="57">
        <v>0</v>
      </c>
      <c r="J804" s="57">
        <v>0</v>
      </c>
      <c r="K804" s="57">
        <f t="shared" si="24"/>
        <v>0</v>
      </c>
      <c r="L804" s="1" t="s">
        <v>5862</v>
      </c>
      <c r="M804" s="1" t="s">
        <v>6923</v>
      </c>
      <c r="N804" s="1" t="s">
        <v>6798</v>
      </c>
      <c r="O804" s="1" t="s">
        <v>6521</v>
      </c>
      <c r="P804" s="21" t="s">
        <v>6517</v>
      </c>
      <c r="Q804" s="3" t="s">
        <v>6818</v>
      </c>
      <c r="U804" s="1" t="str">
        <f t="shared" si="25"/>
        <v>'182</v>
      </c>
      <c r="AI804" s="1"/>
      <c r="AM804" s="1" t="s">
        <v>1450</v>
      </c>
    </row>
    <row r="805" spans="1:39" x14ac:dyDescent="0.2">
      <c r="A805" s="1" t="s">
        <v>1452</v>
      </c>
      <c r="B805" s="1" t="s">
        <v>1453</v>
      </c>
      <c r="C805" s="57">
        <v>0</v>
      </c>
      <c r="D805" s="57">
        <v>0</v>
      </c>
      <c r="E805" s="58">
        <v>24501.72</v>
      </c>
      <c r="F805" s="58">
        <v>24501.72</v>
      </c>
      <c r="G805" s="57">
        <v>24501.72</v>
      </c>
      <c r="H805" s="57">
        <v>24501.72</v>
      </c>
      <c r="I805" s="57">
        <v>0</v>
      </c>
      <c r="J805" s="57">
        <v>0</v>
      </c>
      <c r="K805" s="57">
        <f t="shared" si="24"/>
        <v>0</v>
      </c>
      <c r="L805" s="1" t="s">
        <v>5862</v>
      </c>
      <c r="M805" s="1" t="s">
        <v>6923</v>
      </c>
      <c r="N805" s="1" t="s">
        <v>6798</v>
      </c>
      <c r="O805" s="1" t="s">
        <v>6521</v>
      </c>
      <c r="P805" s="21" t="s">
        <v>6517</v>
      </c>
      <c r="Q805" s="3" t="s">
        <v>6818</v>
      </c>
      <c r="U805" s="1" t="str">
        <f t="shared" si="25"/>
        <v>'182</v>
      </c>
      <c r="AI805" s="1"/>
      <c r="AM805" s="1" t="s">
        <v>1452</v>
      </c>
    </row>
    <row r="806" spans="1:39" x14ac:dyDescent="0.2">
      <c r="A806" s="1" t="s">
        <v>1454</v>
      </c>
      <c r="B806" s="1" t="s">
        <v>1455</v>
      </c>
      <c r="C806" s="57">
        <v>4145.37</v>
      </c>
      <c r="D806" s="57">
        <v>0</v>
      </c>
      <c r="E806" s="58">
        <v>31794826.140000001</v>
      </c>
      <c r="F806" s="58">
        <v>29133926.140000001</v>
      </c>
      <c r="G806" s="57">
        <v>31798971.510000002</v>
      </c>
      <c r="H806" s="57">
        <v>29133926.140000001</v>
      </c>
      <c r="I806" s="57">
        <v>2665045.37</v>
      </c>
      <c r="J806" s="57">
        <v>0</v>
      </c>
      <c r="K806" s="57">
        <f t="shared" si="24"/>
        <v>2665045.37</v>
      </c>
      <c r="L806" s="1" t="s">
        <v>6712</v>
      </c>
      <c r="M806" s="1" t="s">
        <v>6921</v>
      </c>
      <c r="N806" s="1" t="s">
        <v>6801</v>
      </c>
      <c r="O806" s="1" t="s">
        <v>6527</v>
      </c>
      <c r="Q806" s="3" t="s">
        <v>6820</v>
      </c>
      <c r="U806" s="1" t="str">
        <f t="shared" si="25"/>
        <v>'182</v>
      </c>
      <c r="V806" s="1" t="s">
        <v>6854</v>
      </c>
      <c r="AI806" s="1"/>
      <c r="AM806" s="1" t="s">
        <v>1454</v>
      </c>
    </row>
    <row r="807" spans="1:39" x14ac:dyDescent="0.2">
      <c r="A807" s="1" t="s">
        <v>1456</v>
      </c>
      <c r="B807" s="1" t="s">
        <v>1457</v>
      </c>
      <c r="C807" s="57">
        <v>0</v>
      </c>
      <c r="D807" s="57">
        <v>0</v>
      </c>
      <c r="E807" s="58">
        <v>335075.07</v>
      </c>
      <c r="F807" s="58">
        <v>335075.07</v>
      </c>
      <c r="G807" s="57">
        <v>335075.07</v>
      </c>
      <c r="H807" s="57">
        <v>335075.07</v>
      </c>
      <c r="I807" s="57">
        <v>0</v>
      </c>
      <c r="J807" s="57">
        <v>0</v>
      </c>
      <c r="K807" s="57">
        <f t="shared" si="24"/>
        <v>0</v>
      </c>
      <c r="L807" s="1" t="s">
        <v>5862</v>
      </c>
      <c r="M807" s="1" t="s">
        <v>6923</v>
      </c>
      <c r="N807" s="1" t="s">
        <v>6798</v>
      </c>
      <c r="O807" s="1" t="s">
        <v>6521</v>
      </c>
      <c r="P807" s="21" t="s">
        <v>6519</v>
      </c>
      <c r="Q807" s="3" t="s">
        <v>6818</v>
      </c>
      <c r="U807" s="1" t="str">
        <f t="shared" si="25"/>
        <v>'182</v>
      </c>
      <c r="AI807" s="1"/>
      <c r="AM807" s="1" t="s">
        <v>1456</v>
      </c>
    </row>
    <row r="808" spans="1:39" x14ac:dyDescent="0.2">
      <c r="A808" s="1" t="s">
        <v>6021</v>
      </c>
      <c r="B808" s="1" t="s">
        <v>6022</v>
      </c>
      <c r="C808" s="57">
        <v>0</v>
      </c>
      <c r="D808" s="57">
        <v>0</v>
      </c>
      <c r="E808" s="58">
        <v>7784825.0499999998</v>
      </c>
      <c r="F808" s="58">
        <v>7784825.0499999998</v>
      </c>
      <c r="G808" s="57">
        <v>7784825.0499999998</v>
      </c>
      <c r="H808" s="57">
        <v>7784825.0499999998</v>
      </c>
      <c r="I808" s="57">
        <v>0</v>
      </c>
      <c r="J808" s="57">
        <v>0</v>
      </c>
      <c r="K808" s="57">
        <f t="shared" si="24"/>
        <v>0</v>
      </c>
      <c r="L808" s="1" t="s">
        <v>6712</v>
      </c>
      <c r="M808" s="1" t="s">
        <v>6921</v>
      </c>
      <c r="N808" s="1" t="s">
        <v>6801</v>
      </c>
      <c r="O808" s="1" t="s">
        <v>6527</v>
      </c>
      <c r="Q808" s="3" t="s">
        <v>6820</v>
      </c>
      <c r="U808" s="1" t="str">
        <f t="shared" si="25"/>
        <v>'182</v>
      </c>
      <c r="V808" s="1" t="s">
        <v>6854</v>
      </c>
      <c r="AI808" s="1"/>
      <c r="AM808" s="1" t="e">
        <v>#N/A</v>
      </c>
    </row>
    <row r="809" spans="1:39" x14ac:dyDescent="0.2">
      <c r="A809" s="1" t="s">
        <v>1458</v>
      </c>
      <c r="B809" s="1" t="s">
        <v>1459</v>
      </c>
      <c r="C809" s="57">
        <v>50000</v>
      </c>
      <c r="D809" s="57">
        <v>0</v>
      </c>
      <c r="E809" s="58">
        <v>2481362.87</v>
      </c>
      <c r="F809" s="58">
        <v>2481362.87</v>
      </c>
      <c r="G809" s="57">
        <v>2531362.87</v>
      </c>
      <c r="H809" s="57">
        <v>2481362.87</v>
      </c>
      <c r="I809" s="57">
        <v>50000</v>
      </c>
      <c r="J809" s="57">
        <v>0</v>
      </c>
      <c r="K809" s="57">
        <f t="shared" si="24"/>
        <v>50000</v>
      </c>
      <c r="L809" s="1" t="s">
        <v>5862</v>
      </c>
      <c r="M809" s="1" t="s">
        <v>6923</v>
      </c>
      <c r="N809" s="1" t="s">
        <v>6798</v>
      </c>
      <c r="O809" s="1" t="s">
        <v>6521</v>
      </c>
      <c r="P809" s="21" t="s">
        <v>6519</v>
      </c>
      <c r="Q809" s="3" t="s">
        <v>6818</v>
      </c>
      <c r="U809" s="1" t="str">
        <f t="shared" si="25"/>
        <v>'182</v>
      </c>
      <c r="AI809" s="1"/>
      <c r="AM809" s="1" t="s">
        <v>1458</v>
      </c>
    </row>
    <row r="810" spans="1:39" x14ac:dyDescent="0.2">
      <c r="A810" s="1" t="s">
        <v>1460</v>
      </c>
      <c r="B810" s="1" t="s">
        <v>1461</v>
      </c>
      <c r="C810" s="57">
        <v>0</v>
      </c>
      <c r="D810" s="57">
        <v>0</v>
      </c>
      <c r="E810" s="58">
        <v>0</v>
      </c>
      <c r="F810" s="58">
        <v>0</v>
      </c>
      <c r="G810" s="57">
        <v>0</v>
      </c>
      <c r="H810" s="57">
        <v>0</v>
      </c>
      <c r="I810" s="57">
        <v>0</v>
      </c>
      <c r="J810" s="57">
        <v>0</v>
      </c>
      <c r="K810" s="57">
        <f t="shared" si="24"/>
        <v>0</v>
      </c>
      <c r="L810" s="1" t="s">
        <v>5862</v>
      </c>
      <c r="M810" s="1" t="s">
        <v>6923</v>
      </c>
      <c r="N810" s="1" t="s">
        <v>6798</v>
      </c>
      <c r="O810" s="1" t="s">
        <v>6521</v>
      </c>
      <c r="P810" s="21" t="s">
        <v>6519</v>
      </c>
      <c r="Q810" s="3" t="s">
        <v>6818</v>
      </c>
      <c r="U810" s="1" t="str">
        <f t="shared" si="25"/>
        <v>'182</v>
      </c>
      <c r="AI810" s="1"/>
      <c r="AM810" s="1" t="s">
        <v>1460</v>
      </c>
    </row>
    <row r="811" spans="1:39" x14ac:dyDescent="0.2">
      <c r="A811" s="1" t="s">
        <v>1462</v>
      </c>
      <c r="B811" s="1" t="s">
        <v>1463</v>
      </c>
      <c r="C811" s="57">
        <v>4912705.7300000004</v>
      </c>
      <c r="D811" s="57">
        <v>0</v>
      </c>
      <c r="E811" s="58">
        <v>23729170.739999998</v>
      </c>
      <c r="F811" s="58">
        <v>23039200.050000001</v>
      </c>
      <c r="G811" s="57">
        <v>28641876.469999999</v>
      </c>
      <c r="H811" s="57">
        <v>23039200.050000001</v>
      </c>
      <c r="I811" s="57">
        <v>5602676.4199999999</v>
      </c>
      <c r="J811" s="57">
        <v>0</v>
      </c>
      <c r="K811" s="57">
        <f t="shared" si="24"/>
        <v>5602676.4199999999</v>
      </c>
      <c r="L811" s="1" t="s">
        <v>5862</v>
      </c>
      <c r="M811" s="1" t="s">
        <v>6923</v>
      </c>
      <c r="N811" s="1" t="s">
        <v>6798</v>
      </c>
      <c r="O811" s="1" t="s">
        <v>6521</v>
      </c>
      <c r="P811" s="21" t="s">
        <v>6519</v>
      </c>
      <c r="Q811" s="3" t="s">
        <v>6818</v>
      </c>
      <c r="U811" s="1" t="str">
        <f t="shared" si="25"/>
        <v>'182</v>
      </c>
      <c r="AI811" s="1"/>
      <c r="AM811" s="1" t="s">
        <v>1462</v>
      </c>
    </row>
    <row r="812" spans="1:39" x14ac:dyDescent="0.2">
      <c r="A812" s="1" t="s">
        <v>6023</v>
      </c>
      <c r="B812" s="1" t="s">
        <v>6024</v>
      </c>
      <c r="C812" s="57">
        <v>19500</v>
      </c>
      <c r="D812" s="57">
        <v>0</v>
      </c>
      <c r="E812" s="58">
        <v>0</v>
      </c>
      <c r="F812" s="58">
        <v>19500</v>
      </c>
      <c r="G812" s="57">
        <v>19500</v>
      </c>
      <c r="H812" s="57">
        <v>19500</v>
      </c>
      <c r="I812" s="57">
        <v>0</v>
      </c>
      <c r="J812" s="57">
        <v>0</v>
      </c>
      <c r="K812" s="57">
        <f t="shared" si="24"/>
        <v>0</v>
      </c>
      <c r="L812" s="1" t="s">
        <v>5862</v>
      </c>
      <c r="M812" s="1" t="s">
        <v>6923</v>
      </c>
      <c r="N812" s="1" t="s">
        <v>6798</v>
      </c>
      <c r="O812" s="1" t="s">
        <v>6521</v>
      </c>
      <c r="P812" s="21" t="s">
        <v>6519</v>
      </c>
      <c r="Q812" s="3" t="s">
        <v>6818</v>
      </c>
      <c r="U812" s="1" t="str">
        <f t="shared" si="25"/>
        <v>'182</v>
      </c>
      <c r="AI812" s="1"/>
      <c r="AM812" s="1" t="e">
        <v>#N/A</v>
      </c>
    </row>
    <row r="813" spans="1:39" x14ac:dyDescent="0.2">
      <c r="A813" s="1" t="s">
        <v>1464</v>
      </c>
      <c r="B813" s="1" t="s">
        <v>1465</v>
      </c>
      <c r="C813" s="57">
        <v>447993.34</v>
      </c>
      <c r="D813" s="57">
        <v>0</v>
      </c>
      <c r="E813" s="58">
        <v>22074942.18</v>
      </c>
      <c r="F813" s="58">
        <v>22066185.510000002</v>
      </c>
      <c r="G813" s="57">
        <v>22522935.52</v>
      </c>
      <c r="H813" s="57">
        <v>22066185.510000002</v>
      </c>
      <c r="I813" s="57">
        <v>456750.01</v>
      </c>
      <c r="J813" s="57">
        <v>0</v>
      </c>
      <c r="K813" s="57">
        <f t="shared" si="24"/>
        <v>456750.01</v>
      </c>
      <c r="L813" s="1" t="s">
        <v>6712</v>
      </c>
      <c r="M813" s="1" t="s">
        <v>6921</v>
      </c>
      <c r="N813" s="1" t="s">
        <v>6801</v>
      </c>
      <c r="O813" s="1" t="s">
        <v>6527</v>
      </c>
      <c r="Q813" s="3" t="s">
        <v>6820</v>
      </c>
      <c r="U813" s="1" t="str">
        <f t="shared" si="25"/>
        <v>'182</v>
      </c>
      <c r="V813" s="1" t="s">
        <v>6854</v>
      </c>
      <c r="AI813" s="1"/>
      <c r="AM813" s="1" t="s">
        <v>1464</v>
      </c>
    </row>
    <row r="814" spans="1:39" x14ac:dyDescent="0.2">
      <c r="A814" s="1" t="s">
        <v>1466</v>
      </c>
      <c r="B814" s="1" t="s">
        <v>1467</v>
      </c>
      <c r="C814" s="57">
        <v>9814215.8000000007</v>
      </c>
      <c r="D814" s="57">
        <v>0</v>
      </c>
      <c r="E814" s="58">
        <v>21743917.18</v>
      </c>
      <c r="F814" s="58">
        <v>22949847.050000001</v>
      </c>
      <c r="G814" s="57">
        <v>31558132.98</v>
      </c>
      <c r="H814" s="57">
        <v>22949847.050000001</v>
      </c>
      <c r="I814" s="57">
        <v>8608285.9299999997</v>
      </c>
      <c r="J814" s="57">
        <v>0</v>
      </c>
      <c r="K814" s="57">
        <f t="shared" si="24"/>
        <v>8608285.9299999997</v>
      </c>
      <c r="L814" s="1" t="s">
        <v>5862</v>
      </c>
      <c r="M814" s="1" t="s">
        <v>6923</v>
      </c>
      <c r="N814" s="1" t="s">
        <v>6798</v>
      </c>
      <c r="O814" s="1" t="s">
        <v>6521</v>
      </c>
      <c r="P814" s="21" t="s">
        <v>6519</v>
      </c>
      <c r="Q814" s="3" t="s">
        <v>6818</v>
      </c>
      <c r="U814" s="1" t="str">
        <f t="shared" si="25"/>
        <v>'182</v>
      </c>
      <c r="AI814" s="1"/>
      <c r="AM814" s="1" t="s">
        <v>1466</v>
      </c>
    </row>
    <row r="815" spans="1:39" x14ac:dyDescent="0.2">
      <c r="A815" s="1" t="s">
        <v>1468</v>
      </c>
      <c r="B815" s="1" t="s">
        <v>1469</v>
      </c>
      <c r="C815" s="57">
        <v>18000</v>
      </c>
      <c r="D815" s="57">
        <v>0</v>
      </c>
      <c r="E815" s="58">
        <v>132264.13</v>
      </c>
      <c r="F815" s="58">
        <v>132264.13</v>
      </c>
      <c r="G815" s="57">
        <v>150264.13</v>
      </c>
      <c r="H815" s="57">
        <v>132264.13</v>
      </c>
      <c r="I815" s="57">
        <v>18000</v>
      </c>
      <c r="J815" s="57">
        <v>0</v>
      </c>
      <c r="K815" s="57">
        <f t="shared" si="24"/>
        <v>18000</v>
      </c>
      <c r="L815" s="1" t="s">
        <v>5862</v>
      </c>
      <c r="M815" s="1" t="s">
        <v>6923</v>
      </c>
      <c r="N815" s="1" t="s">
        <v>6798</v>
      </c>
      <c r="O815" s="1" t="s">
        <v>6521</v>
      </c>
      <c r="P815" s="21" t="s">
        <v>6520</v>
      </c>
      <c r="Q815" s="3" t="s">
        <v>6818</v>
      </c>
      <c r="U815" s="1" t="str">
        <f t="shared" si="25"/>
        <v>'182</v>
      </c>
      <c r="AI815" s="1"/>
      <c r="AM815" s="1" t="s">
        <v>1468</v>
      </c>
    </row>
    <row r="816" spans="1:39" x14ac:dyDescent="0.2">
      <c r="A816" s="1" t="s">
        <v>1470</v>
      </c>
      <c r="B816" s="1" t="s">
        <v>1471</v>
      </c>
      <c r="C816" s="57">
        <v>193586.38</v>
      </c>
      <c r="D816" s="57">
        <v>0</v>
      </c>
      <c r="E816" s="58">
        <v>225000</v>
      </c>
      <c r="F816" s="58">
        <v>236150</v>
      </c>
      <c r="G816" s="57">
        <v>418586.38</v>
      </c>
      <c r="H816" s="57">
        <v>236150</v>
      </c>
      <c r="I816" s="57">
        <v>182436.38</v>
      </c>
      <c r="J816" s="57">
        <v>0</v>
      </c>
      <c r="K816" s="57">
        <f t="shared" si="24"/>
        <v>182436.38</v>
      </c>
      <c r="L816" s="1" t="s">
        <v>5862</v>
      </c>
      <c r="M816" s="1" t="s">
        <v>6923</v>
      </c>
      <c r="N816" s="1" t="s">
        <v>6798</v>
      </c>
      <c r="O816" s="1" t="s">
        <v>6521</v>
      </c>
      <c r="P816" s="21" t="s">
        <v>6520</v>
      </c>
      <c r="Q816" s="3" t="s">
        <v>6818</v>
      </c>
      <c r="U816" s="1" t="str">
        <f t="shared" si="25"/>
        <v>'182</v>
      </c>
      <c r="AI816" s="1"/>
      <c r="AM816" s="1" t="s">
        <v>1470</v>
      </c>
    </row>
    <row r="817" spans="1:39" x14ac:dyDescent="0.2">
      <c r="A817" s="1" t="s">
        <v>1472</v>
      </c>
      <c r="B817" s="1" t="s">
        <v>1473</v>
      </c>
      <c r="C817" s="57">
        <v>1341.97</v>
      </c>
      <c r="D817" s="57">
        <v>0</v>
      </c>
      <c r="E817" s="58">
        <v>0</v>
      </c>
      <c r="F817" s="58">
        <v>0</v>
      </c>
      <c r="G817" s="57">
        <v>1341.97</v>
      </c>
      <c r="H817" s="57">
        <v>0</v>
      </c>
      <c r="I817" s="57">
        <v>1341.97</v>
      </c>
      <c r="J817" s="57">
        <v>0</v>
      </c>
      <c r="K817" s="57">
        <f t="shared" si="24"/>
        <v>1341.97</v>
      </c>
      <c r="L817" s="1" t="s">
        <v>5862</v>
      </c>
      <c r="M817" s="1" t="s">
        <v>6923</v>
      </c>
      <c r="N817" s="1" t="s">
        <v>6798</v>
      </c>
      <c r="O817" s="1" t="s">
        <v>6521</v>
      </c>
      <c r="P817" s="21" t="s">
        <v>6520</v>
      </c>
      <c r="Q817" s="3" t="s">
        <v>6818</v>
      </c>
      <c r="U817" s="1" t="str">
        <f t="shared" si="25"/>
        <v>'182</v>
      </c>
      <c r="AI817" s="1"/>
      <c r="AM817" s="1" t="s">
        <v>1472</v>
      </c>
    </row>
    <row r="818" spans="1:39" x14ac:dyDescent="0.2">
      <c r="A818" s="1" t="s">
        <v>1474</v>
      </c>
      <c r="B818" s="1" t="s">
        <v>1475</v>
      </c>
      <c r="C818" s="57">
        <v>313063.40999999997</v>
      </c>
      <c r="D818" s="57">
        <v>0</v>
      </c>
      <c r="E818" s="58">
        <v>5039669.0999999996</v>
      </c>
      <c r="F818" s="58">
        <v>5041312.82</v>
      </c>
      <c r="G818" s="57">
        <v>5352732.51</v>
      </c>
      <c r="H818" s="57">
        <v>5041312.82</v>
      </c>
      <c r="I818" s="57">
        <v>311419.69</v>
      </c>
      <c r="J818" s="57">
        <v>0</v>
      </c>
      <c r="K818" s="57">
        <f t="shared" si="24"/>
        <v>311419.69</v>
      </c>
      <c r="L818" s="1" t="s">
        <v>5862</v>
      </c>
      <c r="M818" s="1" t="s">
        <v>6923</v>
      </c>
      <c r="N818" s="1" t="s">
        <v>6798</v>
      </c>
      <c r="O818" s="1" t="s">
        <v>6521</v>
      </c>
      <c r="P818" s="21" t="s">
        <v>6520</v>
      </c>
      <c r="Q818" s="3" t="s">
        <v>6818</v>
      </c>
      <c r="U818" s="1" t="str">
        <f t="shared" si="25"/>
        <v>'182</v>
      </c>
      <c r="AI818" s="1"/>
      <c r="AM818" s="1" t="s">
        <v>1474</v>
      </c>
    </row>
    <row r="819" spans="1:39" x14ac:dyDescent="0.2">
      <c r="A819" s="1" t="s">
        <v>1476</v>
      </c>
      <c r="B819" s="1" t="s">
        <v>1477</v>
      </c>
      <c r="C819" s="57">
        <v>0</v>
      </c>
      <c r="D819" s="57">
        <v>0</v>
      </c>
      <c r="E819" s="58">
        <v>147579.6</v>
      </c>
      <c r="F819" s="58">
        <v>147579.6</v>
      </c>
      <c r="G819" s="57">
        <v>147579.6</v>
      </c>
      <c r="H819" s="57">
        <v>147579.6</v>
      </c>
      <c r="I819" s="57">
        <v>0</v>
      </c>
      <c r="J819" s="57">
        <v>0</v>
      </c>
      <c r="K819" s="57">
        <f t="shared" si="24"/>
        <v>0</v>
      </c>
      <c r="L819" s="1" t="s">
        <v>5862</v>
      </c>
      <c r="M819" s="1" t="s">
        <v>6923</v>
      </c>
      <c r="N819" s="1" t="s">
        <v>6798</v>
      </c>
      <c r="O819" s="1" t="s">
        <v>6521</v>
      </c>
      <c r="P819" s="21" t="s">
        <v>6520</v>
      </c>
      <c r="Q819" s="3" t="s">
        <v>6818</v>
      </c>
      <c r="U819" s="1" t="str">
        <f t="shared" si="25"/>
        <v>'182</v>
      </c>
      <c r="AI819" s="1"/>
      <c r="AM819" s="1" t="s">
        <v>1476</v>
      </c>
    </row>
    <row r="820" spans="1:39" x14ac:dyDescent="0.2">
      <c r="A820" s="1" t="s">
        <v>1478</v>
      </c>
      <c r="B820" s="1" t="s">
        <v>1479</v>
      </c>
      <c r="C820" s="57">
        <v>59658.86</v>
      </c>
      <c r="D820" s="57">
        <v>0</v>
      </c>
      <c r="E820" s="58">
        <v>328819.14</v>
      </c>
      <c r="F820" s="58">
        <v>331006.33</v>
      </c>
      <c r="G820" s="57">
        <v>388478</v>
      </c>
      <c r="H820" s="57">
        <v>331006.33</v>
      </c>
      <c r="I820" s="57">
        <v>57471.67</v>
      </c>
      <c r="J820" s="57">
        <v>0</v>
      </c>
      <c r="K820" s="57">
        <f t="shared" si="24"/>
        <v>57471.67</v>
      </c>
      <c r="L820" s="1" t="s">
        <v>5862</v>
      </c>
      <c r="M820" s="1" t="s">
        <v>6923</v>
      </c>
      <c r="N820" s="1" t="s">
        <v>6798</v>
      </c>
      <c r="O820" s="1" t="s">
        <v>6521</v>
      </c>
      <c r="P820" s="21" t="s">
        <v>6520</v>
      </c>
      <c r="Q820" s="3" t="s">
        <v>6818</v>
      </c>
      <c r="U820" s="1" t="str">
        <f t="shared" si="25"/>
        <v>'182</v>
      </c>
      <c r="AI820" s="1"/>
      <c r="AM820" s="1" t="s">
        <v>1478</v>
      </c>
    </row>
    <row r="821" spans="1:39" x14ac:dyDescent="0.2">
      <c r="A821" s="1" t="s">
        <v>1480</v>
      </c>
      <c r="B821" s="1" t="s">
        <v>1481</v>
      </c>
      <c r="C821" s="57">
        <v>215741.89</v>
      </c>
      <c r="D821" s="57">
        <v>0</v>
      </c>
      <c r="E821" s="58">
        <v>0</v>
      </c>
      <c r="F821" s="58">
        <v>0</v>
      </c>
      <c r="G821" s="57">
        <v>215741.89</v>
      </c>
      <c r="H821" s="57">
        <v>0</v>
      </c>
      <c r="I821" s="57">
        <v>215741.89</v>
      </c>
      <c r="J821" s="57">
        <v>0</v>
      </c>
      <c r="K821" s="57">
        <f t="shared" si="24"/>
        <v>215741.89</v>
      </c>
      <c r="L821" s="1" t="s">
        <v>5862</v>
      </c>
      <c r="M821" s="1" t="s">
        <v>6923</v>
      </c>
      <c r="N821" s="1" t="s">
        <v>6798</v>
      </c>
      <c r="O821" s="1" t="s">
        <v>6521</v>
      </c>
      <c r="P821" s="21" t="s">
        <v>6520</v>
      </c>
      <c r="Q821" s="3" t="s">
        <v>6818</v>
      </c>
      <c r="U821" s="1" t="str">
        <f t="shared" si="25"/>
        <v>'182</v>
      </c>
      <c r="AI821" s="1"/>
      <c r="AM821" s="1" t="s">
        <v>1480</v>
      </c>
    </row>
    <row r="822" spans="1:39" x14ac:dyDescent="0.2">
      <c r="A822" s="1" t="s">
        <v>6025</v>
      </c>
      <c r="B822" s="1" t="s">
        <v>6026</v>
      </c>
      <c r="C822" s="57">
        <v>0</v>
      </c>
      <c r="D822" s="57">
        <v>0</v>
      </c>
      <c r="E822" s="58">
        <v>49986.47</v>
      </c>
      <c r="F822" s="58">
        <v>49986.47</v>
      </c>
      <c r="G822" s="57">
        <v>49986.47</v>
      </c>
      <c r="H822" s="57">
        <v>49986.47</v>
      </c>
      <c r="I822" s="57">
        <v>0</v>
      </c>
      <c r="J822" s="57">
        <v>0</v>
      </c>
      <c r="K822" s="57">
        <f t="shared" si="24"/>
        <v>0</v>
      </c>
      <c r="L822" s="1" t="s">
        <v>5862</v>
      </c>
      <c r="M822" s="1" t="s">
        <v>6923</v>
      </c>
      <c r="N822" s="1" t="s">
        <v>6798</v>
      </c>
      <c r="O822" s="1" t="s">
        <v>6521</v>
      </c>
      <c r="P822" s="21" t="s">
        <v>6520</v>
      </c>
      <c r="Q822" s="3" t="s">
        <v>6818</v>
      </c>
      <c r="U822" s="1" t="str">
        <f t="shared" si="25"/>
        <v>'182</v>
      </c>
      <c r="AI822" s="1"/>
      <c r="AM822" s="1" t="e">
        <v>#N/A</v>
      </c>
    </row>
    <row r="823" spans="1:39" x14ac:dyDescent="0.2">
      <c r="A823" s="1" t="s">
        <v>1482</v>
      </c>
      <c r="B823" s="1" t="s">
        <v>1483</v>
      </c>
      <c r="C823" s="57">
        <v>0</v>
      </c>
      <c r="D823" s="57">
        <v>0</v>
      </c>
      <c r="E823" s="58">
        <v>4015000</v>
      </c>
      <c r="F823" s="58">
        <v>4015000</v>
      </c>
      <c r="G823" s="57">
        <v>4015000</v>
      </c>
      <c r="H823" s="57">
        <v>4015000</v>
      </c>
      <c r="I823" s="57">
        <v>0</v>
      </c>
      <c r="J823" s="57">
        <v>0</v>
      </c>
      <c r="K823" s="57">
        <f t="shared" si="24"/>
        <v>0</v>
      </c>
      <c r="L823" s="1" t="s">
        <v>5862</v>
      </c>
      <c r="M823" s="1" t="s">
        <v>6923</v>
      </c>
      <c r="N823" s="1" t="s">
        <v>6798</v>
      </c>
      <c r="O823" s="1" t="s">
        <v>6521</v>
      </c>
      <c r="P823" s="21" t="s">
        <v>6518</v>
      </c>
      <c r="Q823" s="3" t="s">
        <v>6818</v>
      </c>
      <c r="U823" s="1" t="str">
        <f t="shared" si="25"/>
        <v>'182</v>
      </c>
      <c r="AI823" s="1"/>
      <c r="AM823" s="1" t="s">
        <v>1482</v>
      </c>
    </row>
    <row r="824" spans="1:39" x14ac:dyDescent="0.2">
      <c r="A824" s="1" t="s">
        <v>1484</v>
      </c>
      <c r="B824" s="1" t="s">
        <v>1485</v>
      </c>
      <c r="C824" s="57">
        <v>0</v>
      </c>
      <c r="D824" s="57">
        <v>0</v>
      </c>
      <c r="E824" s="58">
        <v>107815.9</v>
      </c>
      <c r="F824" s="58">
        <v>107815.9</v>
      </c>
      <c r="G824" s="57">
        <v>107815.9</v>
      </c>
      <c r="H824" s="57">
        <v>107815.9</v>
      </c>
      <c r="I824" s="57">
        <v>0</v>
      </c>
      <c r="J824" s="57">
        <v>0</v>
      </c>
      <c r="K824" s="57">
        <f t="shared" si="24"/>
        <v>0</v>
      </c>
      <c r="L824" s="1" t="s">
        <v>5862</v>
      </c>
      <c r="M824" s="1" t="s">
        <v>6923</v>
      </c>
      <c r="N824" s="1" t="s">
        <v>6798</v>
      </c>
      <c r="O824" s="1" t="s">
        <v>6521</v>
      </c>
      <c r="P824" s="21" t="s">
        <v>6518</v>
      </c>
      <c r="Q824" s="3" t="s">
        <v>6818</v>
      </c>
      <c r="U824" s="1" t="str">
        <f t="shared" si="25"/>
        <v>'182</v>
      </c>
      <c r="AI824" s="1"/>
      <c r="AM824" s="1" t="s">
        <v>1484</v>
      </c>
    </row>
    <row r="825" spans="1:39" x14ac:dyDescent="0.2">
      <c r="A825" s="1" t="s">
        <v>1486</v>
      </c>
      <c r="B825" s="1" t="s">
        <v>1487</v>
      </c>
      <c r="C825" s="57">
        <v>0</v>
      </c>
      <c r="D825" s="57">
        <v>0</v>
      </c>
      <c r="E825" s="58">
        <v>22000</v>
      </c>
      <c r="F825" s="58">
        <v>15008.21</v>
      </c>
      <c r="G825" s="57">
        <v>22000</v>
      </c>
      <c r="H825" s="57">
        <v>15008.21</v>
      </c>
      <c r="I825" s="57">
        <v>6991.79</v>
      </c>
      <c r="J825" s="57">
        <v>0</v>
      </c>
      <c r="K825" s="57">
        <f t="shared" si="24"/>
        <v>6991.79</v>
      </c>
      <c r="L825" s="1" t="s">
        <v>5862</v>
      </c>
      <c r="M825" s="1" t="s">
        <v>6923</v>
      </c>
      <c r="N825" s="1" t="s">
        <v>6798</v>
      </c>
      <c r="O825" s="1" t="s">
        <v>6521</v>
      </c>
      <c r="P825" s="21" t="s">
        <v>6518</v>
      </c>
      <c r="Q825" s="3" t="s">
        <v>6818</v>
      </c>
      <c r="U825" s="1" t="str">
        <f t="shared" si="25"/>
        <v>'182</v>
      </c>
      <c r="AI825" s="1"/>
      <c r="AM825" s="1" t="s">
        <v>1486</v>
      </c>
    </row>
    <row r="826" spans="1:39" x14ac:dyDescent="0.2">
      <c r="A826" s="1" t="s">
        <v>1488</v>
      </c>
      <c r="B826" s="1" t="s">
        <v>1489</v>
      </c>
      <c r="C826" s="57">
        <v>284962.36</v>
      </c>
      <c r="D826" s="57">
        <v>0</v>
      </c>
      <c r="E826" s="58">
        <v>26256404.98</v>
      </c>
      <c r="F826" s="58">
        <v>26194584.859999999</v>
      </c>
      <c r="G826" s="57">
        <v>26541367.34</v>
      </c>
      <c r="H826" s="57">
        <v>26194584.859999999</v>
      </c>
      <c r="I826" s="57">
        <v>346782.48</v>
      </c>
      <c r="J826" s="57">
        <v>0</v>
      </c>
      <c r="K826" s="57">
        <f t="shared" si="24"/>
        <v>346782.48</v>
      </c>
      <c r="L826" s="1" t="s">
        <v>5862</v>
      </c>
      <c r="M826" s="1" t="s">
        <v>6923</v>
      </c>
      <c r="N826" s="1" t="s">
        <v>6798</v>
      </c>
      <c r="O826" s="1" t="s">
        <v>6521</v>
      </c>
      <c r="P826" s="21" t="s">
        <v>6517</v>
      </c>
      <c r="Q826" s="3" t="s">
        <v>6818</v>
      </c>
      <c r="U826" s="1" t="str">
        <f t="shared" si="25"/>
        <v>'182</v>
      </c>
      <c r="AI826" s="1"/>
      <c r="AM826" s="1" t="s">
        <v>1488</v>
      </c>
    </row>
    <row r="827" spans="1:39" x14ac:dyDescent="0.2">
      <c r="A827" s="1" t="s">
        <v>6027</v>
      </c>
      <c r="B827" s="1" t="s">
        <v>6028</v>
      </c>
      <c r="C827" s="57">
        <v>0</v>
      </c>
      <c r="D827" s="57">
        <v>0</v>
      </c>
      <c r="E827" s="58">
        <v>74744.800000000003</v>
      </c>
      <c r="F827" s="58">
        <v>74744.800000000003</v>
      </c>
      <c r="G827" s="57">
        <v>74744.800000000003</v>
      </c>
      <c r="H827" s="57">
        <v>74744.800000000003</v>
      </c>
      <c r="I827" s="57">
        <v>0</v>
      </c>
      <c r="J827" s="57">
        <v>0</v>
      </c>
      <c r="K827" s="57">
        <f t="shared" si="24"/>
        <v>0</v>
      </c>
      <c r="L827" s="1" t="s">
        <v>5862</v>
      </c>
      <c r="M827" s="1" t="s">
        <v>6923</v>
      </c>
      <c r="N827" s="1" t="s">
        <v>6798</v>
      </c>
      <c r="O827" s="1" t="s">
        <v>6521</v>
      </c>
      <c r="P827" s="21" t="s">
        <v>6517</v>
      </c>
      <c r="Q827" s="3" t="s">
        <v>6818</v>
      </c>
      <c r="U827" s="1" t="str">
        <f t="shared" si="25"/>
        <v>'182</v>
      </c>
      <c r="AI827" s="1"/>
      <c r="AM827" s="1" t="e">
        <v>#N/A</v>
      </c>
    </row>
    <row r="828" spans="1:39" x14ac:dyDescent="0.2">
      <c r="A828" s="1" t="s">
        <v>1490</v>
      </c>
      <c r="B828" s="1" t="s">
        <v>1491</v>
      </c>
      <c r="C828" s="57">
        <v>34373.519999999997</v>
      </c>
      <c r="D828" s="57">
        <v>0</v>
      </c>
      <c r="E828" s="58">
        <v>923561.94</v>
      </c>
      <c r="F828" s="58">
        <v>954733.69</v>
      </c>
      <c r="G828" s="57">
        <v>957935.46</v>
      </c>
      <c r="H828" s="57">
        <v>954733.69</v>
      </c>
      <c r="I828" s="57">
        <v>3201.77</v>
      </c>
      <c r="J828" s="57">
        <v>0</v>
      </c>
      <c r="K828" s="57">
        <f t="shared" si="24"/>
        <v>3201.77</v>
      </c>
      <c r="L828" s="1" t="s">
        <v>5862</v>
      </c>
      <c r="M828" s="1" t="s">
        <v>6923</v>
      </c>
      <c r="N828" s="1" t="s">
        <v>6798</v>
      </c>
      <c r="O828" s="1" t="s">
        <v>6521</v>
      </c>
      <c r="P828" s="21" t="s">
        <v>6517</v>
      </c>
      <c r="Q828" s="3" t="s">
        <v>6818</v>
      </c>
      <c r="U828" s="1" t="str">
        <f t="shared" si="25"/>
        <v>'182</v>
      </c>
      <c r="AI828" s="1"/>
      <c r="AM828" s="1" t="s">
        <v>1490</v>
      </c>
    </row>
    <row r="829" spans="1:39" x14ac:dyDescent="0.2">
      <c r="A829" s="1" t="s">
        <v>1492</v>
      </c>
      <c r="B829" s="1" t="s">
        <v>1493</v>
      </c>
      <c r="C829" s="57">
        <v>0</v>
      </c>
      <c r="D829" s="57">
        <v>0</v>
      </c>
      <c r="E829" s="58">
        <v>2352884.27</v>
      </c>
      <c r="F829" s="58">
        <v>2352884.27</v>
      </c>
      <c r="G829" s="57">
        <v>2352884.27</v>
      </c>
      <c r="H829" s="57">
        <v>2352884.27</v>
      </c>
      <c r="I829" s="57">
        <v>0</v>
      </c>
      <c r="J829" s="57">
        <v>0</v>
      </c>
      <c r="K829" s="57">
        <f t="shared" si="24"/>
        <v>0</v>
      </c>
      <c r="L829" s="1" t="s">
        <v>5862</v>
      </c>
      <c r="M829" s="1" t="s">
        <v>6923</v>
      </c>
      <c r="N829" s="1" t="s">
        <v>6798</v>
      </c>
      <c r="O829" s="1" t="s">
        <v>6521</v>
      </c>
      <c r="P829" s="21" t="s">
        <v>6517</v>
      </c>
      <c r="Q829" s="3" t="s">
        <v>6818</v>
      </c>
      <c r="U829" s="1" t="str">
        <f t="shared" si="25"/>
        <v>'182</v>
      </c>
      <c r="AI829" s="1"/>
      <c r="AM829" s="1" t="s">
        <v>1492</v>
      </c>
    </row>
    <row r="830" spans="1:39" x14ac:dyDescent="0.2">
      <c r="A830" s="1" t="s">
        <v>1494</v>
      </c>
      <c r="B830" s="1" t="s">
        <v>1495</v>
      </c>
      <c r="C830" s="57">
        <v>894448.06</v>
      </c>
      <c r="D830" s="57">
        <v>0</v>
      </c>
      <c r="E830" s="58">
        <v>14077355.16</v>
      </c>
      <c r="F830" s="58">
        <v>14107951.08</v>
      </c>
      <c r="G830" s="57">
        <v>14971803.220000001</v>
      </c>
      <c r="H830" s="57">
        <v>14107951.08</v>
      </c>
      <c r="I830" s="57">
        <v>863852.14</v>
      </c>
      <c r="J830" s="57">
        <v>0</v>
      </c>
      <c r="K830" s="57">
        <f t="shared" si="24"/>
        <v>863852.14</v>
      </c>
      <c r="L830" s="1" t="s">
        <v>5862</v>
      </c>
      <c r="M830" s="1" t="s">
        <v>6923</v>
      </c>
      <c r="N830" s="1" t="s">
        <v>6798</v>
      </c>
      <c r="O830" s="1" t="s">
        <v>6521</v>
      </c>
      <c r="P830" s="21" t="s">
        <v>6519</v>
      </c>
      <c r="Q830" s="3" t="s">
        <v>6818</v>
      </c>
      <c r="U830" s="1" t="str">
        <f t="shared" si="25"/>
        <v>'182</v>
      </c>
      <c r="AI830" s="1"/>
      <c r="AM830" s="1" t="s">
        <v>1494</v>
      </c>
    </row>
    <row r="831" spans="1:39" x14ac:dyDescent="0.2">
      <c r="A831" s="1" t="s">
        <v>1496</v>
      </c>
      <c r="B831" s="1" t="s">
        <v>1497</v>
      </c>
      <c r="C831" s="57">
        <v>0</v>
      </c>
      <c r="D831" s="57">
        <v>0</v>
      </c>
      <c r="E831" s="58">
        <v>4381644.34</v>
      </c>
      <c r="F831" s="58">
        <v>4381644.34</v>
      </c>
      <c r="G831" s="57">
        <v>4381644.34</v>
      </c>
      <c r="H831" s="57">
        <v>4381644.34</v>
      </c>
      <c r="I831" s="57">
        <v>0</v>
      </c>
      <c r="J831" s="57">
        <v>0</v>
      </c>
      <c r="K831" s="57">
        <f t="shared" si="24"/>
        <v>0</v>
      </c>
      <c r="L831" s="1" t="s">
        <v>5862</v>
      </c>
      <c r="M831" s="1" t="s">
        <v>6923</v>
      </c>
      <c r="N831" s="1" t="s">
        <v>6798</v>
      </c>
      <c r="O831" s="1" t="s">
        <v>6521</v>
      </c>
      <c r="P831" s="21" t="s">
        <v>6519</v>
      </c>
      <c r="Q831" s="3" t="s">
        <v>6818</v>
      </c>
      <c r="U831" s="1" t="str">
        <f t="shared" si="25"/>
        <v>'182</v>
      </c>
      <c r="AI831" s="1"/>
      <c r="AM831" s="1" t="s">
        <v>1496</v>
      </c>
    </row>
    <row r="832" spans="1:39" x14ac:dyDescent="0.2">
      <c r="A832" s="1" t="s">
        <v>1498</v>
      </c>
      <c r="B832" s="1" t="s">
        <v>1499</v>
      </c>
      <c r="C832" s="57">
        <v>0</v>
      </c>
      <c r="D832" s="57">
        <v>0</v>
      </c>
      <c r="E832" s="58">
        <v>1348816.03</v>
      </c>
      <c r="F832" s="58">
        <v>1348816.03</v>
      </c>
      <c r="G832" s="57">
        <v>1348816.03</v>
      </c>
      <c r="H832" s="57">
        <v>1348816.03</v>
      </c>
      <c r="I832" s="57">
        <v>0</v>
      </c>
      <c r="J832" s="57">
        <v>0</v>
      </c>
      <c r="K832" s="57">
        <f t="shared" si="24"/>
        <v>0</v>
      </c>
      <c r="L832" s="1" t="s">
        <v>5862</v>
      </c>
      <c r="M832" s="1" t="s">
        <v>6923</v>
      </c>
      <c r="N832" s="1" t="s">
        <v>6798</v>
      </c>
      <c r="O832" s="1" t="s">
        <v>6521</v>
      </c>
      <c r="P832" s="21" t="s">
        <v>6519</v>
      </c>
      <c r="Q832" s="3" t="s">
        <v>6818</v>
      </c>
      <c r="U832" s="1" t="str">
        <f t="shared" si="25"/>
        <v>'182</v>
      </c>
      <c r="AI832" s="1"/>
      <c r="AM832" s="1" t="s">
        <v>1498</v>
      </c>
    </row>
    <row r="833" spans="1:39" x14ac:dyDescent="0.2">
      <c r="A833" s="1" t="s">
        <v>1500</v>
      </c>
      <c r="B833" s="1" t="s">
        <v>1501</v>
      </c>
      <c r="C833" s="57">
        <v>35650390.109999999</v>
      </c>
      <c r="D833" s="57">
        <v>0</v>
      </c>
      <c r="E833" s="58">
        <v>120444252.02</v>
      </c>
      <c r="F833" s="58">
        <v>128822971.15000001</v>
      </c>
      <c r="G833" s="57">
        <v>156094642.13</v>
      </c>
      <c r="H833" s="57">
        <v>128822971.15000001</v>
      </c>
      <c r="I833" s="57">
        <v>27271670.98</v>
      </c>
      <c r="J833" s="57">
        <v>0</v>
      </c>
      <c r="K833" s="57">
        <f t="shared" si="24"/>
        <v>27271670.98</v>
      </c>
      <c r="L833" s="1" t="s">
        <v>5862</v>
      </c>
      <c r="M833" s="1" t="s">
        <v>6923</v>
      </c>
      <c r="N833" s="1" t="s">
        <v>6798</v>
      </c>
      <c r="O833" s="1" t="s">
        <v>6521</v>
      </c>
      <c r="P833" s="21" t="s">
        <v>6519</v>
      </c>
      <c r="Q833" s="3" t="s">
        <v>6818</v>
      </c>
      <c r="U833" s="1" t="str">
        <f t="shared" si="25"/>
        <v>'182</v>
      </c>
      <c r="AI833" s="1"/>
      <c r="AM833" s="1" t="s">
        <v>1500</v>
      </c>
    </row>
    <row r="834" spans="1:39" x14ac:dyDescent="0.2">
      <c r="A834" s="1" t="s">
        <v>1502</v>
      </c>
      <c r="B834" s="1" t="s">
        <v>1503</v>
      </c>
      <c r="C834" s="57">
        <v>821800.95999999996</v>
      </c>
      <c r="D834" s="57">
        <v>0</v>
      </c>
      <c r="E834" s="58">
        <v>100876.96</v>
      </c>
      <c r="F834" s="58">
        <v>258242.96</v>
      </c>
      <c r="G834" s="57">
        <v>922677.92</v>
      </c>
      <c r="H834" s="57">
        <v>258242.96</v>
      </c>
      <c r="I834" s="57">
        <v>664434.96</v>
      </c>
      <c r="J834" s="57">
        <v>0</v>
      </c>
      <c r="K834" s="57">
        <f t="shared" si="24"/>
        <v>664434.96</v>
      </c>
      <c r="L834" s="1" t="s">
        <v>5862</v>
      </c>
      <c r="M834" s="1" t="s">
        <v>6923</v>
      </c>
      <c r="N834" s="1" t="s">
        <v>6798</v>
      </c>
      <c r="O834" s="1" t="s">
        <v>6521</v>
      </c>
      <c r="P834" s="21" t="s">
        <v>6519</v>
      </c>
      <c r="Q834" s="3" t="s">
        <v>6818</v>
      </c>
      <c r="U834" s="1" t="str">
        <f t="shared" si="25"/>
        <v>'182</v>
      </c>
      <c r="AI834" s="1"/>
      <c r="AM834" s="1" t="s">
        <v>1502</v>
      </c>
    </row>
    <row r="835" spans="1:39" x14ac:dyDescent="0.2">
      <c r="A835" s="1" t="s">
        <v>1504</v>
      </c>
      <c r="B835" s="1" t="s">
        <v>1505</v>
      </c>
      <c r="C835" s="57">
        <v>5659098.2300000004</v>
      </c>
      <c r="D835" s="57">
        <v>0</v>
      </c>
      <c r="E835" s="58">
        <v>14974580.1</v>
      </c>
      <c r="F835" s="58">
        <v>14500299.359999999</v>
      </c>
      <c r="G835" s="57">
        <v>20633678.329999998</v>
      </c>
      <c r="H835" s="57">
        <v>14500299.359999999</v>
      </c>
      <c r="I835" s="57">
        <v>6133378.9699999997</v>
      </c>
      <c r="J835" s="57">
        <v>0</v>
      </c>
      <c r="K835" s="57">
        <f t="shared" si="24"/>
        <v>6133378.9699999997</v>
      </c>
      <c r="L835" s="1" t="s">
        <v>5862</v>
      </c>
      <c r="M835" s="1" t="s">
        <v>6923</v>
      </c>
      <c r="N835" s="1" t="s">
        <v>6798</v>
      </c>
      <c r="O835" s="1" t="s">
        <v>6521</v>
      </c>
      <c r="P835" s="21" t="s">
        <v>6519</v>
      </c>
      <c r="Q835" s="3" t="s">
        <v>6818</v>
      </c>
      <c r="U835" s="1" t="str">
        <f t="shared" si="25"/>
        <v>'182</v>
      </c>
      <c r="AI835" s="1"/>
      <c r="AM835" s="1" t="s">
        <v>1504</v>
      </c>
    </row>
    <row r="836" spans="1:39" x14ac:dyDescent="0.2">
      <c r="A836" s="1" t="s">
        <v>6029</v>
      </c>
      <c r="B836" s="1" t="s">
        <v>6030</v>
      </c>
      <c r="C836" s="57">
        <v>122495.26</v>
      </c>
      <c r="D836" s="57">
        <v>0</v>
      </c>
      <c r="E836" s="58">
        <v>0</v>
      </c>
      <c r="F836" s="58">
        <v>122495.26</v>
      </c>
      <c r="G836" s="57">
        <v>122495.26</v>
      </c>
      <c r="H836" s="57">
        <v>122495.26</v>
      </c>
      <c r="I836" s="57">
        <v>0</v>
      </c>
      <c r="J836" s="57">
        <v>0</v>
      </c>
      <c r="K836" s="57">
        <f t="shared" si="24"/>
        <v>0</v>
      </c>
      <c r="L836" s="1" t="s">
        <v>5862</v>
      </c>
      <c r="M836" s="1" t="s">
        <v>6923</v>
      </c>
      <c r="N836" s="1" t="s">
        <v>6798</v>
      </c>
      <c r="O836" s="1" t="s">
        <v>6521</v>
      </c>
      <c r="P836" s="21" t="s">
        <v>6519</v>
      </c>
      <c r="Q836" s="3" t="s">
        <v>6818</v>
      </c>
      <c r="U836" s="1" t="str">
        <f t="shared" si="25"/>
        <v>'182</v>
      </c>
      <c r="AI836" s="1"/>
      <c r="AM836" s="1" t="e">
        <v>#N/A</v>
      </c>
    </row>
    <row r="837" spans="1:39" x14ac:dyDescent="0.2">
      <c r="A837" s="1" t="s">
        <v>1506</v>
      </c>
      <c r="B837" s="1" t="s">
        <v>1507</v>
      </c>
      <c r="C837" s="57">
        <v>65000</v>
      </c>
      <c r="D837" s="57">
        <v>0</v>
      </c>
      <c r="E837" s="58">
        <v>0</v>
      </c>
      <c r="F837" s="58">
        <v>0</v>
      </c>
      <c r="G837" s="57">
        <v>65000</v>
      </c>
      <c r="H837" s="57">
        <v>0</v>
      </c>
      <c r="I837" s="57">
        <v>65000</v>
      </c>
      <c r="J837" s="57">
        <v>0</v>
      </c>
      <c r="K837" s="57">
        <f t="shared" si="24"/>
        <v>65000</v>
      </c>
      <c r="L837" s="1" t="s">
        <v>5862</v>
      </c>
      <c r="M837" s="1" t="s">
        <v>6923</v>
      </c>
      <c r="N837" s="1" t="s">
        <v>6798</v>
      </c>
      <c r="O837" s="1" t="s">
        <v>6521</v>
      </c>
      <c r="P837" s="21" t="s">
        <v>6519</v>
      </c>
      <c r="Q837" s="3" t="s">
        <v>6818</v>
      </c>
      <c r="U837" s="1" t="str">
        <f t="shared" si="25"/>
        <v>'182</v>
      </c>
      <c r="AI837" s="1"/>
      <c r="AM837" s="1" t="s">
        <v>1506</v>
      </c>
    </row>
    <row r="838" spans="1:39" x14ac:dyDescent="0.2">
      <c r="A838" s="1" t="s">
        <v>1508</v>
      </c>
      <c r="B838" s="1" t="s">
        <v>1509</v>
      </c>
      <c r="C838" s="57">
        <v>27947.52</v>
      </c>
      <c r="D838" s="57">
        <v>0</v>
      </c>
      <c r="E838" s="58">
        <v>104056.95</v>
      </c>
      <c r="F838" s="58">
        <v>45501.04</v>
      </c>
      <c r="G838" s="57">
        <v>132004.47</v>
      </c>
      <c r="H838" s="57">
        <v>45501.04</v>
      </c>
      <c r="I838" s="57">
        <v>86503.43</v>
      </c>
      <c r="J838" s="57">
        <v>0</v>
      </c>
      <c r="K838" s="57">
        <f t="shared" si="24"/>
        <v>86503.43</v>
      </c>
      <c r="L838" s="1" t="s">
        <v>5862</v>
      </c>
      <c r="M838" s="1" t="s">
        <v>6923</v>
      </c>
      <c r="N838" s="1" t="s">
        <v>6798</v>
      </c>
      <c r="O838" s="1" t="s">
        <v>6521</v>
      </c>
      <c r="P838" s="21" t="s">
        <v>6519</v>
      </c>
      <c r="Q838" s="3" t="s">
        <v>6818</v>
      </c>
      <c r="U838" s="1" t="str">
        <f t="shared" si="25"/>
        <v>'182</v>
      </c>
      <c r="AI838" s="1"/>
      <c r="AM838" s="1" t="s">
        <v>1508</v>
      </c>
    </row>
    <row r="839" spans="1:39" x14ac:dyDescent="0.2">
      <c r="A839" s="1" t="s">
        <v>1510</v>
      </c>
      <c r="B839" s="1" t="s">
        <v>1511</v>
      </c>
      <c r="C839" s="57">
        <v>0</v>
      </c>
      <c r="D839" s="57">
        <v>0</v>
      </c>
      <c r="E839" s="58">
        <v>186538.4</v>
      </c>
      <c r="F839" s="58">
        <v>186538.4</v>
      </c>
      <c r="G839" s="57">
        <v>186538.4</v>
      </c>
      <c r="H839" s="57">
        <v>186538.4</v>
      </c>
      <c r="I839" s="57">
        <v>0</v>
      </c>
      <c r="J839" s="57">
        <v>0</v>
      </c>
      <c r="K839" s="57">
        <f t="shared" ref="K839:K902" si="26">I839-J839</f>
        <v>0</v>
      </c>
      <c r="L839" s="1" t="s">
        <v>5862</v>
      </c>
      <c r="M839" s="1" t="s">
        <v>6923</v>
      </c>
      <c r="N839" s="1" t="s">
        <v>6798</v>
      </c>
      <c r="O839" s="1" t="s">
        <v>6521</v>
      </c>
      <c r="P839" s="21" t="s">
        <v>6519</v>
      </c>
      <c r="Q839" s="3" t="s">
        <v>6818</v>
      </c>
      <c r="U839" s="1" t="str">
        <f t="shared" ref="U839:U902" si="27">LEFT(A839,4)</f>
        <v>'182</v>
      </c>
      <c r="AI839" s="1"/>
      <c r="AM839" s="1" t="s">
        <v>1510</v>
      </c>
    </row>
    <row r="840" spans="1:39" x14ac:dyDescent="0.2">
      <c r="A840" s="1" t="s">
        <v>1512</v>
      </c>
      <c r="B840" s="1" t="s">
        <v>1513</v>
      </c>
      <c r="C840" s="57">
        <v>105400.19</v>
      </c>
      <c r="D840" s="57">
        <v>0</v>
      </c>
      <c r="E840" s="58">
        <v>1455549.98</v>
      </c>
      <c r="F840" s="58">
        <v>1375170.02</v>
      </c>
      <c r="G840" s="57">
        <v>1560950.17</v>
      </c>
      <c r="H840" s="57">
        <v>1375170.02</v>
      </c>
      <c r="I840" s="57">
        <v>185780.15</v>
      </c>
      <c r="J840" s="57">
        <v>0</v>
      </c>
      <c r="K840" s="57">
        <f t="shared" si="26"/>
        <v>185780.15</v>
      </c>
      <c r="L840" s="1" t="s">
        <v>5862</v>
      </c>
      <c r="M840" s="1" t="s">
        <v>6923</v>
      </c>
      <c r="N840" s="1" t="s">
        <v>6798</v>
      </c>
      <c r="O840" s="1" t="s">
        <v>6521</v>
      </c>
      <c r="P840" s="21" t="s">
        <v>6519</v>
      </c>
      <c r="Q840" s="3" t="s">
        <v>6818</v>
      </c>
      <c r="U840" s="1" t="str">
        <f t="shared" si="27"/>
        <v>'182</v>
      </c>
      <c r="AI840" s="1"/>
      <c r="AM840" s="1" t="s">
        <v>1512</v>
      </c>
    </row>
    <row r="841" spans="1:39" x14ac:dyDescent="0.2">
      <c r="A841" s="1" t="s">
        <v>1514</v>
      </c>
      <c r="B841" s="1" t="s">
        <v>1515</v>
      </c>
      <c r="C841" s="57">
        <v>0</v>
      </c>
      <c r="D841" s="57">
        <v>0</v>
      </c>
      <c r="E841" s="58">
        <v>925972.44</v>
      </c>
      <c r="F841" s="58">
        <v>925972.44</v>
      </c>
      <c r="G841" s="57">
        <v>925972.44</v>
      </c>
      <c r="H841" s="57">
        <v>925972.44</v>
      </c>
      <c r="I841" s="57">
        <v>0</v>
      </c>
      <c r="J841" s="57">
        <v>0</v>
      </c>
      <c r="K841" s="57">
        <f t="shared" si="26"/>
        <v>0</v>
      </c>
      <c r="L841" s="1" t="s">
        <v>5862</v>
      </c>
      <c r="M841" s="1" t="s">
        <v>6923</v>
      </c>
      <c r="N841" s="1" t="s">
        <v>6798</v>
      </c>
      <c r="O841" s="1" t="s">
        <v>6521</v>
      </c>
      <c r="P841" s="21" t="s">
        <v>6519</v>
      </c>
      <c r="Q841" s="3" t="s">
        <v>6818</v>
      </c>
      <c r="U841" s="1" t="str">
        <f t="shared" si="27"/>
        <v>'182</v>
      </c>
      <c r="AI841" s="1"/>
      <c r="AM841" s="1" t="s">
        <v>1514</v>
      </c>
    </row>
    <row r="842" spans="1:39" x14ac:dyDescent="0.2">
      <c r="A842" s="1" t="s">
        <v>1516</v>
      </c>
      <c r="B842" s="1" t="s">
        <v>1517</v>
      </c>
      <c r="C842" s="57">
        <v>0</v>
      </c>
      <c r="D842" s="57">
        <v>0</v>
      </c>
      <c r="E842" s="58">
        <v>183969.8</v>
      </c>
      <c r="F842" s="58">
        <v>183969.8</v>
      </c>
      <c r="G842" s="57">
        <v>183969.8</v>
      </c>
      <c r="H842" s="57">
        <v>183969.8</v>
      </c>
      <c r="I842" s="57">
        <v>0</v>
      </c>
      <c r="J842" s="57">
        <v>0</v>
      </c>
      <c r="K842" s="57">
        <f t="shared" si="26"/>
        <v>0</v>
      </c>
      <c r="L842" s="1" t="s">
        <v>5862</v>
      </c>
      <c r="M842" s="1" t="s">
        <v>6923</v>
      </c>
      <c r="N842" s="1" t="s">
        <v>6798</v>
      </c>
      <c r="O842" s="1" t="s">
        <v>6521</v>
      </c>
      <c r="P842" s="21" t="s">
        <v>6520</v>
      </c>
      <c r="Q842" s="3" t="s">
        <v>6818</v>
      </c>
      <c r="U842" s="1" t="str">
        <f t="shared" si="27"/>
        <v>'182</v>
      </c>
      <c r="AI842" s="1"/>
      <c r="AM842" s="1" t="s">
        <v>1516</v>
      </c>
    </row>
    <row r="843" spans="1:39" x14ac:dyDescent="0.2">
      <c r="A843" s="1" t="s">
        <v>1518</v>
      </c>
      <c r="B843" s="1" t="s">
        <v>1519</v>
      </c>
      <c r="C843" s="57">
        <v>358435.22</v>
      </c>
      <c r="D843" s="57">
        <v>0</v>
      </c>
      <c r="E843" s="58">
        <v>4177084.13</v>
      </c>
      <c r="F843" s="58">
        <v>4331952.3899999997</v>
      </c>
      <c r="G843" s="57">
        <v>4535519.3499999996</v>
      </c>
      <c r="H843" s="57">
        <v>4331952.3899999997</v>
      </c>
      <c r="I843" s="57">
        <v>203566.96</v>
      </c>
      <c r="J843" s="57">
        <v>0</v>
      </c>
      <c r="K843" s="57">
        <f t="shared" si="26"/>
        <v>203566.96</v>
      </c>
      <c r="L843" s="1" t="s">
        <v>5862</v>
      </c>
      <c r="M843" s="1" t="s">
        <v>6923</v>
      </c>
      <c r="N843" s="1" t="s">
        <v>6798</v>
      </c>
      <c r="O843" s="1" t="s">
        <v>6521</v>
      </c>
      <c r="P843" s="21" t="s">
        <v>6520</v>
      </c>
      <c r="Q843" s="3" t="s">
        <v>6818</v>
      </c>
      <c r="U843" s="1" t="str">
        <f t="shared" si="27"/>
        <v>'182</v>
      </c>
      <c r="AI843" s="1"/>
      <c r="AM843" s="1" t="s">
        <v>1518</v>
      </c>
    </row>
    <row r="844" spans="1:39" x14ac:dyDescent="0.2">
      <c r="A844" s="1" t="s">
        <v>1520</v>
      </c>
      <c r="B844" s="1" t="s">
        <v>1521</v>
      </c>
      <c r="C844" s="57">
        <v>37499.949999999997</v>
      </c>
      <c r="D844" s="57">
        <v>0</v>
      </c>
      <c r="E844" s="58">
        <v>0</v>
      </c>
      <c r="F844" s="58">
        <v>0</v>
      </c>
      <c r="G844" s="57">
        <v>37499.949999999997</v>
      </c>
      <c r="H844" s="57">
        <v>0</v>
      </c>
      <c r="I844" s="57">
        <v>37499.949999999997</v>
      </c>
      <c r="J844" s="57">
        <v>0</v>
      </c>
      <c r="K844" s="57">
        <f t="shared" si="26"/>
        <v>37499.949999999997</v>
      </c>
      <c r="L844" s="1" t="s">
        <v>5862</v>
      </c>
      <c r="M844" s="1" t="s">
        <v>6923</v>
      </c>
      <c r="N844" s="1" t="s">
        <v>6798</v>
      </c>
      <c r="O844" s="1" t="s">
        <v>6521</v>
      </c>
      <c r="P844" s="21" t="s">
        <v>6520</v>
      </c>
      <c r="Q844" s="3" t="s">
        <v>6818</v>
      </c>
      <c r="U844" s="1" t="str">
        <f t="shared" si="27"/>
        <v>'182</v>
      </c>
      <c r="AI844" s="1"/>
      <c r="AM844" s="1" t="s">
        <v>1520</v>
      </c>
    </row>
    <row r="845" spans="1:39" x14ac:dyDescent="0.2">
      <c r="A845" s="1" t="s">
        <v>1522</v>
      </c>
      <c r="B845" s="1" t="s">
        <v>1523</v>
      </c>
      <c r="C845" s="57">
        <v>0</v>
      </c>
      <c r="D845" s="57">
        <v>0</v>
      </c>
      <c r="E845" s="58">
        <v>16900.080000000002</v>
      </c>
      <c r="F845" s="58">
        <v>16900.080000000002</v>
      </c>
      <c r="G845" s="57">
        <v>16900.080000000002</v>
      </c>
      <c r="H845" s="57">
        <v>16900.080000000002</v>
      </c>
      <c r="I845" s="57">
        <v>0</v>
      </c>
      <c r="J845" s="57">
        <v>0</v>
      </c>
      <c r="K845" s="57">
        <f t="shared" si="26"/>
        <v>0</v>
      </c>
      <c r="L845" s="1" t="s">
        <v>5862</v>
      </c>
      <c r="M845" s="1" t="s">
        <v>6923</v>
      </c>
      <c r="N845" s="1" t="s">
        <v>6798</v>
      </c>
      <c r="O845" s="1" t="s">
        <v>6521</v>
      </c>
      <c r="P845" s="21" t="s">
        <v>6520</v>
      </c>
      <c r="Q845" s="3" t="s">
        <v>6818</v>
      </c>
      <c r="U845" s="1" t="str">
        <f t="shared" si="27"/>
        <v>'182</v>
      </c>
      <c r="AI845" s="1"/>
      <c r="AM845" s="1" t="s">
        <v>1522</v>
      </c>
    </row>
    <row r="846" spans="1:39" x14ac:dyDescent="0.2">
      <c r="A846" s="1" t="s">
        <v>1524</v>
      </c>
      <c r="B846" s="1" t="s">
        <v>1525</v>
      </c>
      <c r="C846" s="57">
        <v>0</v>
      </c>
      <c r="D846" s="57">
        <v>0</v>
      </c>
      <c r="E846" s="58">
        <v>63583.37</v>
      </c>
      <c r="F846" s="58">
        <v>63583.37</v>
      </c>
      <c r="G846" s="57">
        <v>63583.37</v>
      </c>
      <c r="H846" s="57">
        <v>63583.37</v>
      </c>
      <c r="I846" s="57">
        <v>0</v>
      </c>
      <c r="J846" s="57">
        <v>0</v>
      </c>
      <c r="K846" s="57">
        <f t="shared" si="26"/>
        <v>0</v>
      </c>
      <c r="L846" s="1" t="s">
        <v>5862</v>
      </c>
      <c r="M846" s="1" t="s">
        <v>6923</v>
      </c>
      <c r="N846" s="1" t="s">
        <v>6798</v>
      </c>
      <c r="O846" s="1" t="s">
        <v>6521</v>
      </c>
      <c r="P846" s="21" t="s">
        <v>6520</v>
      </c>
      <c r="Q846" s="3" t="s">
        <v>6818</v>
      </c>
      <c r="U846" s="1" t="str">
        <f t="shared" si="27"/>
        <v>'182</v>
      </c>
      <c r="AI846" s="1"/>
      <c r="AM846" s="1" t="s">
        <v>1524</v>
      </c>
    </row>
    <row r="847" spans="1:39" x14ac:dyDescent="0.2">
      <c r="A847" s="1" t="s">
        <v>1526</v>
      </c>
      <c r="B847" s="1" t="s">
        <v>1527</v>
      </c>
      <c r="C847" s="57">
        <v>34191.79</v>
      </c>
      <c r="D847" s="57">
        <v>0</v>
      </c>
      <c r="E847" s="58">
        <v>88246.61</v>
      </c>
      <c r="F847" s="58">
        <v>92746.61</v>
      </c>
      <c r="G847" s="57">
        <v>122438.39999999999</v>
      </c>
      <c r="H847" s="57">
        <v>92746.61</v>
      </c>
      <c r="I847" s="57">
        <v>29691.79</v>
      </c>
      <c r="J847" s="57">
        <v>0</v>
      </c>
      <c r="K847" s="57">
        <f t="shared" si="26"/>
        <v>29691.79</v>
      </c>
      <c r="L847" s="1" t="s">
        <v>5862</v>
      </c>
      <c r="M847" s="1" t="s">
        <v>6923</v>
      </c>
      <c r="N847" s="1" t="s">
        <v>6798</v>
      </c>
      <c r="O847" s="1" t="s">
        <v>6521</v>
      </c>
      <c r="P847" s="21" t="s">
        <v>6520</v>
      </c>
      <c r="Q847" s="3" t="s">
        <v>6818</v>
      </c>
      <c r="U847" s="1" t="str">
        <f t="shared" si="27"/>
        <v>'182</v>
      </c>
      <c r="AI847" s="1"/>
      <c r="AM847" s="1" t="s">
        <v>1526</v>
      </c>
    </row>
    <row r="848" spans="1:39" x14ac:dyDescent="0.2">
      <c r="A848" s="1" t="s">
        <v>1528</v>
      </c>
      <c r="B848" s="1" t="s">
        <v>1529</v>
      </c>
      <c r="C848" s="57">
        <v>10000</v>
      </c>
      <c r="D848" s="57">
        <v>0</v>
      </c>
      <c r="E848" s="58">
        <v>0</v>
      </c>
      <c r="F848" s="58">
        <v>0</v>
      </c>
      <c r="G848" s="57">
        <v>10000</v>
      </c>
      <c r="H848" s="57">
        <v>0</v>
      </c>
      <c r="I848" s="57">
        <v>10000</v>
      </c>
      <c r="J848" s="57">
        <v>0</v>
      </c>
      <c r="K848" s="57">
        <f t="shared" si="26"/>
        <v>10000</v>
      </c>
      <c r="L848" s="1" t="s">
        <v>5862</v>
      </c>
      <c r="M848" s="1" t="s">
        <v>6923</v>
      </c>
      <c r="N848" s="1" t="s">
        <v>6798</v>
      </c>
      <c r="O848" s="1" t="s">
        <v>6521</v>
      </c>
      <c r="P848" s="21" t="s">
        <v>6520</v>
      </c>
      <c r="Q848" s="3" t="s">
        <v>6818</v>
      </c>
      <c r="U848" s="1" t="str">
        <f t="shared" si="27"/>
        <v>'182</v>
      </c>
      <c r="AI848" s="1"/>
      <c r="AM848" s="1" t="s">
        <v>1528</v>
      </c>
    </row>
    <row r="849" spans="1:39" x14ac:dyDescent="0.2">
      <c r="A849" s="1" t="s">
        <v>1530</v>
      </c>
      <c r="B849" s="1" t="s">
        <v>1531</v>
      </c>
      <c r="C849" s="57">
        <v>19679.05</v>
      </c>
      <c r="D849" s="57">
        <v>0</v>
      </c>
      <c r="E849" s="58">
        <v>12412.19</v>
      </c>
      <c r="F849" s="58">
        <v>12611.69</v>
      </c>
      <c r="G849" s="57">
        <v>32091.24</v>
      </c>
      <c r="H849" s="57">
        <v>12611.69</v>
      </c>
      <c r="I849" s="57">
        <v>19479.55</v>
      </c>
      <c r="J849" s="57">
        <v>0</v>
      </c>
      <c r="K849" s="57">
        <f t="shared" si="26"/>
        <v>19479.55</v>
      </c>
      <c r="L849" s="1" t="s">
        <v>5862</v>
      </c>
      <c r="M849" s="1" t="s">
        <v>6923</v>
      </c>
      <c r="N849" s="1" t="s">
        <v>6798</v>
      </c>
      <c r="O849" s="1" t="s">
        <v>6521</v>
      </c>
      <c r="P849" s="21" t="s">
        <v>6520</v>
      </c>
      <c r="Q849" s="3" t="s">
        <v>6818</v>
      </c>
      <c r="U849" s="1" t="str">
        <f t="shared" si="27"/>
        <v>'182</v>
      </c>
      <c r="AI849" s="1"/>
      <c r="AM849" s="1" t="s">
        <v>1530</v>
      </c>
    </row>
    <row r="850" spans="1:39" x14ac:dyDescent="0.2">
      <c r="A850" s="1" t="s">
        <v>1532</v>
      </c>
      <c r="B850" s="1" t="s">
        <v>1533</v>
      </c>
      <c r="C850" s="57">
        <v>6091139.5899999999</v>
      </c>
      <c r="D850" s="57">
        <v>0</v>
      </c>
      <c r="E850" s="58">
        <v>107918866.58</v>
      </c>
      <c r="F850" s="58">
        <v>108102452.65000001</v>
      </c>
      <c r="G850" s="57">
        <v>114010006.17</v>
      </c>
      <c r="H850" s="57">
        <v>108102452.65000001</v>
      </c>
      <c r="I850" s="57">
        <v>5907553.5199999996</v>
      </c>
      <c r="J850" s="57">
        <v>0</v>
      </c>
      <c r="K850" s="57">
        <f t="shared" si="26"/>
        <v>5907553.5199999996</v>
      </c>
      <c r="L850" s="1" t="s">
        <v>5862</v>
      </c>
      <c r="M850" s="1" t="s">
        <v>6923</v>
      </c>
      <c r="N850" s="1" t="s">
        <v>6798</v>
      </c>
      <c r="O850" s="1" t="s">
        <v>6521</v>
      </c>
      <c r="P850" s="21" t="s">
        <v>6520</v>
      </c>
      <c r="Q850" s="3" t="s">
        <v>6818</v>
      </c>
      <c r="U850" s="1" t="str">
        <f t="shared" si="27"/>
        <v>'182</v>
      </c>
      <c r="AI850" s="1"/>
      <c r="AM850" s="1" t="s">
        <v>1532</v>
      </c>
    </row>
    <row r="851" spans="1:39" x14ac:dyDescent="0.2">
      <c r="A851" s="1" t="s">
        <v>1534</v>
      </c>
      <c r="B851" s="1" t="s">
        <v>1535</v>
      </c>
      <c r="C851" s="57">
        <v>0</v>
      </c>
      <c r="D851" s="57">
        <v>0</v>
      </c>
      <c r="E851" s="58">
        <v>215275.32</v>
      </c>
      <c r="F851" s="58">
        <v>215275.32</v>
      </c>
      <c r="G851" s="57">
        <v>215275.32</v>
      </c>
      <c r="H851" s="57">
        <v>215275.32</v>
      </c>
      <c r="I851" s="57">
        <v>0</v>
      </c>
      <c r="J851" s="57">
        <v>0</v>
      </c>
      <c r="K851" s="57">
        <f t="shared" si="26"/>
        <v>0</v>
      </c>
      <c r="L851" s="1" t="s">
        <v>5862</v>
      </c>
      <c r="M851" s="1" t="s">
        <v>6923</v>
      </c>
      <c r="N851" s="1" t="s">
        <v>6798</v>
      </c>
      <c r="O851" s="1" t="s">
        <v>6521</v>
      </c>
      <c r="P851" s="21" t="s">
        <v>6520</v>
      </c>
      <c r="Q851" s="3" t="s">
        <v>6818</v>
      </c>
      <c r="U851" s="1" t="str">
        <f t="shared" si="27"/>
        <v>'182</v>
      </c>
      <c r="AI851" s="1"/>
      <c r="AM851" s="1" t="s">
        <v>1534</v>
      </c>
    </row>
    <row r="852" spans="1:39" x14ac:dyDescent="0.2">
      <c r="A852" s="1" t="s">
        <v>1536</v>
      </c>
      <c r="B852" s="1" t="s">
        <v>1537</v>
      </c>
      <c r="C852" s="57">
        <v>275764.05</v>
      </c>
      <c r="D852" s="57">
        <v>0</v>
      </c>
      <c r="E852" s="58">
        <v>5939069.6699999999</v>
      </c>
      <c r="F852" s="58">
        <v>5863018.3899999997</v>
      </c>
      <c r="G852" s="57">
        <v>6214833.7199999997</v>
      </c>
      <c r="H852" s="57">
        <v>5863018.3899999997</v>
      </c>
      <c r="I852" s="57">
        <v>351815.33</v>
      </c>
      <c r="J852" s="57">
        <v>0</v>
      </c>
      <c r="K852" s="57">
        <f t="shared" si="26"/>
        <v>351815.33</v>
      </c>
      <c r="L852" s="1" t="s">
        <v>5862</v>
      </c>
      <c r="M852" s="1" t="s">
        <v>6923</v>
      </c>
      <c r="N852" s="1" t="s">
        <v>6798</v>
      </c>
      <c r="O852" s="1" t="s">
        <v>6521</v>
      </c>
      <c r="P852" s="21" t="s">
        <v>6520</v>
      </c>
      <c r="Q852" s="3" t="s">
        <v>6818</v>
      </c>
      <c r="U852" s="1" t="str">
        <f t="shared" si="27"/>
        <v>'182</v>
      </c>
      <c r="AI852" s="1"/>
      <c r="AM852" s="1" t="s">
        <v>1536</v>
      </c>
    </row>
    <row r="853" spans="1:39" x14ac:dyDescent="0.2">
      <c r="A853" s="1" t="s">
        <v>1538</v>
      </c>
      <c r="B853" s="1" t="s">
        <v>1539</v>
      </c>
      <c r="C853" s="57">
        <v>62226.94</v>
      </c>
      <c r="D853" s="57">
        <v>0</v>
      </c>
      <c r="E853" s="58">
        <v>132278.42000000001</v>
      </c>
      <c r="F853" s="58">
        <v>137361.73000000001</v>
      </c>
      <c r="G853" s="57">
        <v>194505.36</v>
      </c>
      <c r="H853" s="57">
        <v>137361.73000000001</v>
      </c>
      <c r="I853" s="57">
        <v>57143.63</v>
      </c>
      <c r="J853" s="57">
        <v>0</v>
      </c>
      <c r="K853" s="57">
        <f t="shared" si="26"/>
        <v>57143.63</v>
      </c>
      <c r="L853" s="1" t="s">
        <v>5862</v>
      </c>
      <c r="M853" s="1" t="s">
        <v>6923</v>
      </c>
      <c r="N853" s="1" t="s">
        <v>6798</v>
      </c>
      <c r="O853" s="1" t="s">
        <v>6521</v>
      </c>
      <c r="P853" s="21" t="s">
        <v>6520</v>
      </c>
      <c r="Q853" s="3" t="s">
        <v>6818</v>
      </c>
      <c r="U853" s="1" t="str">
        <f t="shared" si="27"/>
        <v>'182</v>
      </c>
      <c r="AI853" s="1"/>
      <c r="AM853" s="1" t="s">
        <v>1538</v>
      </c>
    </row>
    <row r="854" spans="1:39" x14ac:dyDescent="0.2">
      <c r="A854" s="1" t="s">
        <v>1540</v>
      </c>
      <c r="B854" s="1" t="s">
        <v>1541</v>
      </c>
      <c r="C854" s="57">
        <v>128120.12</v>
      </c>
      <c r="D854" s="57">
        <v>0</v>
      </c>
      <c r="E854" s="58">
        <v>2528896.2799999998</v>
      </c>
      <c r="F854" s="58">
        <v>2541750.52</v>
      </c>
      <c r="G854" s="57">
        <v>2657016.4</v>
      </c>
      <c r="H854" s="57">
        <v>2541750.52</v>
      </c>
      <c r="I854" s="57">
        <v>115265.88</v>
      </c>
      <c r="J854" s="57">
        <v>0</v>
      </c>
      <c r="K854" s="57">
        <f t="shared" si="26"/>
        <v>115265.88</v>
      </c>
      <c r="L854" s="1" t="s">
        <v>5862</v>
      </c>
      <c r="M854" s="1" t="s">
        <v>6923</v>
      </c>
      <c r="N854" s="1" t="s">
        <v>6798</v>
      </c>
      <c r="O854" s="1" t="s">
        <v>6521</v>
      </c>
      <c r="P854" s="21" t="s">
        <v>6520</v>
      </c>
      <c r="Q854" s="3" t="s">
        <v>6818</v>
      </c>
      <c r="U854" s="1" t="str">
        <f t="shared" si="27"/>
        <v>'182</v>
      </c>
      <c r="AI854" s="1"/>
      <c r="AM854" s="1" t="s">
        <v>1540</v>
      </c>
    </row>
    <row r="855" spans="1:39" x14ac:dyDescent="0.2">
      <c r="A855" s="1" t="s">
        <v>1542</v>
      </c>
      <c r="B855" s="1" t="s">
        <v>1543</v>
      </c>
      <c r="C855" s="57">
        <v>34859.51</v>
      </c>
      <c r="D855" s="57">
        <v>0</v>
      </c>
      <c r="E855" s="58">
        <v>3669569.68</v>
      </c>
      <c r="F855" s="58">
        <v>3671371.83</v>
      </c>
      <c r="G855" s="57">
        <v>3704429.19</v>
      </c>
      <c r="H855" s="57">
        <v>3671371.83</v>
      </c>
      <c r="I855" s="57">
        <v>33057.360000000001</v>
      </c>
      <c r="J855" s="57">
        <v>0</v>
      </c>
      <c r="K855" s="57">
        <f t="shared" si="26"/>
        <v>33057.360000000001</v>
      </c>
      <c r="L855" s="1" t="s">
        <v>5862</v>
      </c>
      <c r="M855" s="1" t="s">
        <v>6923</v>
      </c>
      <c r="N855" s="1" t="s">
        <v>6798</v>
      </c>
      <c r="O855" s="1" t="s">
        <v>6521</v>
      </c>
      <c r="P855" s="21" t="s">
        <v>6520</v>
      </c>
      <c r="Q855" s="3" t="s">
        <v>6818</v>
      </c>
      <c r="U855" s="1" t="str">
        <f t="shared" si="27"/>
        <v>'182</v>
      </c>
      <c r="AI855" s="1"/>
      <c r="AM855" s="1" t="s">
        <v>1542</v>
      </c>
    </row>
    <row r="856" spans="1:39" x14ac:dyDescent="0.2">
      <c r="A856" s="1" t="s">
        <v>1544</v>
      </c>
      <c r="B856" s="1" t="s">
        <v>1545</v>
      </c>
      <c r="C856" s="57">
        <v>21686.32</v>
      </c>
      <c r="D856" s="57">
        <v>0</v>
      </c>
      <c r="E856" s="58">
        <v>124782.37</v>
      </c>
      <c r="F856" s="58">
        <v>125456.73</v>
      </c>
      <c r="G856" s="57">
        <v>146468.69</v>
      </c>
      <c r="H856" s="57">
        <v>125456.73</v>
      </c>
      <c r="I856" s="57">
        <v>21011.96</v>
      </c>
      <c r="J856" s="57">
        <v>0</v>
      </c>
      <c r="K856" s="57">
        <f t="shared" si="26"/>
        <v>21011.96</v>
      </c>
      <c r="L856" s="1" t="s">
        <v>5862</v>
      </c>
      <c r="M856" s="1" t="s">
        <v>6923</v>
      </c>
      <c r="N856" s="1" t="s">
        <v>6798</v>
      </c>
      <c r="O856" s="1" t="s">
        <v>6521</v>
      </c>
      <c r="P856" s="21" t="s">
        <v>6520</v>
      </c>
      <c r="Q856" s="3" t="s">
        <v>6818</v>
      </c>
      <c r="U856" s="1" t="str">
        <f t="shared" si="27"/>
        <v>'182</v>
      </c>
      <c r="AI856" s="1"/>
      <c r="AM856" s="1" t="s">
        <v>1544</v>
      </c>
    </row>
    <row r="857" spans="1:39" x14ac:dyDescent="0.2">
      <c r="A857" s="1" t="s">
        <v>1546</v>
      </c>
      <c r="B857" s="1" t="s">
        <v>1547</v>
      </c>
      <c r="C857" s="57">
        <v>655.35</v>
      </c>
      <c r="D857" s="57">
        <v>0</v>
      </c>
      <c r="E857" s="58">
        <v>0</v>
      </c>
      <c r="F857" s="58">
        <v>0</v>
      </c>
      <c r="G857" s="57">
        <v>655.35</v>
      </c>
      <c r="H857" s="57">
        <v>0</v>
      </c>
      <c r="I857" s="57">
        <v>655.35</v>
      </c>
      <c r="J857" s="57">
        <v>0</v>
      </c>
      <c r="K857" s="57">
        <f t="shared" si="26"/>
        <v>655.35</v>
      </c>
      <c r="L857" s="1" t="s">
        <v>5862</v>
      </c>
      <c r="M857" s="1" t="s">
        <v>6923</v>
      </c>
      <c r="N857" s="1" t="s">
        <v>6798</v>
      </c>
      <c r="O857" s="1" t="s">
        <v>6521</v>
      </c>
      <c r="P857" s="21" t="s">
        <v>6520</v>
      </c>
      <c r="Q857" s="3" t="s">
        <v>6818</v>
      </c>
      <c r="U857" s="1" t="str">
        <f t="shared" si="27"/>
        <v>'182</v>
      </c>
      <c r="AI857" s="1"/>
      <c r="AM857" s="1" t="s">
        <v>1546</v>
      </c>
    </row>
    <row r="858" spans="1:39" x14ac:dyDescent="0.2">
      <c r="A858" s="1" t="s">
        <v>1548</v>
      </c>
      <c r="B858" s="1" t="s">
        <v>1549</v>
      </c>
      <c r="C858" s="57">
        <v>11501.37</v>
      </c>
      <c r="D858" s="57">
        <v>0</v>
      </c>
      <c r="E858" s="58">
        <v>0</v>
      </c>
      <c r="F858" s="58">
        <v>0</v>
      </c>
      <c r="G858" s="57">
        <v>11501.37</v>
      </c>
      <c r="H858" s="57">
        <v>0</v>
      </c>
      <c r="I858" s="57">
        <v>11501.37</v>
      </c>
      <c r="J858" s="57">
        <v>0</v>
      </c>
      <c r="K858" s="57">
        <f t="shared" si="26"/>
        <v>11501.37</v>
      </c>
      <c r="L858" s="1" t="s">
        <v>5862</v>
      </c>
      <c r="M858" s="1" t="s">
        <v>6923</v>
      </c>
      <c r="N858" s="1" t="s">
        <v>6798</v>
      </c>
      <c r="O858" s="1" t="s">
        <v>6521</v>
      </c>
      <c r="P858" s="21" t="s">
        <v>6520</v>
      </c>
      <c r="Q858" s="3" t="s">
        <v>6818</v>
      </c>
      <c r="U858" s="1" t="str">
        <f t="shared" si="27"/>
        <v>'182</v>
      </c>
      <c r="AI858" s="1"/>
      <c r="AM858" s="1" t="s">
        <v>1548</v>
      </c>
    </row>
    <row r="859" spans="1:39" x14ac:dyDescent="0.2">
      <c r="A859" s="1" t="s">
        <v>1550</v>
      </c>
      <c r="B859" s="1" t="s">
        <v>1551</v>
      </c>
      <c r="C859" s="57">
        <v>9541.42</v>
      </c>
      <c r="D859" s="57">
        <v>0</v>
      </c>
      <c r="E859" s="58">
        <v>10844.25</v>
      </c>
      <c r="F859" s="58">
        <v>10844.25</v>
      </c>
      <c r="G859" s="57">
        <v>20385.669999999998</v>
      </c>
      <c r="H859" s="57">
        <v>10844.25</v>
      </c>
      <c r="I859" s="57">
        <v>9541.42</v>
      </c>
      <c r="J859" s="57">
        <v>0</v>
      </c>
      <c r="K859" s="57">
        <f t="shared" si="26"/>
        <v>9541.42</v>
      </c>
      <c r="L859" s="1" t="s">
        <v>5862</v>
      </c>
      <c r="M859" s="1" t="s">
        <v>6923</v>
      </c>
      <c r="N859" s="1" t="s">
        <v>6798</v>
      </c>
      <c r="O859" s="1" t="s">
        <v>6521</v>
      </c>
      <c r="P859" s="21" t="s">
        <v>6520</v>
      </c>
      <c r="Q859" s="3" t="s">
        <v>6818</v>
      </c>
      <c r="U859" s="1" t="str">
        <f t="shared" si="27"/>
        <v>'182</v>
      </c>
      <c r="AI859" s="1"/>
      <c r="AM859" s="1" t="s">
        <v>1550</v>
      </c>
    </row>
    <row r="860" spans="1:39" x14ac:dyDescent="0.2">
      <c r="A860" s="1" t="s">
        <v>1552</v>
      </c>
      <c r="B860" s="1" t="s">
        <v>1553</v>
      </c>
      <c r="C860" s="57">
        <v>106.55</v>
      </c>
      <c r="D860" s="57">
        <v>0</v>
      </c>
      <c r="E860" s="58">
        <v>3843.09</v>
      </c>
      <c r="F860" s="58">
        <v>3774.24</v>
      </c>
      <c r="G860" s="57">
        <v>3949.64</v>
      </c>
      <c r="H860" s="57">
        <v>3774.24</v>
      </c>
      <c r="I860" s="57">
        <v>175.4</v>
      </c>
      <c r="J860" s="57">
        <v>0</v>
      </c>
      <c r="K860" s="57">
        <f t="shared" si="26"/>
        <v>175.4</v>
      </c>
      <c r="L860" s="1" t="s">
        <v>5862</v>
      </c>
      <c r="M860" s="1" t="s">
        <v>6923</v>
      </c>
      <c r="N860" s="1" t="s">
        <v>6798</v>
      </c>
      <c r="O860" s="1" t="s">
        <v>6521</v>
      </c>
      <c r="P860" s="21" t="s">
        <v>6520</v>
      </c>
      <c r="Q860" s="3" t="s">
        <v>6818</v>
      </c>
      <c r="U860" s="1" t="str">
        <f t="shared" si="27"/>
        <v>'182</v>
      </c>
      <c r="AI860" s="1"/>
      <c r="AM860" s="1" t="s">
        <v>1552</v>
      </c>
    </row>
    <row r="861" spans="1:39" x14ac:dyDescent="0.2">
      <c r="A861" s="1" t="s">
        <v>1554</v>
      </c>
      <c r="B861" s="1" t="s">
        <v>1555</v>
      </c>
      <c r="C861" s="57">
        <v>716119.95</v>
      </c>
      <c r="D861" s="57">
        <v>0</v>
      </c>
      <c r="E861" s="58">
        <v>0</v>
      </c>
      <c r="F861" s="58">
        <v>87000</v>
      </c>
      <c r="G861" s="57">
        <v>716119.95</v>
      </c>
      <c r="H861" s="57">
        <v>87000</v>
      </c>
      <c r="I861" s="57">
        <v>629119.94999999995</v>
      </c>
      <c r="J861" s="57">
        <v>0</v>
      </c>
      <c r="K861" s="57">
        <f t="shared" si="26"/>
        <v>629119.94999999995</v>
      </c>
      <c r="L861" s="1" t="s">
        <v>5862</v>
      </c>
      <c r="M861" s="1" t="s">
        <v>6923</v>
      </c>
      <c r="N861" s="1" t="s">
        <v>6798</v>
      </c>
      <c r="O861" s="1" t="s">
        <v>6521</v>
      </c>
      <c r="P861" s="21" t="s">
        <v>6520</v>
      </c>
      <c r="Q861" s="3" t="s">
        <v>6818</v>
      </c>
      <c r="U861" s="1" t="str">
        <f t="shared" si="27"/>
        <v>'182</v>
      </c>
      <c r="AI861" s="1"/>
      <c r="AM861" s="1" t="s">
        <v>1554</v>
      </c>
    </row>
    <row r="862" spans="1:39" x14ac:dyDescent="0.2">
      <c r="A862" s="1" t="s">
        <v>1556</v>
      </c>
      <c r="B862" s="1" t="s">
        <v>1557</v>
      </c>
      <c r="C862" s="57">
        <v>0</v>
      </c>
      <c r="D862" s="57">
        <v>0</v>
      </c>
      <c r="E862" s="58">
        <v>553516.87</v>
      </c>
      <c r="F862" s="58">
        <v>541976.68999999994</v>
      </c>
      <c r="G862" s="57">
        <v>553516.87</v>
      </c>
      <c r="H862" s="57">
        <v>541976.68999999994</v>
      </c>
      <c r="I862" s="57">
        <v>11540.18</v>
      </c>
      <c r="J862" s="57">
        <v>0</v>
      </c>
      <c r="K862" s="57">
        <f t="shared" si="26"/>
        <v>11540.18</v>
      </c>
      <c r="L862" s="1" t="s">
        <v>5862</v>
      </c>
      <c r="M862" s="1" t="s">
        <v>6923</v>
      </c>
      <c r="N862" s="1" t="s">
        <v>6798</v>
      </c>
      <c r="O862" s="1" t="s">
        <v>6521</v>
      </c>
      <c r="P862" s="21" t="s">
        <v>6518</v>
      </c>
      <c r="Q862" s="3" t="s">
        <v>6818</v>
      </c>
      <c r="U862" s="1" t="str">
        <f t="shared" si="27"/>
        <v>'182</v>
      </c>
      <c r="AI862" s="1"/>
      <c r="AM862" s="1" t="s">
        <v>1556</v>
      </c>
    </row>
    <row r="863" spans="1:39" x14ac:dyDescent="0.2">
      <c r="A863" s="1" t="s">
        <v>1558</v>
      </c>
      <c r="B863" s="1" t="s">
        <v>1559</v>
      </c>
      <c r="C863" s="57">
        <v>4345828.4800000004</v>
      </c>
      <c r="D863" s="57">
        <v>0</v>
      </c>
      <c r="E863" s="58">
        <v>2456565.91</v>
      </c>
      <c r="F863" s="58">
        <v>2480905.11</v>
      </c>
      <c r="G863" s="57">
        <v>6802394.3899999997</v>
      </c>
      <c r="H863" s="57">
        <v>2480905.11</v>
      </c>
      <c r="I863" s="57">
        <v>4321489.28</v>
      </c>
      <c r="J863" s="57">
        <v>0</v>
      </c>
      <c r="K863" s="57">
        <f t="shared" si="26"/>
        <v>4321489.28</v>
      </c>
      <c r="L863" s="1" t="s">
        <v>5862</v>
      </c>
      <c r="M863" s="1" t="s">
        <v>6923</v>
      </c>
      <c r="N863" s="1" t="s">
        <v>6798</v>
      </c>
      <c r="O863" s="1" t="s">
        <v>6521</v>
      </c>
      <c r="P863" s="21" t="s">
        <v>6518</v>
      </c>
      <c r="Q863" s="3" t="s">
        <v>6818</v>
      </c>
      <c r="U863" s="1" t="str">
        <f t="shared" si="27"/>
        <v>'182</v>
      </c>
      <c r="AI863" s="1"/>
      <c r="AM863" s="1" t="s">
        <v>1558</v>
      </c>
    </row>
    <row r="864" spans="1:39" x14ac:dyDescent="0.2">
      <c r="A864" s="1" t="s">
        <v>6031</v>
      </c>
      <c r="B864" s="1" t="s">
        <v>6032</v>
      </c>
      <c r="C864" s="57">
        <v>0</v>
      </c>
      <c r="D864" s="57">
        <v>0</v>
      </c>
      <c r="E864" s="58">
        <v>6545.44</v>
      </c>
      <c r="F864" s="58">
        <v>6545.44</v>
      </c>
      <c r="G864" s="57">
        <v>6545.44</v>
      </c>
      <c r="H864" s="57">
        <v>6545.44</v>
      </c>
      <c r="I864" s="57">
        <v>0</v>
      </c>
      <c r="J864" s="57">
        <v>0</v>
      </c>
      <c r="K864" s="57">
        <f t="shared" si="26"/>
        <v>0</v>
      </c>
      <c r="L864" s="1" t="s">
        <v>5862</v>
      </c>
      <c r="M864" s="1" t="s">
        <v>6923</v>
      </c>
      <c r="N864" s="1" t="s">
        <v>6798</v>
      </c>
      <c r="O864" s="1" t="s">
        <v>6521</v>
      </c>
      <c r="P864" s="21" t="s">
        <v>6518</v>
      </c>
      <c r="Q864" s="3" t="s">
        <v>6818</v>
      </c>
      <c r="U864" s="1" t="str">
        <f t="shared" si="27"/>
        <v>'182</v>
      </c>
      <c r="AI864" s="1"/>
      <c r="AM864" s="1" t="e">
        <v>#N/A</v>
      </c>
    </row>
    <row r="865" spans="1:39" x14ac:dyDescent="0.2">
      <c r="A865" s="1" t="s">
        <v>1560</v>
      </c>
      <c r="B865" s="1" t="s">
        <v>1561</v>
      </c>
      <c r="C865" s="57">
        <v>16122.42</v>
      </c>
      <c r="D865" s="57">
        <v>0</v>
      </c>
      <c r="E865" s="58">
        <v>954399.64</v>
      </c>
      <c r="F865" s="58">
        <v>957901.6</v>
      </c>
      <c r="G865" s="57">
        <v>970522.06</v>
      </c>
      <c r="H865" s="57">
        <v>957901.6</v>
      </c>
      <c r="I865" s="57">
        <v>12620.46</v>
      </c>
      <c r="J865" s="57">
        <v>0</v>
      </c>
      <c r="K865" s="57">
        <f t="shared" si="26"/>
        <v>12620.46</v>
      </c>
      <c r="L865" s="1" t="s">
        <v>5862</v>
      </c>
      <c r="M865" s="1" t="s">
        <v>6923</v>
      </c>
      <c r="N865" s="1" t="s">
        <v>6798</v>
      </c>
      <c r="O865" s="1" t="s">
        <v>6521</v>
      </c>
      <c r="P865" s="21" t="s">
        <v>6520</v>
      </c>
      <c r="Q865" s="3" t="s">
        <v>6818</v>
      </c>
      <c r="U865" s="1" t="str">
        <f t="shared" si="27"/>
        <v>'182</v>
      </c>
      <c r="AI865" s="1"/>
      <c r="AM865" s="1" t="s">
        <v>1560</v>
      </c>
    </row>
    <row r="866" spans="1:39" x14ac:dyDescent="0.2">
      <c r="A866" s="1" t="s">
        <v>1562</v>
      </c>
      <c r="B866" s="1" t="s">
        <v>1563</v>
      </c>
      <c r="C866" s="57">
        <v>76055.06</v>
      </c>
      <c r="D866" s="57">
        <v>0</v>
      </c>
      <c r="E866" s="58">
        <v>1616879.02</v>
      </c>
      <c r="F866" s="58">
        <v>1613417.17</v>
      </c>
      <c r="G866" s="57">
        <v>1692934.08</v>
      </c>
      <c r="H866" s="57">
        <v>1613417.17</v>
      </c>
      <c r="I866" s="57">
        <v>79516.91</v>
      </c>
      <c r="J866" s="57">
        <v>0</v>
      </c>
      <c r="K866" s="57">
        <f t="shared" si="26"/>
        <v>79516.91</v>
      </c>
      <c r="L866" s="1" t="s">
        <v>5862</v>
      </c>
      <c r="M866" s="1" t="s">
        <v>6923</v>
      </c>
      <c r="N866" s="1" t="s">
        <v>6798</v>
      </c>
      <c r="O866" s="1" t="s">
        <v>6521</v>
      </c>
      <c r="P866" s="21" t="s">
        <v>6520</v>
      </c>
      <c r="Q866" s="3" t="s">
        <v>6818</v>
      </c>
      <c r="U866" s="1" t="str">
        <f t="shared" si="27"/>
        <v>'182</v>
      </c>
      <c r="AI866" s="1"/>
      <c r="AM866" s="1" t="s">
        <v>1562</v>
      </c>
    </row>
    <row r="867" spans="1:39" x14ac:dyDescent="0.2">
      <c r="A867" s="1" t="s">
        <v>1564</v>
      </c>
      <c r="B867" s="1" t="s">
        <v>1565</v>
      </c>
      <c r="C867" s="57">
        <v>38393891.159999996</v>
      </c>
      <c r="D867" s="57">
        <v>0</v>
      </c>
      <c r="E867" s="58">
        <v>2466985.02</v>
      </c>
      <c r="F867" s="58">
        <v>0</v>
      </c>
      <c r="G867" s="57">
        <v>40860876.18</v>
      </c>
      <c r="H867" s="57">
        <v>0</v>
      </c>
      <c r="I867" s="57">
        <v>40860876.18</v>
      </c>
      <c r="J867" s="57">
        <v>0</v>
      </c>
      <c r="K867" s="57">
        <f t="shared" si="26"/>
        <v>40860876.18</v>
      </c>
      <c r="M867" s="1" t="s">
        <v>6922</v>
      </c>
      <c r="O867" s="1" t="s">
        <v>6535</v>
      </c>
      <c r="Q867" s="3" t="s">
        <v>6813</v>
      </c>
      <c r="U867" s="1" t="str">
        <f t="shared" si="27"/>
        <v>'183</v>
      </c>
      <c r="AI867" s="1"/>
      <c r="AM867" s="1" t="s">
        <v>1564</v>
      </c>
    </row>
    <row r="868" spans="1:39" x14ac:dyDescent="0.2">
      <c r="A868" s="1" t="s">
        <v>1566</v>
      </c>
      <c r="B868" s="1" t="s">
        <v>1567</v>
      </c>
      <c r="C868" s="57">
        <v>18999238.73</v>
      </c>
      <c r="D868" s="57">
        <v>0</v>
      </c>
      <c r="E868" s="58">
        <v>-616416.12</v>
      </c>
      <c r="F868" s="58">
        <v>0</v>
      </c>
      <c r="G868" s="57">
        <v>18382822.609999999</v>
      </c>
      <c r="H868" s="57">
        <v>0</v>
      </c>
      <c r="I868" s="57">
        <v>18382822.609999999</v>
      </c>
      <c r="J868" s="57">
        <v>0</v>
      </c>
      <c r="K868" s="57">
        <f t="shared" si="26"/>
        <v>18382822.609999999</v>
      </c>
      <c r="M868" s="1" t="s">
        <v>6922</v>
      </c>
      <c r="O868" s="1" t="s">
        <v>6535</v>
      </c>
      <c r="Q868" s="3" t="s">
        <v>6813</v>
      </c>
      <c r="U868" s="1" t="str">
        <f t="shared" si="27"/>
        <v>'183</v>
      </c>
      <c r="AI868" s="1"/>
      <c r="AM868" s="1" t="s">
        <v>1566</v>
      </c>
    </row>
    <row r="869" spans="1:39" x14ac:dyDescent="0.2">
      <c r="A869" s="1" t="s">
        <v>1568</v>
      </c>
      <c r="B869" s="1" t="s">
        <v>1569</v>
      </c>
      <c r="C869" s="57">
        <v>71846821.209999993</v>
      </c>
      <c r="D869" s="57">
        <v>0</v>
      </c>
      <c r="E869" s="58">
        <v>-3502483.8</v>
      </c>
      <c r="F869" s="58">
        <v>0</v>
      </c>
      <c r="G869" s="57">
        <v>68344337.409999996</v>
      </c>
      <c r="H869" s="57">
        <v>0</v>
      </c>
      <c r="I869" s="57">
        <v>68344337.409999996</v>
      </c>
      <c r="J869" s="57">
        <v>0</v>
      </c>
      <c r="K869" s="57">
        <f t="shared" si="26"/>
        <v>68344337.409999996</v>
      </c>
      <c r="M869" s="1" t="s">
        <v>6922</v>
      </c>
      <c r="O869" s="1" t="s">
        <v>6535</v>
      </c>
      <c r="Q869" s="3" t="s">
        <v>6813</v>
      </c>
      <c r="U869" s="1" t="str">
        <f t="shared" si="27"/>
        <v>'183</v>
      </c>
      <c r="AI869" s="1"/>
      <c r="AM869" s="1" t="s">
        <v>1568</v>
      </c>
    </row>
    <row r="870" spans="1:39" x14ac:dyDescent="0.2">
      <c r="A870" s="1" t="s">
        <v>1570</v>
      </c>
      <c r="B870" s="1" t="s">
        <v>1571</v>
      </c>
      <c r="C870" s="57">
        <v>3163577.01</v>
      </c>
      <c r="D870" s="57">
        <v>0</v>
      </c>
      <c r="E870" s="58">
        <v>41864.92</v>
      </c>
      <c r="F870" s="58">
        <v>0</v>
      </c>
      <c r="G870" s="57">
        <v>3205441.93</v>
      </c>
      <c r="H870" s="57">
        <v>0</v>
      </c>
      <c r="I870" s="57">
        <v>3205441.93</v>
      </c>
      <c r="J870" s="57">
        <v>0</v>
      </c>
      <c r="K870" s="57">
        <f t="shared" si="26"/>
        <v>3205441.93</v>
      </c>
      <c r="M870" s="1" t="s">
        <v>6922</v>
      </c>
      <c r="O870" s="1" t="s">
        <v>6535</v>
      </c>
      <c r="Q870" s="3" t="s">
        <v>6813</v>
      </c>
      <c r="U870" s="1" t="str">
        <f t="shared" si="27"/>
        <v>'183</v>
      </c>
      <c r="AI870" s="1"/>
      <c r="AM870" s="1" t="s">
        <v>1570</v>
      </c>
    </row>
    <row r="871" spans="1:39" x14ac:dyDescent="0.2">
      <c r="A871" s="1" t="s">
        <v>1572</v>
      </c>
      <c r="B871" s="1" t="s">
        <v>1573</v>
      </c>
      <c r="C871" s="57">
        <v>58541842.140000001</v>
      </c>
      <c r="D871" s="57">
        <v>0</v>
      </c>
      <c r="E871" s="58">
        <v>1292635.27</v>
      </c>
      <c r="F871" s="58">
        <v>0</v>
      </c>
      <c r="G871" s="57">
        <v>59834477.409999996</v>
      </c>
      <c r="H871" s="57">
        <v>0</v>
      </c>
      <c r="I871" s="57">
        <v>59834477.409999996</v>
      </c>
      <c r="J871" s="57">
        <v>0</v>
      </c>
      <c r="K871" s="57">
        <f t="shared" si="26"/>
        <v>59834477.409999996</v>
      </c>
      <c r="M871" s="1" t="s">
        <v>6922</v>
      </c>
      <c r="O871" s="1" t="s">
        <v>6535</v>
      </c>
      <c r="Q871" s="3" t="s">
        <v>6813</v>
      </c>
      <c r="U871" s="1" t="str">
        <f t="shared" si="27"/>
        <v>'183</v>
      </c>
      <c r="AI871" s="1"/>
      <c r="AM871" s="1" t="s">
        <v>1572</v>
      </c>
    </row>
    <row r="872" spans="1:39" x14ac:dyDescent="0.2">
      <c r="A872" s="1" t="s">
        <v>1574</v>
      </c>
      <c r="B872" s="1" t="s">
        <v>1575</v>
      </c>
      <c r="C872" s="57">
        <v>149361.78</v>
      </c>
      <c r="D872" s="57">
        <v>0</v>
      </c>
      <c r="E872" s="58">
        <v>381034.32</v>
      </c>
      <c r="F872" s="58">
        <v>0</v>
      </c>
      <c r="G872" s="57">
        <v>530396.1</v>
      </c>
      <c r="H872" s="57">
        <v>0</v>
      </c>
      <c r="I872" s="57">
        <v>530396.1</v>
      </c>
      <c r="J872" s="57">
        <v>0</v>
      </c>
      <c r="K872" s="57">
        <f t="shared" si="26"/>
        <v>530396.1</v>
      </c>
      <c r="M872" s="1" t="s">
        <v>6922</v>
      </c>
      <c r="O872" s="1" t="s">
        <v>6535</v>
      </c>
      <c r="Q872" s="3" t="s">
        <v>6813</v>
      </c>
      <c r="U872" s="1" t="str">
        <f t="shared" si="27"/>
        <v>'183</v>
      </c>
      <c r="AI872" s="1"/>
      <c r="AM872" s="1" t="s">
        <v>1574</v>
      </c>
    </row>
    <row r="873" spans="1:39" x14ac:dyDescent="0.2">
      <c r="A873" s="1" t="s">
        <v>1576</v>
      </c>
      <c r="B873" s="1" t="s">
        <v>1577</v>
      </c>
      <c r="C873" s="57">
        <v>825336.71</v>
      </c>
      <c r="D873" s="57">
        <v>0</v>
      </c>
      <c r="E873" s="58">
        <v>128447.67</v>
      </c>
      <c r="F873" s="58">
        <v>0</v>
      </c>
      <c r="G873" s="57">
        <v>953784.38</v>
      </c>
      <c r="H873" s="57">
        <v>0</v>
      </c>
      <c r="I873" s="57">
        <v>953784.38</v>
      </c>
      <c r="J873" s="57">
        <v>0</v>
      </c>
      <c r="K873" s="57">
        <f t="shared" si="26"/>
        <v>953784.38</v>
      </c>
      <c r="M873" s="1" t="s">
        <v>6922</v>
      </c>
      <c r="O873" s="1" t="s">
        <v>6535</v>
      </c>
      <c r="Q873" s="3" t="s">
        <v>6813</v>
      </c>
      <c r="U873" s="1" t="str">
        <f t="shared" si="27"/>
        <v>'183</v>
      </c>
      <c r="AI873" s="1"/>
      <c r="AM873" s="1" t="s">
        <v>1576</v>
      </c>
    </row>
    <row r="874" spans="1:39" x14ac:dyDescent="0.2">
      <c r="A874" s="1" t="s">
        <v>1578</v>
      </c>
      <c r="B874" s="1" t="s">
        <v>1579</v>
      </c>
      <c r="C874" s="57">
        <v>0</v>
      </c>
      <c r="D874" s="57">
        <v>38393891.159999996</v>
      </c>
      <c r="E874" s="58">
        <v>0</v>
      </c>
      <c r="F874" s="58">
        <v>2466985.02</v>
      </c>
      <c r="G874" s="57">
        <v>0</v>
      </c>
      <c r="H874" s="57">
        <v>40860876.18</v>
      </c>
      <c r="I874" s="57">
        <v>0</v>
      </c>
      <c r="J874" s="57">
        <v>40860876.18</v>
      </c>
      <c r="K874" s="57">
        <f t="shared" si="26"/>
        <v>-40860876.18</v>
      </c>
      <c r="M874" s="1" t="s">
        <v>6922</v>
      </c>
      <c r="O874" s="1" t="s">
        <v>6535</v>
      </c>
      <c r="Q874" s="3" t="s">
        <v>6813</v>
      </c>
      <c r="U874" s="1" t="str">
        <f t="shared" si="27"/>
        <v>'183</v>
      </c>
      <c r="AI874" s="1"/>
      <c r="AM874" s="1" t="s">
        <v>1578</v>
      </c>
    </row>
    <row r="875" spans="1:39" x14ac:dyDescent="0.2">
      <c r="A875" s="1" t="s">
        <v>1580</v>
      </c>
      <c r="B875" s="1" t="s">
        <v>1581</v>
      </c>
      <c r="C875" s="57">
        <v>0</v>
      </c>
      <c r="D875" s="57">
        <v>18999238.73</v>
      </c>
      <c r="E875" s="58">
        <v>0</v>
      </c>
      <c r="F875" s="58">
        <v>-616416.12</v>
      </c>
      <c r="G875" s="57">
        <v>0</v>
      </c>
      <c r="H875" s="57">
        <v>18382822.609999999</v>
      </c>
      <c r="I875" s="57">
        <v>0</v>
      </c>
      <c r="J875" s="57">
        <v>18382822.609999999</v>
      </c>
      <c r="K875" s="57">
        <f t="shared" si="26"/>
        <v>-18382822.609999999</v>
      </c>
      <c r="M875" s="1" t="s">
        <v>6922</v>
      </c>
      <c r="O875" s="1" t="s">
        <v>6535</v>
      </c>
      <c r="Q875" s="3" t="s">
        <v>6813</v>
      </c>
      <c r="U875" s="1" t="str">
        <f t="shared" si="27"/>
        <v>'183</v>
      </c>
      <c r="AI875" s="1"/>
      <c r="AM875" s="1" t="s">
        <v>1580</v>
      </c>
    </row>
    <row r="876" spans="1:39" x14ac:dyDescent="0.2">
      <c r="A876" s="1" t="s">
        <v>1582</v>
      </c>
      <c r="B876" s="1" t="s">
        <v>1583</v>
      </c>
      <c r="C876" s="57">
        <v>0</v>
      </c>
      <c r="D876" s="57">
        <v>71846821.209999993</v>
      </c>
      <c r="E876" s="58">
        <v>0</v>
      </c>
      <c r="F876" s="58">
        <v>-3502483.8</v>
      </c>
      <c r="G876" s="57">
        <v>0</v>
      </c>
      <c r="H876" s="57">
        <v>68344337.409999996</v>
      </c>
      <c r="I876" s="57">
        <v>0</v>
      </c>
      <c r="J876" s="57">
        <v>68344337.409999996</v>
      </c>
      <c r="K876" s="57">
        <f t="shared" si="26"/>
        <v>-68344337.409999996</v>
      </c>
      <c r="M876" s="1" t="s">
        <v>6922</v>
      </c>
      <c r="O876" s="1" t="s">
        <v>6535</v>
      </c>
      <c r="Q876" s="3" t="s">
        <v>6813</v>
      </c>
      <c r="U876" s="1" t="str">
        <f t="shared" si="27"/>
        <v>'183</v>
      </c>
      <c r="AI876" s="1"/>
      <c r="AM876" s="1" t="s">
        <v>1582</v>
      </c>
    </row>
    <row r="877" spans="1:39" x14ac:dyDescent="0.2">
      <c r="A877" s="1" t="s">
        <v>1584</v>
      </c>
      <c r="B877" s="1" t="s">
        <v>1585</v>
      </c>
      <c r="C877" s="57">
        <v>0</v>
      </c>
      <c r="D877" s="57">
        <v>3163577.01</v>
      </c>
      <c r="E877" s="58">
        <v>0</v>
      </c>
      <c r="F877" s="58">
        <v>41864.92</v>
      </c>
      <c r="G877" s="57">
        <v>0</v>
      </c>
      <c r="H877" s="57">
        <v>3205441.93</v>
      </c>
      <c r="I877" s="57">
        <v>0</v>
      </c>
      <c r="J877" s="57">
        <v>3205441.93</v>
      </c>
      <c r="K877" s="57">
        <f t="shared" si="26"/>
        <v>-3205441.93</v>
      </c>
      <c r="M877" s="1" t="s">
        <v>6922</v>
      </c>
      <c r="O877" s="1" t="s">
        <v>6535</v>
      </c>
      <c r="Q877" s="3" t="s">
        <v>6813</v>
      </c>
      <c r="U877" s="1" t="str">
        <f t="shared" si="27"/>
        <v>'183</v>
      </c>
      <c r="AI877" s="1"/>
      <c r="AM877" s="1" t="s">
        <v>1584</v>
      </c>
    </row>
    <row r="878" spans="1:39" x14ac:dyDescent="0.2">
      <c r="A878" s="1" t="s">
        <v>1586</v>
      </c>
      <c r="B878" s="1" t="s">
        <v>1587</v>
      </c>
      <c r="C878" s="57">
        <v>0</v>
      </c>
      <c r="D878" s="57">
        <v>58541842.140000001</v>
      </c>
      <c r="E878" s="58">
        <v>0</v>
      </c>
      <c r="F878" s="58">
        <v>1292635.27</v>
      </c>
      <c r="G878" s="57">
        <v>0</v>
      </c>
      <c r="H878" s="57">
        <v>59834477.409999996</v>
      </c>
      <c r="I878" s="57">
        <v>0</v>
      </c>
      <c r="J878" s="57">
        <v>59834477.409999996</v>
      </c>
      <c r="K878" s="57">
        <f t="shared" si="26"/>
        <v>-59834477.409999996</v>
      </c>
      <c r="M878" s="1" t="s">
        <v>6922</v>
      </c>
      <c r="O878" s="1" t="s">
        <v>6535</v>
      </c>
      <c r="Q878" s="3" t="s">
        <v>6813</v>
      </c>
      <c r="U878" s="1" t="str">
        <f t="shared" si="27"/>
        <v>'183</v>
      </c>
      <c r="AI878" s="1"/>
      <c r="AM878" s="1" t="s">
        <v>1586</v>
      </c>
    </row>
    <row r="879" spans="1:39" x14ac:dyDescent="0.2">
      <c r="A879" s="1" t="s">
        <v>1588</v>
      </c>
      <c r="B879" s="1" t="s">
        <v>1589</v>
      </c>
      <c r="C879" s="57">
        <v>0</v>
      </c>
      <c r="D879" s="57">
        <v>149361.78</v>
      </c>
      <c r="E879" s="58">
        <v>0</v>
      </c>
      <c r="F879" s="58">
        <v>381034.32</v>
      </c>
      <c r="G879" s="57">
        <v>0</v>
      </c>
      <c r="H879" s="57">
        <v>530396.1</v>
      </c>
      <c r="I879" s="57">
        <v>0</v>
      </c>
      <c r="J879" s="57">
        <v>530396.1</v>
      </c>
      <c r="K879" s="57">
        <f t="shared" si="26"/>
        <v>-530396.1</v>
      </c>
      <c r="M879" s="1" t="s">
        <v>6922</v>
      </c>
      <c r="O879" s="1" t="s">
        <v>6535</v>
      </c>
      <c r="Q879" s="3" t="s">
        <v>6813</v>
      </c>
      <c r="U879" s="1" t="str">
        <f t="shared" si="27"/>
        <v>'183</v>
      </c>
      <c r="AI879" s="1"/>
      <c r="AM879" s="1" t="s">
        <v>1588</v>
      </c>
    </row>
    <row r="880" spans="1:39" x14ac:dyDescent="0.2">
      <c r="A880" s="1" t="s">
        <v>1590</v>
      </c>
      <c r="B880" s="1" t="s">
        <v>1591</v>
      </c>
      <c r="C880" s="57">
        <v>0</v>
      </c>
      <c r="D880" s="57">
        <v>825336.71</v>
      </c>
      <c r="E880" s="58">
        <v>0</v>
      </c>
      <c r="F880" s="58">
        <v>128447.67</v>
      </c>
      <c r="G880" s="57">
        <v>0</v>
      </c>
      <c r="H880" s="57">
        <v>953784.38</v>
      </c>
      <c r="I880" s="57">
        <v>0</v>
      </c>
      <c r="J880" s="57">
        <v>953784.38</v>
      </c>
      <c r="K880" s="57">
        <f t="shared" si="26"/>
        <v>-953784.38</v>
      </c>
      <c r="M880" s="1" t="s">
        <v>6922</v>
      </c>
      <c r="O880" s="1" t="s">
        <v>6535</v>
      </c>
      <c r="Q880" s="3" t="s">
        <v>6813</v>
      </c>
      <c r="U880" s="1" t="str">
        <f t="shared" si="27"/>
        <v>'183</v>
      </c>
      <c r="AI880" s="1"/>
      <c r="AM880" s="1" t="s">
        <v>1590</v>
      </c>
    </row>
    <row r="881" spans="1:39" x14ac:dyDescent="0.2">
      <c r="A881" s="1" t="s">
        <v>6033</v>
      </c>
      <c r="B881" s="1" t="s">
        <v>6034</v>
      </c>
      <c r="C881" s="57">
        <v>0</v>
      </c>
      <c r="D881" s="57">
        <v>6.71</v>
      </c>
      <c r="E881" s="58">
        <v>152.21</v>
      </c>
      <c r="F881" s="58">
        <v>145.5</v>
      </c>
      <c r="G881" s="57">
        <v>152.21</v>
      </c>
      <c r="H881" s="57">
        <v>152.21</v>
      </c>
      <c r="I881" s="57">
        <v>0</v>
      </c>
      <c r="J881" s="57">
        <v>0</v>
      </c>
      <c r="K881" s="57">
        <f t="shared" si="26"/>
        <v>0</v>
      </c>
      <c r="L881" s="1" t="s">
        <v>5862</v>
      </c>
      <c r="M881" s="1" t="s">
        <v>6923</v>
      </c>
      <c r="N881" s="1" t="s">
        <v>6798</v>
      </c>
      <c r="O881" s="1" t="s">
        <v>6536</v>
      </c>
      <c r="P881" s="21" t="s">
        <v>6536</v>
      </c>
      <c r="Q881" s="3" t="s">
        <v>6818</v>
      </c>
      <c r="U881" s="1" t="str">
        <f t="shared" si="27"/>
        <v>'189</v>
      </c>
      <c r="AI881" s="1"/>
      <c r="AM881" s="1" t="e">
        <v>#N/A</v>
      </c>
    </row>
    <row r="882" spans="1:39" x14ac:dyDescent="0.2">
      <c r="A882" s="1" t="s">
        <v>1592</v>
      </c>
      <c r="B882" s="1" t="s">
        <v>1593</v>
      </c>
      <c r="C882" s="57">
        <v>0</v>
      </c>
      <c r="D882" s="57">
        <v>4145.37</v>
      </c>
      <c r="E882" s="58">
        <v>0</v>
      </c>
      <c r="F882" s="58">
        <v>0</v>
      </c>
      <c r="G882" s="57">
        <v>0</v>
      </c>
      <c r="H882" s="57">
        <v>4145.37</v>
      </c>
      <c r="I882" s="57">
        <v>0</v>
      </c>
      <c r="J882" s="57">
        <v>4145.37</v>
      </c>
      <c r="K882" s="57">
        <f t="shared" si="26"/>
        <v>-4145.37</v>
      </c>
      <c r="L882" s="1" t="s">
        <v>6712</v>
      </c>
      <c r="M882" s="1" t="s">
        <v>6921</v>
      </c>
      <c r="N882" s="1" t="s">
        <v>6801</v>
      </c>
      <c r="O882" s="1" t="s">
        <v>6779</v>
      </c>
      <c r="P882" s="21" t="s">
        <v>6502</v>
      </c>
      <c r="Q882" s="3" t="s">
        <v>6820</v>
      </c>
      <c r="U882" s="1" t="str">
        <f t="shared" si="27"/>
        <v>'189</v>
      </c>
      <c r="V882" s="1" t="s">
        <v>6854</v>
      </c>
      <c r="AI882" s="1"/>
      <c r="AM882" s="1" t="s">
        <v>1592</v>
      </c>
    </row>
    <row r="883" spans="1:39" x14ac:dyDescent="0.2">
      <c r="A883" s="1" t="s">
        <v>1594</v>
      </c>
      <c r="B883" s="1" t="s">
        <v>1595</v>
      </c>
      <c r="C883" s="57">
        <v>0</v>
      </c>
      <c r="D883" s="57">
        <v>363.56</v>
      </c>
      <c r="E883" s="58">
        <v>717.28</v>
      </c>
      <c r="F883" s="58">
        <v>577.5</v>
      </c>
      <c r="G883" s="57">
        <v>717.28</v>
      </c>
      <c r="H883" s="57">
        <v>941.06</v>
      </c>
      <c r="I883" s="57">
        <v>0</v>
      </c>
      <c r="J883" s="57">
        <v>223.78</v>
      </c>
      <c r="K883" s="57">
        <f t="shared" si="26"/>
        <v>-223.78</v>
      </c>
      <c r="L883" s="1" t="s">
        <v>5862</v>
      </c>
      <c r="M883" s="1" t="s">
        <v>6923</v>
      </c>
      <c r="N883" s="1" t="s">
        <v>6798</v>
      </c>
      <c r="O883" s="1" t="s">
        <v>6536</v>
      </c>
      <c r="P883" s="21" t="s">
        <v>6536</v>
      </c>
      <c r="Q883" s="3" t="s">
        <v>6818</v>
      </c>
      <c r="U883" s="1" t="str">
        <f t="shared" si="27"/>
        <v>'189</v>
      </c>
      <c r="AI883" s="1"/>
      <c r="AM883" s="1" t="s">
        <v>1594</v>
      </c>
    </row>
    <row r="884" spans="1:39" x14ac:dyDescent="0.2">
      <c r="A884" s="1" t="s">
        <v>6035</v>
      </c>
      <c r="B884" s="1" t="s">
        <v>6036</v>
      </c>
      <c r="C884" s="57">
        <v>0</v>
      </c>
      <c r="D884" s="57">
        <v>0</v>
      </c>
      <c r="E884" s="58">
        <v>75.319999999999993</v>
      </c>
      <c r="F884" s="58">
        <v>75.319999999999993</v>
      </c>
      <c r="G884" s="57">
        <v>75.319999999999993</v>
      </c>
      <c r="H884" s="57">
        <v>75.319999999999993</v>
      </c>
      <c r="I884" s="57">
        <v>0</v>
      </c>
      <c r="J884" s="57">
        <v>0</v>
      </c>
      <c r="K884" s="57">
        <f t="shared" si="26"/>
        <v>0</v>
      </c>
      <c r="L884" s="1" t="s">
        <v>5862</v>
      </c>
      <c r="M884" s="1" t="s">
        <v>6923</v>
      </c>
      <c r="N884" s="1" t="s">
        <v>6798</v>
      </c>
      <c r="O884" s="1" t="s">
        <v>6536</v>
      </c>
      <c r="P884" s="21" t="s">
        <v>6536</v>
      </c>
      <c r="Q884" s="3" t="s">
        <v>6818</v>
      </c>
      <c r="U884" s="1" t="str">
        <f t="shared" si="27"/>
        <v>'189</v>
      </c>
      <c r="AI884" s="1"/>
      <c r="AM884" s="1" t="e">
        <v>#N/A</v>
      </c>
    </row>
    <row r="885" spans="1:39" x14ac:dyDescent="0.2">
      <c r="A885" s="1" t="s">
        <v>1596</v>
      </c>
      <c r="B885" s="1" t="s">
        <v>1597</v>
      </c>
      <c r="C885" s="57">
        <v>0</v>
      </c>
      <c r="D885" s="57">
        <v>19415</v>
      </c>
      <c r="E885" s="58">
        <v>3235</v>
      </c>
      <c r="F885" s="58">
        <v>3330</v>
      </c>
      <c r="G885" s="57">
        <v>3235</v>
      </c>
      <c r="H885" s="57">
        <v>22745</v>
      </c>
      <c r="I885" s="57">
        <v>0</v>
      </c>
      <c r="J885" s="57">
        <v>19510</v>
      </c>
      <c r="K885" s="57">
        <f t="shared" si="26"/>
        <v>-19510</v>
      </c>
      <c r="L885" s="1" t="s">
        <v>5862</v>
      </c>
      <c r="M885" s="1" t="s">
        <v>6923</v>
      </c>
      <c r="N885" s="1" t="s">
        <v>6798</v>
      </c>
      <c r="O885" s="1" t="s">
        <v>6536</v>
      </c>
      <c r="P885" s="21" t="s">
        <v>6536</v>
      </c>
      <c r="Q885" s="3" t="s">
        <v>6818</v>
      </c>
      <c r="U885" s="1" t="str">
        <f t="shared" si="27"/>
        <v>'189</v>
      </c>
      <c r="AI885" s="1"/>
      <c r="AM885" s="1" t="s">
        <v>1596</v>
      </c>
    </row>
    <row r="886" spans="1:39" x14ac:dyDescent="0.2">
      <c r="A886" s="1" t="s">
        <v>1598</v>
      </c>
      <c r="B886" s="1" t="s">
        <v>1599</v>
      </c>
      <c r="C886" s="57">
        <v>0</v>
      </c>
      <c r="D886" s="57">
        <v>0</v>
      </c>
      <c r="E886" s="58">
        <v>3137.57</v>
      </c>
      <c r="F886" s="58">
        <v>8064.58</v>
      </c>
      <c r="G886" s="57">
        <v>3137.57</v>
      </c>
      <c r="H886" s="57">
        <v>8064.58</v>
      </c>
      <c r="I886" s="57">
        <v>0</v>
      </c>
      <c r="J886" s="57">
        <v>4927.01</v>
      </c>
      <c r="K886" s="57">
        <f t="shared" si="26"/>
        <v>-4927.01</v>
      </c>
      <c r="L886" s="1" t="s">
        <v>5862</v>
      </c>
      <c r="M886" s="1" t="s">
        <v>6923</v>
      </c>
      <c r="N886" s="1" t="s">
        <v>6798</v>
      </c>
      <c r="O886" s="1" t="s">
        <v>6536</v>
      </c>
      <c r="P886" s="21" t="s">
        <v>6536</v>
      </c>
      <c r="Q886" s="3" t="s">
        <v>6818</v>
      </c>
      <c r="U886" s="1" t="str">
        <f t="shared" si="27"/>
        <v>'189</v>
      </c>
      <c r="AI886" s="1"/>
      <c r="AM886" s="1" t="s">
        <v>1598</v>
      </c>
    </row>
    <row r="887" spans="1:39" x14ac:dyDescent="0.2">
      <c r="A887" s="1" t="s">
        <v>1600</v>
      </c>
      <c r="B887" s="1" t="s">
        <v>1601</v>
      </c>
      <c r="C887" s="57">
        <v>0</v>
      </c>
      <c r="D887" s="57">
        <v>143488.82</v>
      </c>
      <c r="E887" s="58">
        <v>43863.77</v>
      </c>
      <c r="F887" s="58">
        <v>242850.82</v>
      </c>
      <c r="G887" s="57">
        <v>43863.77</v>
      </c>
      <c r="H887" s="57">
        <v>386339.64</v>
      </c>
      <c r="I887" s="57">
        <v>0</v>
      </c>
      <c r="J887" s="57">
        <v>342475.87</v>
      </c>
      <c r="K887" s="57">
        <f t="shared" si="26"/>
        <v>-342475.87</v>
      </c>
      <c r="L887" s="1" t="s">
        <v>5862</v>
      </c>
      <c r="M887" s="1" t="s">
        <v>6923</v>
      </c>
      <c r="N887" s="1" t="s">
        <v>6798</v>
      </c>
      <c r="O887" s="1" t="s">
        <v>6536</v>
      </c>
      <c r="P887" s="21" t="s">
        <v>6536</v>
      </c>
      <c r="Q887" s="3" t="s">
        <v>6818</v>
      </c>
      <c r="U887" s="1" t="str">
        <f t="shared" si="27"/>
        <v>'189</v>
      </c>
      <c r="AI887" s="1"/>
      <c r="AM887" s="1" t="s">
        <v>1600</v>
      </c>
    </row>
    <row r="888" spans="1:39" x14ac:dyDescent="0.2">
      <c r="A888" s="1" t="s">
        <v>1602</v>
      </c>
      <c r="B888" s="1" t="s">
        <v>1603</v>
      </c>
      <c r="C888" s="57">
        <v>0</v>
      </c>
      <c r="D888" s="57">
        <v>3575162.22</v>
      </c>
      <c r="E888" s="58">
        <v>313619.56</v>
      </c>
      <c r="F888" s="58">
        <v>739017.36</v>
      </c>
      <c r="G888" s="57">
        <v>313619.56</v>
      </c>
      <c r="H888" s="57">
        <v>4314179.58</v>
      </c>
      <c r="I888" s="57">
        <v>0</v>
      </c>
      <c r="J888" s="57">
        <v>4000560.02</v>
      </c>
      <c r="K888" s="57">
        <f t="shared" si="26"/>
        <v>-4000560.02</v>
      </c>
      <c r="L888" s="1" t="s">
        <v>5862</v>
      </c>
      <c r="M888" s="1" t="s">
        <v>6923</v>
      </c>
      <c r="N888" s="1" t="s">
        <v>6798</v>
      </c>
      <c r="O888" s="1" t="s">
        <v>6536</v>
      </c>
      <c r="P888" s="21" t="s">
        <v>6536</v>
      </c>
      <c r="Q888" s="3" t="s">
        <v>6818</v>
      </c>
      <c r="U888" s="1" t="str">
        <f t="shared" si="27"/>
        <v>'189</v>
      </c>
      <c r="AI888" s="1"/>
      <c r="AM888" s="1" t="s">
        <v>1602</v>
      </c>
    </row>
    <row r="889" spans="1:39" x14ac:dyDescent="0.2">
      <c r="A889" s="1" t="s">
        <v>1604</v>
      </c>
      <c r="B889" s="1" t="s">
        <v>1605</v>
      </c>
      <c r="C889" s="57">
        <v>0</v>
      </c>
      <c r="D889" s="57">
        <v>116039.24</v>
      </c>
      <c r="E889" s="58">
        <v>0</v>
      </c>
      <c r="F889" s="58">
        <v>0</v>
      </c>
      <c r="G889" s="57">
        <v>0</v>
      </c>
      <c r="H889" s="57">
        <v>116039.24</v>
      </c>
      <c r="I889" s="57">
        <v>0</v>
      </c>
      <c r="J889" s="57">
        <v>116039.24</v>
      </c>
      <c r="K889" s="57">
        <f t="shared" si="26"/>
        <v>-116039.24</v>
      </c>
      <c r="L889" s="1" t="s">
        <v>5862</v>
      </c>
      <c r="M889" s="1" t="s">
        <v>6923</v>
      </c>
      <c r="N889" s="1" t="s">
        <v>6798</v>
      </c>
      <c r="O889" s="1" t="s">
        <v>6536</v>
      </c>
      <c r="P889" s="21" t="s">
        <v>6536</v>
      </c>
      <c r="Q889" s="3" t="s">
        <v>6818</v>
      </c>
      <c r="U889" s="1" t="str">
        <f t="shared" si="27"/>
        <v>'189</v>
      </c>
      <c r="AI889" s="1"/>
      <c r="AM889" s="1" t="s">
        <v>1604</v>
      </c>
    </row>
    <row r="890" spans="1:39" x14ac:dyDescent="0.2">
      <c r="A890" s="1" t="s">
        <v>6037</v>
      </c>
      <c r="B890" s="1" t="s">
        <v>6038</v>
      </c>
      <c r="C890" s="57">
        <v>0</v>
      </c>
      <c r="D890" s="57">
        <v>19500</v>
      </c>
      <c r="E890" s="58">
        <v>19500</v>
      </c>
      <c r="F890" s="58">
        <v>0</v>
      </c>
      <c r="G890" s="57">
        <v>19500</v>
      </c>
      <c r="H890" s="57">
        <v>19500</v>
      </c>
      <c r="I890" s="57">
        <v>0</v>
      </c>
      <c r="J890" s="57">
        <v>0</v>
      </c>
      <c r="K890" s="57">
        <f t="shared" si="26"/>
        <v>0</v>
      </c>
      <c r="L890" s="1" t="s">
        <v>5862</v>
      </c>
      <c r="M890" s="1" t="s">
        <v>6923</v>
      </c>
      <c r="N890" s="1" t="s">
        <v>6798</v>
      </c>
      <c r="O890" s="1" t="s">
        <v>6536</v>
      </c>
      <c r="P890" s="21" t="s">
        <v>6536</v>
      </c>
      <c r="Q890" s="3" t="s">
        <v>6818</v>
      </c>
      <c r="U890" s="1" t="str">
        <f t="shared" si="27"/>
        <v>'189</v>
      </c>
      <c r="AI890" s="1"/>
      <c r="AM890" s="1" t="e">
        <v>#N/A</v>
      </c>
    </row>
    <row r="891" spans="1:39" x14ac:dyDescent="0.2">
      <c r="A891" s="1" t="s">
        <v>1606</v>
      </c>
      <c r="B891" s="1" t="s">
        <v>1607</v>
      </c>
      <c r="C891" s="57">
        <v>0</v>
      </c>
      <c r="D891" s="57">
        <v>297892.21000000002</v>
      </c>
      <c r="E891" s="58">
        <v>95752.9</v>
      </c>
      <c r="F891" s="58">
        <v>233634.74</v>
      </c>
      <c r="G891" s="57">
        <v>95752.9</v>
      </c>
      <c r="H891" s="57">
        <v>531526.94999999995</v>
      </c>
      <c r="I891" s="57">
        <v>0</v>
      </c>
      <c r="J891" s="57">
        <v>435774.05</v>
      </c>
      <c r="K891" s="57">
        <f t="shared" si="26"/>
        <v>-435774.05</v>
      </c>
      <c r="L891" s="1" t="s">
        <v>6712</v>
      </c>
      <c r="M891" s="1" t="s">
        <v>6921</v>
      </c>
      <c r="N891" s="1" t="s">
        <v>6801</v>
      </c>
      <c r="O891" s="1" t="s">
        <v>6779</v>
      </c>
      <c r="P891" s="21" t="s">
        <v>6502</v>
      </c>
      <c r="Q891" s="3" t="s">
        <v>6820</v>
      </c>
      <c r="U891" s="1" t="str">
        <f t="shared" si="27"/>
        <v>'189</v>
      </c>
      <c r="V891" s="1" t="s">
        <v>6854</v>
      </c>
      <c r="AI891" s="1"/>
      <c r="AM891" s="1" t="s">
        <v>1606</v>
      </c>
    </row>
    <row r="892" spans="1:39" x14ac:dyDescent="0.2">
      <c r="A892" s="1" t="s">
        <v>1608</v>
      </c>
      <c r="B892" s="1" t="s">
        <v>1609</v>
      </c>
      <c r="C892" s="57">
        <v>0</v>
      </c>
      <c r="D892" s="57">
        <v>4797908.1100000003</v>
      </c>
      <c r="E892" s="58">
        <v>1831477.4</v>
      </c>
      <c r="F892" s="58">
        <v>2282690.69</v>
      </c>
      <c r="G892" s="57">
        <v>1831477.4</v>
      </c>
      <c r="H892" s="57">
        <v>7080598.7999999998</v>
      </c>
      <c r="I892" s="57">
        <v>0</v>
      </c>
      <c r="J892" s="57">
        <v>5249121.4000000004</v>
      </c>
      <c r="K892" s="57">
        <f t="shared" si="26"/>
        <v>-5249121.4000000004</v>
      </c>
      <c r="L892" s="1" t="s">
        <v>5862</v>
      </c>
      <c r="M892" s="1" t="s">
        <v>6923</v>
      </c>
      <c r="N892" s="1" t="s">
        <v>6798</v>
      </c>
      <c r="O892" s="1" t="s">
        <v>6536</v>
      </c>
      <c r="P892" s="21" t="s">
        <v>6536</v>
      </c>
      <c r="Q892" s="3" t="s">
        <v>6818</v>
      </c>
      <c r="U892" s="1" t="str">
        <f t="shared" si="27"/>
        <v>'189</v>
      </c>
      <c r="AI892" s="1"/>
      <c r="AM892" s="1" t="s">
        <v>1608</v>
      </c>
    </row>
    <row r="893" spans="1:39" x14ac:dyDescent="0.2">
      <c r="A893" s="1" t="s">
        <v>1610</v>
      </c>
      <c r="B893" s="1" t="s">
        <v>1611</v>
      </c>
      <c r="C893" s="57">
        <v>0</v>
      </c>
      <c r="D893" s="57">
        <v>577234.69999999995</v>
      </c>
      <c r="E893" s="58">
        <v>6779.37</v>
      </c>
      <c r="F893" s="58">
        <v>23315.49</v>
      </c>
      <c r="G893" s="57">
        <v>6779.37</v>
      </c>
      <c r="H893" s="57">
        <v>600550.18999999994</v>
      </c>
      <c r="I893" s="57">
        <v>0</v>
      </c>
      <c r="J893" s="57">
        <v>593770.81999999995</v>
      </c>
      <c r="K893" s="57">
        <f t="shared" si="26"/>
        <v>-593770.81999999995</v>
      </c>
      <c r="L893" s="1" t="s">
        <v>5862</v>
      </c>
      <c r="M893" s="1" t="s">
        <v>6923</v>
      </c>
      <c r="N893" s="1" t="s">
        <v>6798</v>
      </c>
      <c r="O893" s="1" t="s">
        <v>6536</v>
      </c>
      <c r="P893" s="21" t="s">
        <v>6536</v>
      </c>
      <c r="Q893" s="3" t="s">
        <v>6818</v>
      </c>
      <c r="U893" s="1" t="str">
        <f t="shared" si="27"/>
        <v>'189</v>
      </c>
      <c r="AI893" s="1"/>
      <c r="AM893" s="1" t="s">
        <v>1610</v>
      </c>
    </row>
    <row r="894" spans="1:39" x14ac:dyDescent="0.2">
      <c r="A894" s="1" t="s">
        <v>1612</v>
      </c>
      <c r="B894" s="1" t="s">
        <v>1613</v>
      </c>
      <c r="C894" s="57">
        <v>0</v>
      </c>
      <c r="D894" s="57">
        <v>3049160.59</v>
      </c>
      <c r="E894" s="58">
        <v>334480.99</v>
      </c>
      <c r="F894" s="58">
        <v>906434.19</v>
      </c>
      <c r="G894" s="57">
        <v>334480.99</v>
      </c>
      <c r="H894" s="57">
        <v>3955594.78</v>
      </c>
      <c r="I894" s="57">
        <v>0</v>
      </c>
      <c r="J894" s="57">
        <v>3621113.79</v>
      </c>
      <c r="K894" s="57">
        <f t="shared" si="26"/>
        <v>-3621113.79</v>
      </c>
      <c r="L894" s="1" t="s">
        <v>5862</v>
      </c>
      <c r="M894" s="1" t="s">
        <v>6923</v>
      </c>
      <c r="N894" s="1" t="s">
        <v>6798</v>
      </c>
      <c r="O894" s="1" t="s">
        <v>6536</v>
      </c>
      <c r="P894" s="21" t="s">
        <v>6536</v>
      </c>
      <c r="Q894" s="3" t="s">
        <v>6818</v>
      </c>
      <c r="U894" s="1" t="str">
        <f t="shared" si="27"/>
        <v>'189</v>
      </c>
      <c r="AI894" s="1"/>
      <c r="AM894" s="1" t="s">
        <v>1612</v>
      </c>
    </row>
    <row r="895" spans="1:39" x14ac:dyDescent="0.2">
      <c r="A895" s="1" t="s">
        <v>1614</v>
      </c>
      <c r="B895" s="1" t="s">
        <v>1615</v>
      </c>
      <c r="C895" s="57">
        <v>0</v>
      </c>
      <c r="D895" s="57">
        <v>1609</v>
      </c>
      <c r="E895" s="58">
        <v>906.79</v>
      </c>
      <c r="F895" s="58">
        <v>2435.11</v>
      </c>
      <c r="G895" s="57">
        <v>906.79</v>
      </c>
      <c r="H895" s="57">
        <v>4044.11</v>
      </c>
      <c r="I895" s="57">
        <v>0</v>
      </c>
      <c r="J895" s="57">
        <v>3137.32</v>
      </c>
      <c r="K895" s="57">
        <f t="shared" si="26"/>
        <v>-3137.32</v>
      </c>
      <c r="L895" s="1" t="s">
        <v>5862</v>
      </c>
      <c r="M895" s="1" t="s">
        <v>6923</v>
      </c>
      <c r="N895" s="1" t="s">
        <v>6798</v>
      </c>
      <c r="O895" s="1" t="s">
        <v>6536</v>
      </c>
      <c r="P895" s="21" t="s">
        <v>6536</v>
      </c>
      <c r="Q895" s="3" t="s">
        <v>6818</v>
      </c>
      <c r="U895" s="1" t="str">
        <f t="shared" si="27"/>
        <v>'189</v>
      </c>
      <c r="AI895" s="1"/>
      <c r="AM895" s="1" t="s">
        <v>1614</v>
      </c>
    </row>
    <row r="896" spans="1:39" x14ac:dyDescent="0.2">
      <c r="A896" s="1" t="s">
        <v>1616</v>
      </c>
      <c r="B896" s="1" t="s">
        <v>1617</v>
      </c>
      <c r="C896" s="57">
        <v>0</v>
      </c>
      <c r="D896" s="57">
        <v>14385.6</v>
      </c>
      <c r="E896" s="58">
        <v>851.51</v>
      </c>
      <c r="F896" s="58">
        <v>239.51</v>
      </c>
      <c r="G896" s="57">
        <v>851.51</v>
      </c>
      <c r="H896" s="57">
        <v>14625.11</v>
      </c>
      <c r="I896" s="57">
        <v>0</v>
      </c>
      <c r="J896" s="57">
        <v>13773.6</v>
      </c>
      <c r="K896" s="57">
        <f t="shared" si="26"/>
        <v>-13773.6</v>
      </c>
      <c r="L896" s="1" t="s">
        <v>5862</v>
      </c>
      <c r="M896" s="1" t="s">
        <v>6923</v>
      </c>
      <c r="N896" s="1" t="s">
        <v>6798</v>
      </c>
      <c r="O896" s="1" t="s">
        <v>6536</v>
      </c>
      <c r="P896" s="21" t="s">
        <v>6536</v>
      </c>
      <c r="Q896" s="3" t="s">
        <v>6818</v>
      </c>
      <c r="U896" s="1" t="str">
        <f t="shared" si="27"/>
        <v>'189</v>
      </c>
      <c r="AI896" s="1"/>
      <c r="AM896" s="1" t="s">
        <v>1616</v>
      </c>
    </row>
    <row r="897" spans="1:39" x14ac:dyDescent="0.2">
      <c r="A897" s="1" t="s">
        <v>1618</v>
      </c>
      <c r="B897" s="1" t="s">
        <v>1619</v>
      </c>
      <c r="C897" s="57">
        <v>0</v>
      </c>
      <c r="D897" s="57">
        <v>140974.66</v>
      </c>
      <c r="E897" s="58">
        <v>11684.96</v>
      </c>
      <c r="F897" s="58">
        <v>14300.39</v>
      </c>
      <c r="G897" s="57">
        <v>11684.96</v>
      </c>
      <c r="H897" s="57">
        <v>155275.04999999999</v>
      </c>
      <c r="I897" s="57">
        <v>0</v>
      </c>
      <c r="J897" s="57">
        <v>143590.09</v>
      </c>
      <c r="K897" s="57">
        <f t="shared" si="26"/>
        <v>-143590.09</v>
      </c>
      <c r="L897" s="1" t="s">
        <v>5862</v>
      </c>
      <c r="M897" s="1" t="s">
        <v>6923</v>
      </c>
      <c r="N897" s="1" t="s">
        <v>6798</v>
      </c>
      <c r="O897" s="1" t="s">
        <v>6536</v>
      </c>
      <c r="P897" s="21" t="s">
        <v>6536</v>
      </c>
      <c r="Q897" s="3" t="s">
        <v>6818</v>
      </c>
      <c r="U897" s="1" t="str">
        <f t="shared" si="27"/>
        <v>'189</v>
      </c>
      <c r="AI897" s="1"/>
      <c r="AM897" s="1" t="s">
        <v>1618</v>
      </c>
    </row>
    <row r="898" spans="1:39" x14ac:dyDescent="0.2">
      <c r="A898" s="1" t="s">
        <v>1620</v>
      </c>
      <c r="B898" s="1" t="s">
        <v>1621</v>
      </c>
      <c r="C898" s="57">
        <v>0</v>
      </c>
      <c r="D898" s="57">
        <v>10484.83</v>
      </c>
      <c r="E898" s="58">
        <v>620.53</v>
      </c>
      <c r="F898" s="58">
        <v>174.48</v>
      </c>
      <c r="G898" s="57">
        <v>620.53</v>
      </c>
      <c r="H898" s="57">
        <v>10659.31</v>
      </c>
      <c r="I898" s="57">
        <v>0</v>
      </c>
      <c r="J898" s="57">
        <v>10038.780000000001</v>
      </c>
      <c r="K898" s="57">
        <f t="shared" si="26"/>
        <v>-10038.780000000001</v>
      </c>
      <c r="L898" s="1" t="s">
        <v>5862</v>
      </c>
      <c r="M898" s="1" t="s">
        <v>6923</v>
      </c>
      <c r="N898" s="1" t="s">
        <v>6798</v>
      </c>
      <c r="O898" s="1" t="s">
        <v>6536</v>
      </c>
      <c r="P898" s="21" t="s">
        <v>6536</v>
      </c>
      <c r="Q898" s="3" t="s">
        <v>6818</v>
      </c>
      <c r="U898" s="1" t="str">
        <f t="shared" si="27"/>
        <v>'189</v>
      </c>
      <c r="AI898" s="1"/>
      <c r="AM898" s="1" t="s">
        <v>1620</v>
      </c>
    </row>
    <row r="899" spans="1:39" x14ac:dyDescent="0.2">
      <c r="A899" s="1" t="s">
        <v>1622</v>
      </c>
      <c r="B899" s="1" t="s">
        <v>1623</v>
      </c>
      <c r="C899" s="57">
        <v>0</v>
      </c>
      <c r="D899" s="57">
        <v>111535.56</v>
      </c>
      <c r="E899" s="58">
        <v>6912.61</v>
      </c>
      <c r="F899" s="58">
        <v>4242.43</v>
      </c>
      <c r="G899" s="57">
        <v>6912.61</v>
      </c>
      <c r="H899" s="57">
        <v>115777.99</v>
      </c>
      <c r="I899" s="57">
        <v>0</v>
      </c>
      <c r="J899" s="57">
        <v>108865.38</v>
      </c>
      <c r="K899" s="57">
        <f t="shared" si="26"/>
        <v>-108865.38</v>
      </c>
      <c r="L899" s="1" t="s">
        <v>5862</v>
      </c>
      <c r="M899" s="1" t="s">
        <v>6923</v>
      </c>
      <c r="N899" s="1" t="s">
        <v>6798</v>
      </c>
      <c r="O899" s="1" t="s">
        <v>6536</v>
      </c>
      <c r="P899" s="21" t="s">
        <v>6536</v>
      </c>
      <c r="Q899" s="3" t="s">
        <v>6818</v>
      </c>
      <c r="U899" s="1" t="str">
        <f t="shared" si="27"/>
        <v>'189</v>
      </c>
      <c r="AI899" s="1"/>
      <c r="AM899" s="1" t="s">
        <v>1622</v>
      </c>
    </row>
    <row r="900" spans="1:39" x14ac:dyDescent="0.2">
      <c r="A900" s="1" t="s">
        <v>1624</v>
      </c>
      <c r="B900" s="1" t="s">
        <v>1625</v>
      </c>
      <c r="C900" s="57">
        <v>0</v>
      </c>
      <c r="D900" s="57">
        <v>9929.4500000000007</v>
      </c>
      <c r="E900" s="58">
        <v>9329.5</v>
      </c>
      <c r="F900" s="58">
        <v>165.25</v>
      </c>
      <c r="G900" s="57">
        <v>9329.5</v>
      </c>
      <c r="H900" s="57">
        <v>10094.700000000001</v>
      </c>
      <c r="I900" s="57">
        <v>0</v>
      </c>
      <c r="J900" s="57">
        <v>765.2</v>
      </c>
      <c r="K900" s="57">
        <f t="shared" si="26"/>
        <v>-765.2</v>
      </c>
      <c r="L900" s="1" t="s">
        <v>5862</v>
      </c>
      <c r="M900" s="1" t="s">
        <v>6923</v>
      </c>
      <c r="N900" s="1" t="s">
        <v>6798</v>
      </c>
      <c r="O900" s="1" t="s">
        <v>6536</v>
      </c>
      <c r="P900" s="21" t="s">
        <v>6536</v>
      </c>
      <c r="Q900" s="3" t="s">
        <v>6818</v>
      </c>
      <c r="U900" s="1" t="str">
        <f t="shared" si="27"/>
        <v>'189</v>
      </c>
      <c r="AI900" s="1"/>
      <c r="AM900" s="1" t="s">
        <v>1624</v>
      </c>
    </row>
    <row r="901" spans="1:39" x14ac:dyDescent="0.2">
      <c r="A901" s="1" t="s">
        <v>1626</v>
      </c>
      <c r="B901" s="1" t="s">
        <v>1627</v>
      </c>
      <c r="C901" s="57">
        <v>0</v>
      </c>
      <c r="D901" s="57">
        <v>2422608.42</v>
      </c>
      <c r="E901" s="58">
        <v>316304.96000000002</v>
      </c>
      <c r="F901" s="58">
        <v>470480.31</v>
      </c>
      <c r="G901" s="57">
        <v>316304.96000000002</v>
      </c>
      <c r="H901" s="57">
        <v>2893088.73</v>
      </c>
      <c r="I901" s="57">
        <v>0</v>
      </c>
      <c r="J901" s="57">
        <v>2576783.77</v>
      </c>
      <c r="K901" s="57">
        <f t="shared" si="26"/>
        <v>-2576783.77</v>
      </c>
      <c r="L901" s="1" t="s">
        <v>5862</v>
      </c>
      <c r="M901" s="1" t="s">
        <v>6923</v>
      </c>
      <c r="N901" s="1" t="s">
        <v>6798</v>
      </c>
      <c r="O901" s="1" t="s">
        <v>6536</v>
      </c>
      <c r="P901" s="21" t="s">
        <v>6536</v>
      </c>
      <c r="Q901" s="3" t="s">
        <v>6818</v>
      </c>
      <c r="U901" s="1" t="str">
        <f t="shared" si="27"/>
        <v>'189</v>
      </c>
      <c r="AI901" s="1"/>
      <c r="AM901" s="1" t="s">
        <v>1626</v>
      </c>
    </row>
    <row r="902" spans="1:39" x14ac:dyDescent="0.2">
      <c r="A902" s="1" t="s">
        <v>1628</v>
      </c>
      <c r="B902" s="1" t="s">
        <v>1629</v>
      </c>
      <c r="C902" s="57">
        <v>0</v>
      </c>
      <c r="D902" s="57">
        <v>111387.97</v>
      </c>
      <c r="E902" s="58">
        <v>31175.3</v>
      </c>
      <c r="F902" s="58">
        <v>71203.960000000006</v>
      </c>
      <c r="G902" s="57">
        <v>31175.3</v>
      </c>
      <c r="H902" s="57">
        <v>182591.93</v>
      </c>
      <c r="I902" s="57">
        <v>0</v>
      </c>
      <c r="J902" s="57">
        <v>151416.63</v>
      </c>
      <c r="K902" s="57">
        <f t="shared" si="26"/>
        <v>-151416.63</v>
      </c>
      <c r="L902" s="1" t="s">
        <v>5862</v>
      </c>
      <c r="M902" s="1" t="s">
        <v>6923</v>
      </c>
      <c r="N902" s="1" t="s">
        <v>6798</v>
      </c>
      <c r="O902" s="1" t="s">
        <v>6536</v>
      </c>
      <c r="P902" s="21" t="s">
        <v>6536</v>
      </c>
      <c r="Q902" s="3" t="s">
        <v>6818</v>
      </c>
      <c r="U902" s="1" t="str">
        <f t="shared" si="27"/>
        <v>'189</v>
      </c>
      <c r="AI902" s="1"/>
      <c r="AM902" s="1" t="s">
        <v>1628</v>
      </c>
    </row>
    <row r="903" spans="1:39" x14ac:dyDescent="0.2">
      <c r="A903" s="1" t="s">
        <v>1630</v>
      </c>
      <c r="B903" s="1" t="s">
        <v>1631</v>
      </c>
      <c r="C903" s="57">
        <v>0</v>
      </c>
      <c r="D903" s="57">
        <v>55443.360000000001</v>
      </c>
      <c r="E903" s="58">
        <v>10319.26</v>
      </c>
      <c r="F903" s="58">
        <v>3686.93</v>
      </c>
      <c r="G903" s="57">
        <v>10319.26</v>
      </c>
      <c r="H903" s="57">
        <v>59130.29</v>
      </c>
      <c r="I903" s="57">
        <v>0</v>
      </c>
      <c r="J903" s="57">
        <v>48811.03</v>
      </c>
      <c r="K903" s="57">
        <f t="shared" ref="K903:K966" si="28">I903-J903</f>
        <v>-48811.03</v>
      </c>
      <c r="L903" s="1" t="s">
        <v>5862</v>
      </c>
      <c r="M903" s="1" t="s">
        <v>6923</v>
      </c>
      <c r="N903" s="1" t="s">
        <v>6798</v>
      </c>
      <c r="O903" s="1" t="s">
        <v>6536</v>
      </c>
      <c r="P903" s="21" t="s">
        <v>6536</v>
      </c>
      <c r="Q903" s="3" t="s">
        <v>6818</v>
      </c>
      <c r="U903" s="1" t="str">
        <f t="shared" ref="U903:U966" si="29">LEFT(A903,4)</f>
        <v>'189</v>
      </c>
      <c r="AI903" s="1"/>
      <c r="AM903" s="1" t="s">
        <v>1630</v>
      </c>
    </row>
    <row r="904" spans="1:39" x14ac:dyDescent="0.2">
      <c r="A904" s="1" t="s">
        <v>1632</v>
      </c>
      <c r="B904" s="1" t="s">
        <v>1633</v>
      </c>
      <c r="C904" s="57">
        <v>0</v>
      </c>
      <c r="D904" s="57">
        <v>36680.22</v>
      </c>
      <c r="E904" s="58">
        <v>4323.38</v>
      </c>
      <c r="F904" s="58">
        <v>10912.44</v>
      </c>
      <c r="G904" s="57">
        <v>4323.38</v>
      </c>
      <c r="H904" s="57">
        <v>47592.66</v>
      </c>
      <c r="I904" s="57">
        <v>0</v>
      </c>
      <c r="J904" s="57">
        <v>43269.279999999999</v>
      </c>
      <c r="K904" s="57">
        <f t="shared" si="28"/>
        <v>-43269.279999999999</v>
      </c>
      <c r="L904" s="1" t="s">
        <v>5862</v>
      </c>
      <c r="M904" s="1" t="s">
        <v>6923</v>
      </c>
      <c r="N904" s="1" t="s">
        <v>6798</v>
      </c>
      <c r="O904" s="1" t="s">
        <v>6536</v>
      </c>
      <c r="P904" s="21" t="s">
        <v>6536</v>
      </c>
      <c r="Q904" s="3" t="s">
        <v>6818</v>
      </c>
      <c r="U904" s="1" t="str">
        <f t="shared" si="29"/>
        <v>'189</v>
      </c>
      <c r="AI904" s="1"/>
      <c r="AM904" s="1" t="s">
        <v>1632</v>
      </c>
    </row>
    <row r="905" spans="1:39" x14ac:dyDescent="0.2">
      <c r="A905" s="1" t="s">
        <v>1634</v>
      </c>
      <c r="B905" s="1" t="s">
        <v>1635</v>
      </c>
      <c r="C905" s="57">
        <v>0</v>
      </c>
      <c r="D905" s="57">
        <v>1365.65</v>
      </c>
      <c r="E905" s="58">
        <v>38.950000000000003</v>
      </c>
      <c r="F905" s="58">
        <v>162.1</v>
      </c>
      <c r="G905" s="57">
        <v>38.950000000000003</v>
      </c>
      <c r="H905" s="57">
        <v>1527.75</v>
      </c>
      <c r="I905" s="57">
        <v>0</v>
      </c>
      <c r="J905" s="57">
        <v>1488.8</v>
      </c>
      <c r="K905" s="57">
        <f t="shared" si="28"/>
        <v>-1488.8</v>
      </c>
      <c r="L905" s="1" t="s">
        <v>5862</v>
      </c>
      <c r="M905" s="1" t="s">
        <v>6923</v>
      </c>
      <c r="N905" s="1" t="s">
        <v>6798</v>
      </c>
      <c r="O905" s="1" t="s">
        <v>6536</v>
      </c>
      <c r="P905" s="21" t="s">
        <v>6536</v>
      </c>
      <c r="Q905" s="3" t="s">
        <v>6818</v>
      </c>
      <c r="U905" s="1" t="str">
        <f t="shared" si="29"/>
        <v>'189</v>
      </c>
      <c r="AI905" s="1"/>
      <c r="AM905" s="1" t="s">
        <v>1634</v>
      </c>
    </row>
    <row r="906" spans="1:39" x14ac:dyDescent="0.2">
      <c r="A906" s="1" t="s">
        <v>1636</v>
      </c>
      <c r="B906" s="1" t="s">
        <v>1637</v>
      </c>
      <c r="C906" s="57">
        <v>0</v>
      </c>
      <c r="D906" s="57">
        <v>55152.56</v>
      </c>
      <c r="E906" s="58">
        <v>1482.43</v>
      </c>
      <c r="F906" s="58">
        <v>2196.5100000000002</v>
      </c>
      <c r="G906" s="57">
        <v>1482.43</v>
      </c>
      <c r="H906" s="57">
        <v>57349.07</v>
      </c>
      <c r="I906" s="57">
        <v>0</v>
      </c>
      <c r="J906" s="57">
        <v>55866.64</v>
      </c>
      <c r="K906" s="57">
        <f t="shared" si="28"/>
        <v>-55866.64</v>
      </c>
      <c r="L906" s="1" t="s">
        <v>5862</v>
      </c>
      <c r="M906" s="1" t="s">
        <v>6923</v>
      </c>
      <c r="N906" s="1" t="s">
        <v>6798</v>
      </c>
      <c r="O906" s="1" t="s">
        <v>6536</v>
      </c>
      <c r="P906" s="21" t="s">
        <v>6536</v>
      </c>
      <c r="Q906" s="3" t="s">
        <v>6818</v>
      </c>
      <c r="U906" s="1" t="str">
        <f t="shared" si="29"/>
        <v>'189</v>
      </c>
      <c r="AI906" s="1"/>
      <c r="AM906" s="1" t="s">
        <v>1636</v>
      </c>
    </row>
    <row r="907" spans="1:39" x14ac:dyDescent="0.2">
      <c r="A907" s="1" t="s">
        <v>1638</v>
      </c>
      <c r="B907" s="1" t="s">
        <v>1639</v>
      </c>
      <c r="C907" s="57">
        <v>0</v>
      </c>
      <c r="D907" s="57">
        <v>5350.4</v>
      </c>
      <c r="E907" s="58">
        <v>7896.15</v>
      </c>
      <c r="F907" s="58">
        <v>58724.94</v>
      </c>
      <c r="G907" s="57">
        <v>7896.15</v>
      </c>
      <c r="H907" s="57">
        <v>64075.34</v>
      </c>
      <c r="I907" s="57">
        <v>0</v>
      </c>
      <c r="J907" s="57">
        <v>56179.19</v>
      </c>
      <c r="K907" s="57">
        <f t="shared" si="28"/>
        <v>-56179.19</v>
      </c>
      <c r="L907" s="1" t="s">
        <v>5862</v>
      </c>
      <c r="M907" s="1" t="s">
        <v>6923</v>
      </c>
      <c r="N907" s="1" t="s">
        <v>6798</v>
      </c>
      <c r="O907" s="1" t="s">
        <v>6536</v>
      </c>
      <c r="P907" s="21" t="s">
        <v>6536</v>
      </c>
      <c r="Q907" s="3" t="s">
        <v>6818</v>
      </c>
      <c r="U907" s="1" t="str">
        <f t="shared" si="29"/>
        <v>'189</v>
      </c>
      <c r="AI907" s="1"/>
      <c r="AM907" s="1" t="s">
        <v>1638</v>
      </c>
    </row>
    <row r="908" spans="1:39" x14ac:dyDescent="0.2">
      <c r="A908" s="1" t="s">
        <v>1640</v>
      </c>
      <c r="B908" s="1" t="s">
        <v>1641</v>
      </c>
      <c r="C908" s="57">
        <v>0</v>
      </c>
      <c r="D908" s="57">
        <v>23.56</v>
      </c>
      <c r="E908" s="58">
        <v>1332.61</v>
      </c>
      <c r="F908" s="58">
        <v>4668.38</v>
      </c>
      <c r="G908" s="57">
        <v>1332.61</v>
      </c>
      <c r="H908" s="57">
        <v>4691.9399999999996</v>
      </c>
      <c r="I908" s="57">
        <v>0</v>
      </c>
      <c r="J908" s="57">
        <v>3359.33</v>
      </c>
      <c r="K908" s="57">
        <f t="shared" si="28"/>
        <v>-3359.33</v>
      </c>
      <c r="L908" s="1" t="s">
        <v>5862</v>
      </c>
      <c r="M908" s="1" t="s">
        <v>6923</v>
      </c>
      <c r="N908" s="1" t="s">
        <v>6798</v>
      </c>
      <c r="O908" s="1" t="s">
        <v>6536</v>
      </c>
      <c r="P908" s="21" t="s">
        <v>6536</v>
      </c>
      <c r="Q908" s="3" t="s">
        <v>6818</v>
      </c>
      <c r="U908" s="1" t="str">
        <f t="shared" si="29"/>
        <v>'189</v>
      </c>
      <c r="AI908" s="1"/>
      <c r="AM908" s="1" t="s">
        <v>1640</v>
      </c>
    </row>
    <row r="909" spans="1:39" x14ac:dyDescent="0.2">
      <c r="A909" s="1" t="s">
        <v>6039</v>
      </c>
      <c r="B909" s="1" t="s">
        <v>6040</v>
      </c>
      <c r="C909" s="57">
        <v>0</v>
      </c>
      <c r="D909" s="57">
        <v>0</v>
      </c>
      <c r="E909" s="58">
        <v>669.99</v>
      </c>
      <c r="F909" s="58">
        <v>669.99</v>
      </c>
      <c r="G909" s="57">
        <v>669.99</v>
      </c>
      <c r="H909" s="57">
        <v>669.99</v>
      </c>
      <c r="I909" s="57">
        <v>0</v>
      </c>
      <c r="J909" s="57">
        <v>0</v>
      </c>
      <c r="K909" s="57">
        <f t="shared" si="28"/>
        <v>0</v>
      </c>
      <c r="L909" s="1" t="s">
        <v>5862</v>
      </c>
      <c r="M909" s="1" t="s">
        <v>6923</v>
      </c>
      <c r="N909" s="1" t="s">
        <v>6798</v>
      </c>
      <c r="O909" s="1" t="s">
        <v>6536</v>
      </c>
      <c r="P909" s="21" t="s">
        <v>6536</v>
      </c>
      <c r="Q909" s="3" t="s">
        <v>6818</v>
      </c>
      <c r="U909" s="1" t="str">
        <f t="shared" si="29"/>
        <v>'189</v>
      </c>
      <c r="AI909" s="1"/>
      <c r="AM909" s="1" t="e">
        <v>#N/A</v>
      </c>
    </row>
    <row r="910" spans="1:39" x14ac:dyDescent="0.2">
      <c r="A910" s="1" t="s">
        <v>1642</v>
      </c>
      <c r="B910" s="1" t="s">
        <v>1643</v>
      </c>
      <c r="C910" s="57">
        <v>0</v>
      </c>
      <c r="D910" s="57">
        <v>0</v>
      </c>
      <c r="E910" s="58">
        <v>0</v>
      </c>
      <c r="F910" s="58">
        <v>57.33</v>
      </c>
      <c r="G910" s="57">
        <v>0</v>
      </c>
      <c r="H910" s="57">
        <v>57.33</v>
      </c>
      <c r="I910" s="57">
        <v>0</v>
      </c>
      <c r="J910" s="57">
        <v>57.33</v>
      </c>
      <c r="K910" s="57">
        <f t="shared" si="28"/>
        <v>-57.33</v>
      </c>
      <c r="L910" s="1" t="s">
        <v>5862</v>
      </c>
      <c r="M910" s="1" t="s">
        <v>6923</v>
      </c>
      <c r="N910" s="1" t="s">
        <v>6798</v>
      </c>
      <c r="O910" s="1" t="s">
        <v>6536</v>
      </c>
      <c r="P910" s="21" t="s">
        <v>6536</v>
      </c>
      <c r="Q910" s="3" t="s">
        <v>6818</v>
      </c>
      <c r="U910" s="1" t="str">
        <f t="shared" si="29"/>
        <v>'189</v>
      </c>
      <c r="AI910" s="1"/>
      <c r="AM910" s="1" t="s">
        <v>1642</v>
      </c>
    </row>
    <row r="911" spans="1:39" x14ac:dyDescent="0.2">
      <c r="A911" s="1" t="s">
        <v>1644</v>
      </c>
      <c r="B911" s="1" t="s">
        <v>1645</v>
      </c>
      <c r="C911" s="57">
        <v>0</v>
      </c>
      <c r="D911" s="57">
        <v>15474.27</v>
      </c>
      <c r="E911" s="58">
        <v>156.27000000000001</v>
      </c>
      <c r="F911" s="58">
        <v>626.92999999999995</v>
      </c>
      <c r="G911" s="57">
        <v>156.27000000000001</v>
      </c>
      <c r="H911" s="57">
        <v>16101.2</v>
      </c>
      <c r="I911" s="57">
        <v>0</v>
      </c>
      <c r="J911" s="57">
        <v>15944.93</v>
      </c>
      <c r="K911" s="57">
        <f t="shared" si="28"/>
        <v>-15944.93</v>
      </c>
      <c r="L911" s="1" t="s">
        <v>5862</v>
      </c>
      <c r="M911" s="1" t="s">
        <v>6923</v>
      </c>
      <c r="N911" s="1" t="s">
        <v>6798</v>
      </c>
      <c r="O911" s="1" t="s">
        <v>6536</v>
      </c>
      <c r="P911" s="21" t="s">
        <v>6536</v>
      </c>
      <c r="Q911" s="3" t="s">
        <v>6818</v>
      </c>
      <c r="U911" s="1" t="str">
        <f t="shared" si="29"/>
        <v>'189</v>
      </c>
      <c r="AI911" s="1"/>
      <c r="AM911" s="1" t="s">
        <v>1644</v>
      </c>
    </row>
    <row r="912" spans="1:39" x14ac:dyDescent="0.2">
      <c r="A912" s="1" t="s">
        <v>1646</v>
      </c>
      <c r="B912" s="1" t="s">
        <v>1647</v>
      </c>
      <c r="C912" s="57">
        <v>0</v>
      </c>
      <c r="D912" s="57">
        <v>3134.59</v>
      </c>
      <c r="E912" s="58">
        <v>11559.06</v>
      </c>
      <c r="F912" s="58">
        <v>15755.16</v>
      </c>
      <c r="G912" s="57">
        <v>11559.06</v>
      </c>
      <c r="H912" s="57">
        <v>18889.75</v>
      </c>
      <c r="I912" s="57">
        <v>0</v>
      </c>
      <c r="J912" s="57">
        <v>7330.69</v>
      </c>
      <c r="K912" s="57">
        <f t="shared" si="28"/>
        <v>-7330.69</v>
      </c>
      <c r="L912" s="1" t="s">
        <v>5862</v>
      </c>
      <c r="M912" s="1" t="s">
        <v>6923</v>
      </c>
      <c r="N912" s="1" t="s">
        <v>6798</v>
      </c>
      <c r="O912" s="1" t="s">
        <v>6536</v>
      </c>
      <c r="P912" s="21" t="s">
        <v>6536</v>
      </c>
      <c r="Q912" s="3" t="s">
        <v>6818</v>
      </c>
      <c r="U912" s="1" t="str">
        <f t="shared" si="29"/>
        <v>'189</v>
      </c>
      <c r="AI912" s="1"/>
      <c r="AM912" s="1" t="s">
        <v>1646</v>
      </c>
    </row>
    <row r="913" spans="1:39" x14ac:dyDescent="0.2">
      <c r="A913" s="1" t="s">
        <v>1648</v>
      </c>
      <c r="B913" s="1" t="s">
        <v>1649</v>
      </c>
      <c r="C913" s="57">
        <v>0</v>
      </c>
      <c r="D913" s="57">
        <v>24.27</v>
      </c>
      <c r="E913" s="58">
        <v>69.31</v>
      </c>
      <c r="F913" s="58">
        <v>984.99</v>
      </c>
      <c r="G913" s="57">
        <v>69.31</v>
      </c>
      <c r="H913" s="57">
        <v>1009.26</v>
      </c>
      <c r="I913" s="57">
        <v>0</v>
      </c>
      <c r="J913" s="57">
        <v>939.95</v>
      </c>
      <c r="K913" s="57">
        <f t="shared" si="28"/>
        <v>-939.95</v>
      </c>
      <c r="L913" s="1" t="s">
        <v>5862</v>
      </c>
      <c r="M913" s="1" t="s">
        <v>6923</v>
      </c>
      <c r="N913" s="1" t="s">
        <v>6798</v>
      </c>
      <c r="O913" s="1" t="s">
        <v>6536</v>
      </c>
      <c r="P913" s="21" t="s">
        <v>6536</v>
      </c>
      <c r="Q913" s="3" t="s">
        <v>6818</v>
      </c>
      <c r="U913" s="1" t="str">
        <f t="shared" si="29"/>
        <v>'189</v>
      </c>
      <c r="AI913" s="1"/>
      <c r="AM913" s="1" t="s">
        <v>1648</v>
      </c>
    </row>
    <row r="914" spans="1:39" x14ac:dyDescent="0.2">
      <c r="A914" s="1" t="s">
        <v>1650</v>
      </c>
      <c r="B914" s="1" t="s">
        <v>1651</v>
      </c>
      <c r="C914" s="57">
        <v>0</v>
      </c>
      <c r="D914" s="57">
        <v>378.11</v>
      </c>
      <c r="E914" s="58">
        <v>1529.36</v>
      </c>
      <c r="F914" s="58">
        <v>1432.93</v>
      </c>
      <c r="G914" s="57">
        <v>1529.36</v>
      </c>
      <c r="H914" s="57">
        <v>1811.04</v>
      </c>
      <c r="I914" s="57">
        <v>0</v>
      </c>
      <c r="J914" s="57">
        <v>281.68</v>
      </c>
      <c r="K914" s="57">
        <f t="shared" si="28"/>
        <v>-281.68</v>
      </c>
      <c r="L914" s="1" t="s">
        <v>5862</v>
      </c>
      <c r="M914" s="1" t="s">
        <v>6923</v>
      </c>
      <c r="N914" s="1" t="s">
        <v>6798</v>
      </c>
      <c r="O914" s="1" t="s">
        <v>6536</v>
      </c>
      <c r="P914" s="21" t="s">
        <v>6536</v>
      </c>
      <c r="Q914" s="3" t="s">
        <v>6818</v>
      </c>
      <c r="U914" s="1" t="str">
        <f t="shared" si="29"/>
        <v>'189</v>
      </c>
      <c r="AI914" s="1"/>
      <c r="AM914" s="1" t="s">
        <v>1650</v>
      </c>
    </row>
    <row r="915" spans="1:39" x14ac:dyDescent="0.2">
      <c r="A915" s="1" t="s">
        <v>1652</v>
      </c>
      <c r="B915" s="1" t="s">
        <v>1653</v>
      </c>
      <c r="C915" s="57">
        <v>0</v>
      </c>
      <c r="D915" s="57">
        <v>0</v>
      </c>
      <c r="E915" s="58">
        <v>3103.74</v>
      </c>
      <c r="F915" s="58">
        <v>3103.74</v>
      </c>
      <c r="G915" s="57">
        <v>3103.74</v>
      </c>
      <c r="H915" s="57">
        <v>3103.74</v>
      </c>
      <c r="I915" s="57">
        <v>0</v>
      </c>
      <c r="J915" s="57">
        <v>0</v>
      </c>
      <c r="K915" s="57">
        <f t="shared" si="28"/>
        <v>0</v>
      </c>
      <c r="L915" s="1" t="s">
        <v>5862</v>
      </c>
      <c r="M915" s="1" t="s">
        <v>6923</v>
      </c>
      <c r="N915" s="1" t="s">
        <v>6798</v>
      </c>
      <c r="O915" s="1" t="s">
        <v>6536</v>
      </c>
      <c r="P915" s="21" t="s">
        <v>6536</v>
      </c>
      <c r="Q915" s="3" t="s">
        <v>6818</v>
      </c>
      <c r="U915" s="1" t="str">
        <f t="shared" si="29"/>
        <v>'189</v>
      </c>
      <c r="AI915" s="1"/>
      <c r="AM915" s="1" t="s">
        <v>1652</v>
      </c>
    </row>
    <row r="916" spans="1:39" x14ac:dyDescent="0.2">
      <c r="A916" s="1" t="s">
        <v>1654</v>
      </c>
      <c r="B916" s="1" t="s">
        <v>1655</v>
      </c>
      <c r="C916" s="57">
        <v>0</v>
      </c>
      <c r="D916" s="57">
        <v>174675.68</v>
      </c>
      <c r="E916" s="58">
        <v>138333.63</v>
      </c>
      <c r="F916" s="58">
        <v>8471.66</v>
      </c>
      <c r="G916" s="57">
        <v>138333.63</v>
      </c>
      <c r="H916" s="57">
        <v>183147.34</v>
      </c>
      <c r="I916" s="57">
        <v>0</v>
      </c>
      <c r="J916" s="57">
        <v>44813.71</v>
      </c>
      <c r="K916" s="57">
        <f t="shared" si="28"/>
        <v>-44813.71</v>
      </c>
      <c r="L916" s="1" t="s">
        <v>5862</v>
      </c>
      <c r="M916" s="1" t="s">
        <v>6923</v>
      </c>
      <c r="N916" s="1" t="s">
        <v>6798</v>
      </c>
      <c r="O916" s="1" t="s">
        <v>6536</v>
      </c>
      <c r="P916" s="21" t="s">
        <v>6536</v>
      </c>
      <c r="Q916" s="3" t="s">
        <v>6818</v>
      </c>
      <c r="U916" s="1" t="str">
        <f t="shared" si="29"/>
        <v>'189</v>
      </c>
      <c r="AI916" s="1"/>
      <c r="AM916" s="1" t="s">
        <v>1654</v>
      </c>
    </row>
    <row r="917" spans="1:39" x14ac:dyDescent="0.2">
      <c r="A917" s="1" t="s">
        <v>1656</v>
      </c>
      <c r="B917" s="1" t="s">
        <v>1657</v>
      </c>
      <c r="C917" s="57">
        <v>0</v>
      </c>
      <c r="D917" s="57">
        <v>0</v>
      </c>
      <c r="E917" s="58">
        <v>631.33000000000004</v>
      </c>
      <c r="F917" s="58">
        <v>631.33000000000004</v>
      </c>
      <c r="G917" s="57">
        <v>631.33000000000004</v>
      </c>
      <c r="H917" s="57">
        <v>631.33000000000004</v>
      </c>
      <c r="I917" s="57">
        <v>0</v>
      </c>
      <c r="J917" s="57">
        <v>0</v>
      </c>
      <c r="K917" s="57">
        <f t="shared" si="28"/>
        <v>0</v>
      </c>
      <c r="L917" s="1" t="s">
        <v>5862</v>
      </c>
      <c r="M917" s="1" t="s">
        <v>6923</v>
      </c>
      <c r="N917" s="1" t="s">
        <v>6798</v>
      </c>
      <c r="O917" s="1" t="s">
        <v>6536</v>
      </c>
      <c r="P917" s="21" t="s">
        <v>6536</v>
      </c>
      <c r="Q917" s="3" t="s">
        <v>6818</v>
      </c>
      <c r="U917" s="1" t="str">
        <f t="shared" si="29"/>
        <v>'189</v>
      </c>
      <c r="AI917" s="1"/>
      <c r="AM917" s="1" t="s">
        <v>1656</v>
      </c>
    </row>
    <row r="918" spans="1:39" x14ac:dyDescent="0.2">
      <c r="A918" s="1" t="s">
        <v>1658</v>
      </c>
      <c r="B918" s="1" t="s">
        <v>1659</v>
      </c>
      <c r="C918" s="57">
        <v>0</v>
      </c>
      <c r="D918" s="57">
        <v>13186248.810000001</v>
      </c>
      <c r="E918" s="58">
        <v>7049285.7699999996</v>
      </c>
      <c r="F918" s="58">
        <v>6003859.5700000003</v>
      </c>
      <c r="G918" s="57">
        <v>7049285.7699999996</v>
      </c>
      <c r="H918" s="57">
        <v>19190108.379999999</v>
      </c>
      <c r="I918" s="57">
        <v>0</v>
      </c>
      <c r="J918" s="57">
        <v>12140822.609999999</v>
      </c>
      <c r="K918" s="57">
        <f t="shared" si="28"/>
        <v>-12140822.609999999</v>
      </c>
      <c r="L918" s="1" t="s">
        <v>5862</v>
      </c>
      <c r="M918" s="1" t="s">
        <v>6923</v>
      </c>
      <c r="N918" s="1" t="s">
        <v>6798</v>
      </c>
      <c r="O918" s="1" t="s">
        <v>6536</v>
      </c>
      <c r="P918" s="21" t="s">
        <v>6536</v>
      </c>
      <c r="Q918" s="3" t="s">
        <v>6818</v>
      </c>
      <c r="U918" s="1" t="str">
        <f t="shared" si="29"/>
        <v>'189</v>
      </c>
      <c r="AI918" s="1"/>
      <c r="AM918" s="1" t="s">
        <v>1658</v>
      </c>
    </row>
    <row r="919" spans="1:39" x14ac:dyDescent="0.2">
      <c r="A919" s="1" t="s">
        <v>1660</v>
      </c>
      <c r="B919" s="1" t="s">
        <v>1661</v>
      </c>
      <c r="C919" s="57">
        <v>0</v>
      </c>
      <c r="D919" s="57">
        <v>25825.62</v>
      </c>
      <c r="E919" s="58">
        <v>10220.19</v>
      </c>
      <c r="F919" s="58">
        <v>11526.41</v>
      </c>
      <c r="G919" s="57">
        <v>10220.19</v>
      </c>
      <c r="H919" s="57">
        <v>37352.03</v>
      </c>
      <c r="I919" s="57">
        <v>0</v>
      </c>
      <c r="J919" s="57">
        <v>27131.84</v>
      </c>
      <c r="K919" s="57">
        <f t="shared" si="28"/>
        <v>-27131.84</v>
      </c>
      <c r="L919" s="1" t="s">
        <v>5862</v>
      </c>
      <c r="M919" s="1" t="s">
        <v>6923</v>
      </c>
      <c r="N919" s="1" t="s">
        <v>6798</v>
      </c>
      <c r="O919" s="1" t="s">
        <v>6536</v>
      </c>
      <c r="P919" s="21" t="s">
        <v>6536</v>
      </c>
      <c r="Q919" s="3" t="s">
        <v>6818</v>
      </c>
      <c r="U919" s="1" t="str">
        <f t="shared" si="29"/>
        <v>'189</v>
      </c>
      <c r="AI919" s="1"/>
      <c r="AM919" s="1" t="s">
        <v>1660</v>
      </c>
    </row>
    <row r="920" spans="1:39" x14ac:dyDescent="0.2">
      <c r="A920" s="1" t="s">
        <v>1662</v>
      </c>
      <c r="B920" s="1" t="s">
        <v>1663</v>
      </c>
      <c r="C920" s="57">
        <v>0</v>
      </c>
      <c r="D920" s="57">
        <v>441782.64</v>
      </c>
      <c r="E920" s="58">
        <v>45124.27</v>
      </c>
      <c r="F920" s="58">
        <v>148371.45000000001</v>
      </c>
      <c r="G920" s="57">
        <v>45124.27</v>
      </c>
      <c r="H920" s="57">
        <v>590154.09</v>
      </c>
      <c r="I920" s="57">
        <v>0</v>
      </c>
      <c r="J920" s="57">
        <v>545029.81999999995</v>
      </c>
      <c r="K920" s="57">
        <f t="shared" si="28"/>
        <v>-545029.81999999995</v>
      </c>
      <c r="L920" s="1" t="s">
        <v>5862</v>
      </c>
      <c r="M920" s="1" t="s">
        <v>6923</v>
      </c>
      <c r="N920" s="1" t="s">
        <v>6798</v>
      </c>
      <c r="O920" s="1" t="s">
        <v>6536</v>
      </c>
      <c r="P920" s="21" t="s">
        <v>6536</v>
      </c>
      <c r="Q920" s="3" t="s">
        <v>6818</v>
      </c>
      <c r="U920" s="1" t="str">
        <f t="shared" si="29"/>
        <v>'189</v>
      </c>
      <c r="AI920" s="1"/>
      <c r="AM920" s="1" t="s">
        <v>1662</v>
      </c>
    </row>
    <row r="921" spans="1:39" x14ac:dyDescent="0.2">
      <c r="A921" s="1" t="s">
        <v>1664</v>
      </c>
      <c r="B921" s="1" t="s">
        <v>1665</v>
      </c>
      <c r="C921" s="57">
        <v>0</v>
      </c>
      <c r="D921" s="57">
        <v>773558.59</v>
      </c>
      <c r="E921" s="58">
        <v>269238.96000000002</v>
      </c>
      <c r="F921" s="58">
        <v>715060.66</v>
      </c>
      <c r="G921" s="57">
        <v>269238.96000000002</v>
      </c>
      <c r="H921" s="57">
        <v>1488619.25</v>
      </c>
      <c r="I921" s="57">
        <v>0</v>
      </c>
      <c r="J921" s="57">
        <v>1219380.29</v>
      </c>
      <c r="K921" s="57">
        <f t="shared" si="28"/>
        <v>-1219380.29</v>
      </c>
      <c r="L921" s="1" t="s">
        <v>5862</v>
      </c>
      <c r="M921" s="1" t="s">
        <v>6923</v>
      </c>
      <c r="N921" s="1" t="s">
        <v>6798</v>
      </c>
      <c r="O921" s="1" t="s">
        <v>6536</v>
      </c>
      <c r="P921" s="21" t="s">
        <v>6536</v>
      </c>
      <c r="Q921" s="3" t="s">
        <v>6818</v>
      </c>
      <c r="U921" s="1" t="str">
        <f t="shared" si="29"/>
        <v>'189</v>
      </c>
      <c r="AI921" s="1"/>
      <c r="AM921" s="1" t="s">
        <v>1664</v>
      </c>
    </row>
    <row r="922" spans="1:39" x14ac:dyDescent="0.2">
      <c r="A922" s="1" t="s">
        <v>6041</v>
      </c>
      <c r="B922" s="1" t="s">
        <v>6042</v>
      </c>
      <c r="C922" s="57">
        <v>0</v>
      </c>
      <c r="D922" s="57">
        <v>7888.69</v>
      </c>
      <c r="E922" s="58">
        <v>7888.69</v>
      </c>
      <c r="F922" s="58">
        <v>0</v>
      </c>
      <c r="G922" s="57">
        <v>7888.69</v>
      </c>
      <c r="H922" s="57">
        <v>7888.69</v>
      </c>
      <c r="I922" s="57">
        <v>0</v>
      </c>
      <c r="J922" s="57">
        <v>0</v>
      </c>
      <c r="K922" s="57">
        <f t="shared" si="28"/>
        <v>0</v>
      </c>
      <c r="L922" s="1" t="s">
        <v>5862</v>
      </c>
      <c r="M922" s="1" t="s">
        <v>6923</v>
      </c>
      <c r="N922" s="1" t="s">
        <v>6798</v>
      </c>
      <c r="O922" s="1" t="s">
        <v>6536</v>
      </c>
      <c r="P922" s="21" t="s">
        <v>6536</v>
      </c>
      <c r="Q922" s="3" t="s">
        <v>6818</v>
      </c>
      <c r="U922" s="1" t="str">
        <f t="shared" si="29"/>
        <v>'189</v>
      </c>
      <c r="AI922" s="1"/>
      <c r="AM922" s="1" t="e">
        <v>#N/A</v>
      </c>
    </row>
    <row r="923" spans="1:39" x14ac:dyDescent="0.2">
      <c r="A923" s="1" t="s">
        <v>1666</v>
      </c>
      <c r="B923" s="1" t="s">
        <v>1667</v>
      </c>
      <c r="C923" s="57">
        <v>0</v>
      </c>
      <c r="D923" s="57">
        <v>65000</v>
      </c>
      <c r="E923" s="58">
        <v>0</v>
      </c>
      <c r="F923" s="58">
        <v>0</v>
      </c>
      <c r="G923" s="57">
        <v>0</v>
      </c>
      <c r="H923" s="57">
        <v>65000</v>
      </c>
      <c r="I923" s="57">
        <v>0</v>
      </c>
      <c r="J923" s="57">
        <v>65000</v>
      </c>
      <c r="K923" s="57">
        <f t="shared" si="28"/>
        <v>-65000</v>
      </c>
      <c r="L923" s="1" t="s">
        <v>5862</v>
      </c>
      <c r="M923" s="1" t="s">
        <v>6923</v>
      </c>
      <c r="N923" s="1" t="s">
        <v>6798</v>
      </c>
      <c r="O923" s="1" t="s">
        <v>6536</v>
      </c>
      <c r="P923" s="21" t="s">
        <v>6536</v>
      </c>
      <c r="Q923" s="3" t="s">
        <v>6818</v>
      </c>
      <c r="U923" s="1" t="str">
        <f t="shared" si="29"/>
        <v>'189</v>
      </c>
      <c r="AI923" s="1"/>
      <c r="AM923" s="1" t="s">
        <v>1666</v>
      </c>
    </row>
    <row r="924" spans="1:39" x14ac:dyDescent="0.2">
      <c r="A924" s="1" t="s">
        <v>1668</v>
      </c>
      <c r="B924" s="1" t="s">
        <v>1669</v>
      </c>
      <c r="C924" s="57">
        <v>0</v>
      </c>
      <c r="D924" s="57">
        <v>8050.51</v>
      </c>
      <c r="E924" s="58">
        <v>6966.86</v>
      </c>
      <c r="F924" s="58">
        <v>77911.28</v>
      </c>
      <c r="G924" s="57">
        <v>6966.86</v>
      </c>
      <c r="H924" s="57">
        <v>85961.79</v>
      </c>
      <c r="I924" s="57">
        <v>0</v>
      </c>
      <c r="J924" s="57">
        <v>78994.929999999993</v>
      </c>
      <c r="K924" s="57">
        <f t="shared" si="28"/>
        <v>-78994.929999999993</v>
      </c>
      <c r="L924" s="1" t="s">
        <v>5862</v>
      </c>
      <c r="M924" s="1" t="s">
        <v>6923</v>
      </c>
      <c r="N924" s="1" t="s">
        <v>6798</v>
      </c>
      <c r="O924" s="1" t="s">
        <v>6536</v>
      </c>
      <c r="P924" s="21" t="s">
        <v>6536</v>
      </c>
      <c r="Q924" s="3" t="s">
        <v>6818</v>
      </c>
      <c r="U924" s="1" t="str">
        <f t="shared" si="29"/>
        <v>'189</v>
      </c>
      <c r="AI924" s="1"/>
      <c r="AM924" s="1" t="s">
        <v>1668</v>
      </c>
    </row>
    <row r="925" spans="1:39" x14ac:dyDescent="0.2">
      <c r="A925" s="1" t="s">
        <v>1670</v>
      </c>
      <c r="B925" s="1" t="s">
        <v>1671</v>
      </c>
      <c r="C925" s="57">
        <v>0</v>
      </c>
      <c r="D925" s="57">
        <v>140899.1</v>
      </c>
      <c r="E925" s="58">
        <v>636.87</v>
      </c>
      <c r="F925" s="58">
        <v>0</v>
      </c>
      <c r="G925" s="57">
        <v>636.87</v>
      </c>
      <c r="H925" s="57">
        <v>140899.1</v>
      </c>
      <c r="I925" s="57">
        <v>0</v>
      </c>
      <c r="J925" s="57">
        <v>140262.23000000001</v>
      </c>
      <c r="K925" s="57">
        <f t="shared" si="28"/>
        <v>-140262.23000000001</v>
      </c>
      <c r="L925" s="1" t="s">
        <v>5862</v>
      </c>
      <c r="M925" s="1" t="s">
        <v>6923</v>
      </c>
      <c r="N925" s="1" t="s">
        <v>6798</v>
      </c>
      <c r="O925" s="1" t="s">
        <v>6536</v>
      </c>
      <c r="P925" s="21" t="s">
        <v>6536</v>
      </c>
      <c r="Q925" s="3" t="s">
        <v>6818</v>
      </c>
      <c r="U925" s="1" t="str">
        <f t="shared" si="29"/>
        <v>'189</v>
      </c>
      <c r="AI925" s="1"/>
      <c r="AM925" s="1" t="s">
        <v>1670</v>
      </c>
    </row>
    <row r="926" spans="1:39" x14ac:dyDescent="0.2">
      <c r="A926" s="1" t="s">
        <v>1672</v>
      </c>
      <c r="B926" s="1" t="s">
        <v>1673</v>
      </c>
      <c r="C926" s="57">
        <v>0</v>
      </c>
      <c r="D926" s="57">
        <v>0</v>
      </c>
      <c r="E926" s="58">
        <v>359.43</v>
      </c>
      <c r="F926" s="58">
        <v>359.43</v>
      </c>
      <c r="G926" s="57">
        <v>359.43</v>
      </c>
      <c r="H926" s="57">
        <v>359.43</v>
      </c>
      <c r="I926" s="57">
        <v>0</v>
      </c>
      <c r="J926" s="57">
        <v>0</v>
      </c>
      <c r="K926" s="57">
        <f t="shared" si="28"/>
        <v>0</v>
      </c>
      <c r="L926" s="1" t="s">
        <v>5862</v>
      </c>
      <c r="M926" s="1" t="s">
        <v>6923</v>
      </c>
      <c r="N926" s="1" t="s">
        <v>6798</v>
      </c>
      <c r="O926" s="1" t="s">
        <v>6536</v>
      </c>
      <c r="P926" s="21" t="s">
        <v>6536</v>
      </c>
      <c r="Q926" s="3" t="s">
        <v>6818</v>
      </c>
      <c r="U926" s="1" t="str">
        <f t="shared" si="29"/>
        <v>'189</v>
      </c>
      <c r="AI926" s="1"/>
      <c r="AM926" s="1" t="s">
        <v>1672</v>
      </c>
    </row>
    <row r="927" spans="1:39" x14ac:dyDescent="0.2">
      <c r="A927" s="1" t="s">
        <v>1674</v>
      </c>
      <c r="B927" s="1" t="s">
        <v>1675</v>
      </c>
      <c r="C927" s="57">
        <v>0</v>
      </c>
      <c r="D927" s="57">
        <v>10990.34</v>
      </c>
      <c r="E927" s="58">
        <v>26369.040000000001</v>
      </c>
      <c r="F927" s="58">
        <v>24729.51</v>
      </c>
      <c r="G927" s="57">
        <v>26369.040000000001</v>
      </c>
      <c r="H927" s="57">
        <v>35719.85</v>
      </c>
      <c r="I927" s="57">
        <v>0</v>
      </c>
      <c r="J927" s="57">
        <v>9350.81</v>
      </c>
      <c r="K927" s="57">
        <f t="shared" si="28"/>
        <v>-9350.81</v>
      </c>
      <c r="L927" s="1" t="s">
        <v>5862</v>
      </c>
      <c r="M927" s="1" t="s">
        <v>6923</v>
      </c>
      <c r="N927" s="1" t="s">
        <v>6798</v>
      </c>
      <c r="O927" s="1" t="s">
        <v>6536</v>
      </c>
      <c r="P927" s="21" t="s">
        <v>6536</v>
      </c>
      <c r="Q927" s="3" t="s">
        <v>6818</v>
      </c>
      <c r="U927" s="1" t="str">
        <f t="shared" si="29"/>
        <v>'189</v>
      </c>
      <c r="AI927" s="1"/>
      <c r="AM927" s="1" t="s">
        <v>1674</v>
      </c>
    </row>
    <row r="928" spans="1:39" x14ac:dyDescent="0.2">
      <c r="A928" s="1" t="s">
        <v>1676</v>
      </c>
      <c r="B928" s="1" t="s">
        <v>1677</v>
      </c>
      <c r="C928" s="57">
        <v>0</v>
      </c>
      <c r="D928" s="57">
        <v>0</v>
      </c>
      <c r="E928" s="58">
        <v>143.41999999999999</v>
      </c>
      <c r="F928" s="58">
        <v>143.41999999999999</v>
      </c>
      <c r="G928" s="57">
        <v>143.41999999999999</v>
      </c>
      <c r="H928" s="57">
        <v>143.41999999999999</v>
      </c>
      <c r="I928" s="57">
        <v>0</v>
      </c>
      <c r="J928" s="57">
        <v>0</v>
      </c>
      <c r="K928" s="57">
        <f t="shared" si="28"/>
        <v>0</v>
      </c>
      <c r="L928" s="1" t="s">
        <v>5862</v>
      </c>
      <c r="M928" s="1" t="s">
        <v>6923</v>
      </c>
      <c r="N928" s="1" t="s">
        <v>6798</v>
      </c>
      <c r="O928" s="1" t="s">
        <v>6536</v>
      </c>
      <c r="P928" s="21" t="s">
        <v>6536</v>
      </c>
      <c r="Q928" s="3" t="s">
        <v>6818</v>
      </c>
      <c r="U928" s="1" t="str">
        <f t="shared" si="29"/>
        <v>'189</v>
      </c>
      <c r="AI928" s="1"/>
      <c r="AM928" s="1" t="s">
        <v>1676</v>
      </c>
    </row>
    <row r="929" spans="1:39" x14ac:dyDescent="0.2">
      <c r="A929" s="1" t="s">
        <v>1678</v>
      </c>
      <c r="B929" s="1" t="s">
        <v>1679</v>
      </c>
      <c r="C929" s="57">
        <v>0</v>
      </c>
      <c r="D929" s="57">
        <v>148949.81</v>
      </c>
      <c r="E929" s="58">
        <v>89418.48</v>
      </c>
      <c r="F929" s="58">
        <v>91912.22</v>
      </c>
      <c r="G929" s="57">
        <v>89418.48</v>
      </c>
      <c r="H929" s="57">
        <v>240862.03</v>
      </c>
      <c r="I929" s="57">
        <v>0</v>
      </c>
      <c r="J929" s="57">
        <v>151443.54999999999</v>
      </c>
      <c r="K929" s="57">
        <f t="shared" si="28"/>
        <v>-151443.54999999999</v>
      </c>
      <c r="L929" s="1" t="s">
        <v>5862</v>
      </c>
      <c r="M929" s="1" t="s">
        <v>6923</v>
      </c>
      <c r="N929" s="1" t="s">
        <v>6798</v>
      </c>
      <c r="O929" s="1" t="s">
        <v>6536</v>
      </c>
      <c r="P929" s="21" t="s">
        <v>6536</v>
      </c>
      <c r="Q929" s="3" t="s">
        <v>6818</v>
      </c>
      <c r="U929" s="1" t="str">
        <f t="shared" si="29"/>
        <v>'189</v>
      </c>
      <c r="AI929" s="1"/>
      <c r="AM929" s="1" t="s">
        <v>1678</v>
      </c>
    </row>
    <row r="930" spans="1:39" x14ac:dyDescent="0.2">
      <c r="A930" s="1" t="s">
        <v>1680</v>
      </c>
      <c r="B930" s="1" t="s">
        <v>1681</v>
      </c>
      <c r="C930" s="57">
        <v>0</v>
      </c>
      <c r="D930" s="57">
        <v>63274.65</v>
      </c>
      <c r="E930" s="58">
        <v>9403.07</v>
      </c>
      <c r="F930" s="58">
        <v>3703.83</v>
      </c>
      <c r="G930" s="57">
        <v>9403.07</v>
      </c>
      <c r="H930" s="57">
        <v>66978.48</v>
      </c>
      <c r="I930" s="57">
        <v>0</v>
      </c>
      <c r="J930" s="57">
        <v>57575.41</v>
      </c>
      <c r="K930" s="57">
        <f t="shared" si="28"/>
        <v>-57575.41</v>
      </c>
      <c r="L930" s="1" t="s">
        <v>5862</v>
      </c>
      <c r="M930" s="1" t="s">
        <v>6923</v>
      </c>
      <c r="N930" s="1" t="s">
        <v>6798</v>
      </c>
      <c r="O930" s="1" t="s">
        <v>6536</v>
      </c>
      <c r="P930" s="21" t="s">
        <v>6536</v>
      </c>
      <c r="Q930" s="3" t="s">
        <v>6818</v>
      </c>
      <c r="U930" s="1" t="str">
        <f t="shared" si="29"/>
        <v>'189</v>
      </c>
      <c r="AI930" s="1"/>
      <c r="AM930" s="1" t="s">
        <v>1680</v>
      </c>
    </row>
    <row r="931" spans="1:39" x14ac:dyDescent="0.2">
      <c r="A931" s="1" t="s">
        <v>1682</v>
      </c>
      <c r="B931" s="1" t="s">
        <v>1683</v>
      </c>
      <c r="C931" s="57">
        <v>0</v>
      </c>
      <c r="D931" s="57">
        <v>28402.46</v>
      </c>
      <c r="E931" s="58">
        <v>810</v>
      </c>
      <c r="F931" s="58">
        <v>3371.25</v>
      </c>
      <c r="G931" s="57">
        <v>810</v>
      </c>
      <c r="H931" s="57">
        <v>31773.71</v>
      </c>
      <c r="I931" s="57">
        <v>0</v>
      </c>
      <c r="J931" s="57">
        <v>30963.71</v>
      </c>
      <c r="K931" s="57">
        <f t="shared" si="28"/>
        <v>-30963.71</v>
      </c>
      <c r="L931" s="1" t="s">
        <v>5862</v>
      </c>
      <c r="M931" s="1" t="s">
        <v>6923</v>
      </c>
      <c r="N931" s="1" t="s">
        <v>6798</v>
      </c>
      <c r="O931" s="1" t="s">
        <v>6536</v>
      </c>
      <c r="P931" s="21" t="s">
        <v>6536</v>
      </c>
      <c r="Q931" s="3" t="s">
        <v>6818</v>
      </c>
      <c r="U931" s="1" t="str">
        <f t="shared" si="29"/>
        <v>'189</v>
      </c>
      <c r="AI931" s="1"/>
      <c r="AM931" s="1" t="s">
        <v>1682</v>
      </c>
    </row>
    <row r="932" spans="1:39" x14ac:dyDescent="0.2">
      <c r="A932" s="1" t="s">
        <v>1684</v>
      </c>
      <c r="B932" s="1" t="s">
        <v>1685</v>
      </c>
      <c r="C932" s="57">
        <v>0</v>
      </c>
      <c r="D932" s="57">
        <v>7500.74</v>
      </c>
      <c r="E932" s="58">
        <v>757.26</v>
      </c>
      <c r="F932" s="58">
        <v>17773.03</v>
      </c>
      <c r="G932" s="57">
        <v>757.26</v>
      </c>
      <c r="H932" s="57">
        <v>25273.77</v>
      </c>
      <c r="I932" s="57">
        <v>0</v>
      </c>
      <c r="J932" s="57">
        <v>24516.51</v>
      </c>
      <c r="K932" s="57">
        <f t="shared" si="28"/>
        <v>-24516.51</v>
      </c>
      <c r="L932" s="1" t="s">
        <v>5862</v>
      </c>
      <c r="M932" s="1" t="s">
        <v>6923</v>
      </c>
      <c r="N932" s="1" t="s">
        <v>6798</v>
      </c>
      <c r="O932" s="1" t="s">
        <v>6536</v>
      </c>
      <c r="P932" s="21" t="s">
        <v>6536</v>
      </c>
      <c r="Q932" s="3" t="s">
        <v>6818</v>
      </c>
      <c r="U932" s="1" t="str">
        <f t="shared" si="29"/>
        <v>'189</v>
      </c>
      <c r="AI932" s="1"/>
      <c r="AM932" s="1" t="s">
        <v>1684</v>
      </c>
    </row>
    <row r="933" spans="1:39" x14ac:dyDescent="0.2">
      <c r="A933" s="1" t="s">
        <v>1686</v>
      </c>
      <c r="B933" s="1" t="s">
        <v>1687</v>
      </c>
      <c r="C933" s="57">
        <v>0</v>
      </c>
      <c r="D933" s="57">
        <v>2463</v>
      </c>
      <c r="E933" s="58">
        <v>105</v>
      </c>
      <c r="F933" s="58">
        <v>5899</v>
      </c>
      <c r="G933" s="57">
        <v>105</v>
      </c>
      <c r="H933" s="57">
        <v>8362</v>
      </c>
      <c r="I933" s="57">
        <v>0</v>
      </c>
      <c r="J933" s="57">
        <v>8257</v>
      </c>
      <c r="K933" s="57">
        <f t="shared" si="28"/>
        <v>-8257</v>
      </c>
      <c r="L933" s="1" t="s">
        <v>5862</v>
      </c>
      <c r="M933" s="1" t="s">
        <v>6923</v>
      </c>
      <c r="N933" s="1" t="s">
        <v>6798</v>
      </c>
      <c r="O933" s="1" t="s">
        <v>6536</v>
      </c>
      <c r="P933" s="21" t="s">
        <v>6536</v>
      </c>
      <c r="Q933" s="3" t="s">
        <v>6818</v>
      </c>
      <c r="U933" s="1" t="str">
        <f t="shared" si="29"/>
        <v>'189</v>
      </c>
      <c r="AI933" s="1"/>
      <c r="AM933" s="1" t="s">
        <v>1686</v>
      </c>
    </row>
    <row r="934" spans="1:39" x14ac:dyDescent="0.2">
      <c r="A934" s="1" t="s">
        <v>1688</v>
      </c>
      <c r="B934" s="1" t="s">
        <v>1689</v>
      </c>
      <c r="C934" s="57">
        <v>0</v>
      </c>
      <c r="D934" s="57">
        <v>1039.05</v>
      </c>
      <c r="E934" s="58">
        <v>180.72</v>
      </c>
      <c r="F934" s="58">
        <v>104.87</v>
      </c>
      <c r="G934" s="57">
        <v>180.72</v>
      </c>
      <c r="H934" s="57">
        <v>1143.92</v>
      </c>
      <c r="I934" s="57">
        <v>0</v>
      </c>
      <c r="J934" s="57">
        <v>963.2</v>
      </c>
      <c r="K934" s="57">
        <f t="shared" si="28"/>
        <v>-963.2</v>
      </c>
      <c r="L934" s="1" t="s">
        <v>5862</v>
      </c>
      <c r="M934" s="1" t="s">
        <v>6923</v>
      </c>
      <c r="N934" s="1" t="s">
        <v>6798</v>
      </c>
      <c r="O934" s="1" t="s">
        <v>6536</v>
      </c>
      <c r="P934" s="21" t="s">
        <v>6536</v>
      </c>
      <c r="Q934" s="3" t="s">
        <v>6818</v>
      </c>
      <c r="U934" s="1" t="str">
        <f t="shared" si="29"/>
        <v>'189</v>
      </c>
      <c r="AI934" s="1"/>
      <c r="AM934" s="1" t="s">
        <v>1688</v>
      </c>
    </row>
    <row r="935" spans="1:39" x14ac:dyDescent="0.2">
      <c r="A935" s="1" t="s">
        <v>1690</v>
      </c>
      <c r="B935" s="1" t="s">
        <v>1691</v>
      </c>
      <c r="C935" s="57">
        <v>0</v>
      </c>
      <c r="D935" s="57">
        <v>8124.16</v>
      </c>
      <c r="E935" s="58">
        <v>922.89</v>
      </c>
      <c r="F935" s="58">
        <v>7369.05</v>
      </c>
      <c r="G935" s="57">
        <v>922.89</v>
      </c>
      <c r="H935" s="57">
        <v>15493.21</v>
      </c>
      <c r="I935" s="57">
        <v>0</v>
      </c>
      <c r="J935" s="57">
        <v>14570.32</v>
      </c>
      <c r="K935" s="57">
        <f t="shared" si="28"/>
        <v>-14570.32</v>
      </c>
      <c r="L935" s="1" t="s">
        <v>5862</v>
      </c>
      <c r="M935" s="1" t="s">
        <v>6923</v>
      </c>
      <c r="N935" s="1" t="s">
        <v>6798</v>
      </c>
      <c r="O935" s="1" t="s">
        <v>6536</v>
      </c>
      <c r="P935" s="21" t="s">
        <v>6536</v>
      </c>
      <c r="Q935" s="3" t="s">
        <v>6818</v>
      </c>
      <c r="U935" s="1" t="str">
        <f t="shared" si="29"/>
        <v>'189</v>
      </c>
      <c r="AI935" s="1"/>
      <c r="AM935" s="1" t="s">
        <v>1690</v>
      </c>
    </row>
    <row r="936" spans="1:39" x14ac:dyDescent="0.2">
      <c r="A936" s="1" t="s">
        <v>1692</v>
      </c>
      <c r="B936" s="1" t="s">
        <v>1693</v>
      </c>
      <c r="C936" s="57">
        <v>0</v>
      </c>
      <c r="D936" s="57">
        <v>73961.84</v>
      </c>
      <c r="E936" s="58">
        <v>22820.66</v>
      </c>
      <c r="F936" s="58">
        <v>4815.3100000000004</v>
      </c>
      <c r="G936" s="57">
        <v>22820.66</v>
      </c>
      <c r="H936" s="57">
        <v>78777.149999999994</v>
      </c>
      <c r="I936" s="57">
        <v>0</v>
      </c>
      <c r="J936" s="57">
        <v>55956.49</v>
      </c>
      <c r="K936" s="57">
        <f t="shared" si="28"/>
        <v>-55956.49</v>
      </c>
      <c r="L936" s="1" t="s">
        <v>5862</v>
      </c>
      <c r="M936" s="1" t="s">
        <v>6923</v>
      </c>
      <c r="N936" s="1" t="s">
        <v>6798</v>
      </c>
      <c r="O936" s="1" t="s">
        <v>6536</v>
      </c>
      <c r="P936" s="21" t="s">
        <v>6536</v>
      </c>
      <c r="Q936" s="3" t="s">
        <v>6818</v>
      </c>
      <c r="U936" s="1" t="str">
        <f t="shared" si="29"/>
        <v>'189</v>
      </c>
      <c r="AI936" s="1"/>
      <c r="AM936" s="1" t="s">
        <v>1692</v>
      </c>
    </row>
    <row r="937" spans="1:39" x14ac:dyDescent="0.2">
      <c r="A937" s="1" t="s">
        <v>1694</v>
      </c>
      <c r="B937" s="1" t="s">
        <v>1695</v>
      </c>
      <c r="C937" s="57">
        <v>0</v>
      </c>
      <c r="D937" s="57">
        <v>3299275.13</v>
      </c>
      <c r="E937" s="58">
        <v>948069.09</v>
      </c>
      <c r="F937" s="58">
        <v>1166923.23</v>
      </c>
      <c r="G937" s="57">
        <v>948069.09</v>
      </c>
      <c r="H937" s="57">
        <v>4466198.3600000003</v>
      </c>
      <c r="I937" s="57">
        <v>0</v>
      </c>
      <c r="J937" s="57">
        <v>3518129.27</v>
      </c>
      <c r="K937" s="57">
        <f t="shared" si="28"/>
        <v>-3518129.27</v>
      </c>
      <c r="L937" s="1" t="s">
        <v>5862</v>
      </c>
      <c r="M937" s="1" t="s">
        <v>6923</v>
      </c>
      <c r="N937" s="1" t="s">
        <v>6798</v>
      </c>
      <c r="O937" s="1" t="s">
        <v>6536</v>
      </c>
      <c r="P937" s="21" t="s">
        <v>6536</v>
      </c>
      <c r="Q937" s="3" t="s">
        <v>6818</v>
      </c>
      <c r="U937" s="1" t="str">
        <f t="shared" si="29"/>
        <v>'189</v>
      </c>
      <c r="AI937" s="1"/>
      <c r="AM937" s="1" t="s">
        <v>1694</v>
      </c>
    </row>
    <row r="938" spans="1:39" x14ac:dyDescent="0.2">
      <c r="A938" s="1" t="s">
        <v>1696</v>
      </c>
      <c r="B938" s="1" t="s">
        <v>1697</v>
      </c>
      <c r="C938" s="57">
        <v>0</v>
      </c>
      <c r="D938" s="57">
        <v>255969.71</v>
      </c>
      <c r="E938" s="58">
        <v>34392.25</v>
      </c>
      <c r="F938" s="58">
        <v>7737.12</v>
      </c>
      <c r="G938" s="57">
        <v>34392.25</v>
      </c>
      <c r="H938" s="57">
        <v>263706.83</v>
      </c>
      <c r="I938" s="57">
        <v>0</v>
      </c>
      <c r="J938" s="57">
        <v>229314.58</v>
      </c>
      <c r="K938" s="57">
        <f t="shared" si="28"/>
        <v>-229314.58</v>
      </c>
      <c r="L938" s="1" t="s">
        <v>5862</v>
      </c>
      <c r="M938" s="1" t="s">
        <v>6923</v>
      </c>
      <c r="N938" s="1" t="s">
        <v>6798</v>
      </c>
      <c r="O938" s="1" t="s">
        <v>6536</v>
      </c>
      <c r="P938" s="21" t="s">
        <v>6536</v>
      </c>
      <c r="Q938" s="3" t="s">
        <v>6818</v>
      </c>
      <c r="U938" s="1" t="str">
        <f t="shared" si="29"/>
        <v>'189</v>
      </c>
      <c r="AI938" s="1"/>
      <c r="AM938" s="1" t="s">
        <v>1696</v>
      </c>
    </row>
    <row r="939" spans="1:39" x14ac:dyDescent="0.2">
      <c r="A939" s="1" t="s">
        <v>1698</v>
      </c>
      <c r="B939" s="1" t="s">
        <v>1699</v>
      </c>
      <c r="C939" s="57">
        <v>0</v>
      </c>
      <c r="D939" s="57">
        <v>0</v>
      </c>
      <c r="E939" s="58">
        <v>2.0299999999999998</v>
      </c>
      <c r="F939" s="58">
        <v>2.0299999999999998</v>
      </c>
      <c r="G939" s="57">
        <v>2.0299999999999998</v>
      </c>
      <c r="H939" s="57">
        <v>2.0299999999999998</v>
      </c>
      <c r="I939" s="57">
        <v>0</v>
      </c>
      <c r="J939" s="57">
        <v>0</v>
      </c>
      <c r="K939" s="57">
        <f t="shared" si="28"/>
        <v>0</v>
      </c>
      <c r="L939" s="1" t="s">
        <v>5862</v>
      </c>
      <c r="M939" s="1" t="s">
        <v>6923</v>
      </c>
      <c r="N939" s="1" t="s">
        <v>6798</v>
      </c>
      <c r="O939" s="1" t="s">
        <v>6536</v>
      </c>
      <c r="P939" s="21" t="s">
        <v>6536</v>
      </c>
      <c r="Q939" s="3" t="s">
        <v>6818</v>
      </c>
      <c r="U939" s="1" t="str">
        <f t="shared" si="29"/>
        <v>'189</v>
      </c>
      <c r="AI939" s="1"/>
      <c r="AM939" s="1" t="s">
        <v>1698</v>
      </c>
    </row>
    <row r="940" spans="1:39" x14ac:dyDescent="0.2">
      <c r="A940" s="1" t="s">
        <v>1700</v>
      </c>
      <c r="B940" s="1" t="s">
        <v>1701</v>
      </c>
      <c r="C940" s="57">
        <v>0</v>
      </c>
      <c r="D940" s="57">
        <v>148388.35</v>
      </c>
      <c r="E940" s="58">
        <v>32695</v>
      </c>
      <c r="F940" s="58">
        <v>50113.27</v>
      </c>
      <c r="G940" s="57">
        <v>32695</v>
      </c>
      <c r="H940" s="57">
        <v>198501.62</v>
      </c>
      <c r="I940" s="57">
        <v>0</v>
      </c>
      <c r="J940" s="57">
        <v>165806.62</v>
      </c>
      <c r="K940" s="57">
        <f t="shared" si="28"/>
        <v>-165806.62</v>
      </c>
      <c r="L940" s="1" t="s">
        <v>5862</v>
      </c>
      <c r="M940" s="1" t="s">
        <v>6923</v>
      </c>
      <c r="N940" s="1" t="s">
        <v>6798</v>
      </c>
      <c r="O940" s="1" t="s">
        <v>6536</v>
      </c>
      <c r="P940" s="21" t="s">
        <v>6536</v>
      </c>
      <c r="Q940" s="3" t="s">
        <v>6818</v>
      </c>
      <c r="U940" s="1" t="str">
        <f t="shared" si="29"/>
        <v>'189</v>
      </c>
      <c r="AI940" s="1"/>
      <c r="AM940" s="1" t="s">
        <v>1700</v>
      </c>
    </row>
    <row r="941" spans="1:39" x14ac:dyDescent="0.2">
      <c r="A941" s="1" t="s">
        <v>1702</v>
      </c>
      <c r="B941" s="1" t="s">
        <v>1703</v>
      </c>
      <c r="C941" s="57">
        <v>0</v>
      </c>
      <c r="D941" s="57">
        <v>6901.67</v>
      </c>
      <c r="E941" s="58">
        <v>2204.96</v>
      </c>
      <c r="F941" s="58">
        <v>420.92</v>
      </c>
      <c r="G941" s="57">
        <v>2204.96</v>
      </c>
      <c r="H941" s="57">
        <v>7322.59</v>
      </c>
      <c r="I941" s="57">
        <v>0</v>
      </c>
      <c r="J941" s="57">
        <v>5117.63</v>
      </c>
      <c r="K941" s="57">
        <f t="shared" si="28"/>
        <v>-5117.63</v>
      </c>
      <c r="L941" s="1" t="s">
        <v>5862</v>
      </c>
      <c r="M941" s="1" t="s">
        <v>6923</v>
      </c>
      <c r="N941" s="1" t="s">
        <v>6798</v>
      </c>
      <c r="O941" s="1" t="s">
        <v>6536</v>
      </c>
      <c r="P941" s="21" t="s">
        <v>6536</v>
      </c>
      <c r="Q941" s="3" t="s">
        <v>6818</v>
      </c>
      <c r="U941" s="1" t="str">
        <f t="shared" si="29"/>
        <v>'189</v>
      </c>
      <c r="AI941" s="1"/>
      <c r="AM941" s="1" t="s">
        <v>1702</v>
      </c>
    </row>
    <row r="942" spans="1:39" x14ac:dyDescent="0.2">
      <c r="A942" s="1" t="s">
        <v>1704</v>
      </c>
      <c r="B942" s="1" t="s">
        <v>1705</v>
      </c>
      <c r="C942" s="57">
        <v>0</v>
      </c>
      <c r="D942" s="57">
        <v>45426.29</v>
      </c>
      <c r="E942" s="58">
        <v>11865.86</v>
      </c>
      <c r="F942" s="58">
        <v>10537.16</v>
      </c>
      <c r="G942" s="57">
        <v>11865.86</v>
      </c>
      <c r="H942" s="57">
        <v>55963.45</v>
      </c>
      <c r="I942" s="57">
        <v>0</v>
      </c>
      <c r="J942" s="57">
        <v>44097.59</v>
      </c>
      <c r="K942" s="57">
        <f t="shared" si="28"/>
        <v>-44097.59</v>
      </c>
      <c r="L942" s="1" t="s">
        <v>5862</v>
      </c>
      <c r="M942" s="1" t="s">
        <v>6923</v>
      </c>
      <c r="N942" s="1" t="s">
        <v>6798</v>
      </c>
      <c r="O942" s="1" t="s">
        <v>6536</v>
      </c>
      <c r="P942" s="21" t="s">
        <v>6536</v>
      </c>
      <c r="Q942" s="3" t="s">
        <v>6818</v>
      </c>
      <c r="U942" s="1" t="str">
        <f t="shared" si="29"/>
        <v>'189</v>
      </c>
      <c r="AI942" s="1"/>
      <c r="AM942" s="1" t="s">
        <v>1704</v>
      </c>
    </row>
    <row r="943" spans="1:39" x14ac:dyDescent="0.2">
      <c r="A943" s="1" t="s">
        <v>1706</v>
      </c>
      <c r="B943" s="1" t="s">
        <v>1707</v>
      </c>
      <c r="C943" s="57">
        <v>0</v>
      </c>
      <c r="D943" s="57">
        <v>8616.7800000000007</v>
      </c>
      <c r="E943" s="58">
        <v>245.73</v>
      </c>
      <c r="F943" s="58">
        <v>1022.77</v>
      </c>
      <c r="G943" s="57">
        <v>245.73</v>
      </c>
      <c r="H943" s="57">
        <v>9639.5499999999993</v>
      </c>
      <c r="I943" s="57">
        <v>0</v>
      </c>
      <c r="J943" s="57">
        <v>9393.82</v>
      </c>
      <c r="K943" s="57">
        <f t="shared" si="28"/>
        <v>-9393.82</v>
      </c>
      <c r="L943" s="1" t="s">
        <v>5862</v>
      </c>
      <c r="M943" s="1" t="s">
        <v>6923</v>
      </c>
      <c r="N943" s="1" t="s">
        <v>6798</v>
      </c>
      <c r="O943" s="1" t="s">
        <v>6536</v>
      </c>
      <c r="P943" s="21" t="s">
        <v>6536</v>
      </c>
      <c r="Q943" s="3" t="s">
        <v>6818</v>
      </c>
      <c r="U943" s="1" t="str">
        <f t="shared" si="29"/>
        <v>'189</v>
      </c>
      <c r="AI943" s="1"/>
      <c r="AM943" s="1" t="s">
        <v>1706</v>
      </c>
    </row>
    <row r="944" spans="1:39" x14ac:dyDescent="0.2">
      <c r="A944" s="1" t="s">
        <v>1708</v>
      </c>
      <c r="B944" s="1" t="s">
        <v>1709</v>
      </c>
      <c r="C944" s="57">
        <v>0</v>
      </c>
      <c r="D944" s="57">
        <v>87382.76</v>
      </c>
      <c r="E944" s="58">
        <v>28442.98</v>
      </c>
      <c r="F944" s="58">
        <v>20579.14</v>
      </c>
      <c r="G944" s="57">
        <v>28442.98</v>
      </c>
      <c r="H944" s="57">
        <v>107961.9</v>
      </c>
      <c r="I944" s="57">
        <v>0</v>
      </c>
      <c r="J944" s="57">
        <v>79518.92</v>
      </c>
      <c r="K944" s="57">
        <f t="shared" si="28"/>
        <v>-79518.92</v>
      </c>
      <c r="L944" s="1" t="s">
        <v>5862</v>
      </c>
      <c r="M944" s="1" t="s">
        <v>6923</v>
      </c>
      <c r="N944" s="1" t="s">
        <v>6798</v>
      </c>
      <c r="O944" s="1" t="s">
        <v>6536</v>
      </c>
      <c r="P944" s="21" t="s">
        <v>6536</v>
      </c>
      <c r="Q944" s="3" t="s">
        <v>6818</v>
      </c>
      <c r="U944" s="1" t="str">
        <f t="shared" si="29"/>
        <v>'189</v>
      </c>
      <c r="AI944" s="1"/>
      <c r="AM944" s="1" t="s">
        <v>1708</v>
      </c>
    </row>
    <row r="945" spans="1:39" x14ac:dyDescent="0.2">
      <c r="A945" s="1" t="s">
        <v>1710</v>
      </c>
      <c r="B945" s="1" t="s">
        <v>1711</v>
      </c>
      <c r="C945" s="57">
        <v>0</v>
      </c>
      <c r="D945" s="57">
        <v>27018.75</v>
      </c>
      <c r="E945" s="58">
        <v>4674.72</v>
      </c>
      <c r="F945" s="58">
        <v>2945.82</v>
      </c>
      <c r="G945" s="57">
        <v>4674.72</v>
      </c>
      <c r="H945" s="57">
        <v>29964.57</v>
      </c>
      <c r="I945" s="57">
        <v>0</v>
      </c>
      <c r="J945" s="57">
        <v>25289.85</v>
      </c>
      <c r="K945" s="57">
        <f t="shared" si="28"/>
        <v>-25289.85</v>
      </c>
      <c r="L945" s="1" t="s">
        <v>5862</v>
      </c>
      <c r="M945" s="1" t="s">
        <v>6923</v>
      </c>
      <c r="N945" s="1" t="s">
        <v>6798</v>
      </c>
      <c r="O945" s="1" t="s">
        <v>6536</v>
      </c>
      <c r="P945" s="21" t="s">
        <v>6536</v>
      </c>
      <c r="Q945" s="3" t="s">
        <v>6818</v>
      </c>
      <c r="U945" s="1" t="str">
        <f t="shared" si="29"/>
        <v>'189</v>
      </c>
      <c r="AI945" s="1"/>
      <c r="AM945" s="1" t="s">
        <v>1710</v>
      </c>
    </row>
    <row r="946" spans="1:39" x14ac:dyDescent="0.2">
      <c r="A946" s="1" t="s">
        <v>1712</v>
      </c>
      <c r="B946" s="1" t="s">
        <v>1713</v>
      </c>
      <c r="C946" s="57">
        <v>0</v>
      </c>
      <c r="D946" s="57">
        <v>16043.21</v>
      </c>
      <c r="E946" s="58">
        <v>1315.59</v>
      </c>
      <c r="F946" s="58">
        <v>2122.6999999999998</v>
      </c>
      <c r="G946" s="57">
        <v>1315.59</v>
      </c>
      <c r="H946" s="57">
        <v>18165.91</v>
      </c>
      <c r="I946" s="57">
        <v>0</v>
      </c>
      <c r="J946" s="57">
        <v>16850.32</v>
      </c>
      <c r="K946" s="57">
        <f t="shared" si="28"/>
        <v>-16850.32</v>
      </c>
      <c r="L946" s="1" t="s">
        <v>5862</v>
      </c>
      <c r="M946" s="1" t="s">
        <v>6923</v>
      </c>
      <c r="N946" s="1" t="s">
        <v>6798</v>
      </c>
      <c r="O946" s="1" t="s">
        <v>6536</v>
      </c>
      <c r="P946" s="21" t="s">
        <v>6536</v>
      </c>
      <c r="Q946" s="3" t="s">
        <v>6818</v>
      </c>
      <c r="U946" s="1" t="str">
        <f t="shared" si="29"/>
        <v>'189</v>
      </c>
      <c r="AI946" s="1"/>
      <c r="AM946" s="1" t="s">
        <v>1712</v>
      </c>
    </row>
    <row r="947" spans="1:39" x14ac:dyDescent="0.2">
      <c r="A947" s="1" t="s">
        <v>1714</v>
      </c>
      <c r="B947" s="1" t="s">
        <v>1715</v>
      </c>
      <c r="C947" s="57">
        <v>0</v>
      </c>
      <c r="D947" s="57">
        <v>496.36</v>
      </c>
      <c r="E947" s="58">
        <v>14.15</v>
      </c>
      <c r="F947" s="58">
        <v>58.91</v>
      </c>
      <c r="G947" s="57">
        <v>14.15</v>
      </c>
      <c r="H947" s="57">
        <v>555.27</v>
      </c>
      <c r="I947" s="57">
        <v>0</v>
      </c>
      <c r="J947" s="57">
        <v>541.12</v>
      </c>
      <c r="K947" s="57">
        <f t="shared" si="28"/>
        <v>-541.12</v>
      </c>
      <c r="L947" s="1" t="s">
        <v>5862</v>
      </c>
      <c r="M947" s="1" t="s">
        <v>6923</v>
      </c>
      <c r="N947" s="1" t="s">
        <v>6798</v>
      </c>
      <c r="O947" s="1" t="s">
        <v>6536</v>
      </c>
      <c r="P947" s="21" t="s">
        <v>6536</v>
      </c>
      <c r="Q947" s="3" t="s">
        <v>6818</v>
      </c>
      <c r="U947" s="1" t="str">
        <f t="shared" si="29"/>
        <v>'189</v>
      </c>
      <c r="AI947" s="1"/>
      <c r="AM947" s="1" t="s">
        <v>1714</v>
      </c>
    </row>
    <row r="948" spans="1:39" x14ac:dyDescent="0.2">
      <c r="A948" s="1" t="s">
        <v>1716</v>
      </c>
      <c r="B948" s="1" t="s">
        <v>1717</v>
      </c>
      <c r="C948" s="57">
        <v>0</v>
      </c>
      <c r="D948" s="57">
        <v>8711.14</v>
      </c>
      <c r="E948" s="58">
        <v>248.44</v>
      </c>
      <c r="F948" s="58">
        <v>1033.98</v>
      </c>
      <c r="G948" s="57">
        <v>248.44</v>
      </c>
      <c r="H948" s="57">
        <v>9745.1200000000008</v>
      </c>
      <c r="I948" s="57">
        <v>0</v>
      </c>
      <c r="J948" s="57">
        <v>9496.68</v>
      </c>
      <c r="K948" s="57">
        <f t="shared" si="28"/>
        <v>-9496.68</v>
      </c>
      <c r="L948" s="1" t="s">
        <v>5862</v>
      </c>
      <c r="M948" s="1" t="s">
        <v>6923</v>
      </c>
      <c r="N948" s="1" t="s">
        <v>6798</v>
      </c>
      <c r="O948" s="1" t="s">
        <v>6536</v>
      </c>
      <c r="P948" s="21" t="s">
        <v>6536</v>
      </c>
      <c r="Q948" s="3" t="s">
        <v>6818</v>
      </c>
      <c r="U948" s="1" t="str">
        <f t="shared" si="29"/>
        <v>'189</v>
      </c>
      <c r="AI948" s="1"/>
      <c r="AM948" s="1" t="s">
        <v>1716</v>
      </c>
    </row>
    <row r="949" spans="1:39" x14ac:dyDescent="0.2">
      <c r="A949" s="1" t="s">
        <v>1718</v>
      </c>
      <c r="B949" s="1" t="s">
        <v>1719</v>
      </c>
      <c r="C949" s="57">
        <v>0</v>
      </c>
      <c r="D949" s="57">
        <v>18113.97</v>
      </c>
      <c r="E949" s="58">
        <v>4099.57</v>
      </c>
      <c r="F949" s="58">
        <v>1712.29</v>
      </c>
      <c r="G949" s="57">
        <v>4099.57</v>
      </c>
      <c r="H949" s="57">
        <v>19826.259999999998</v>
      </c>
      <c r="I949" s="57">
        <v>0</v>
      </c>
      <c r="J949" s="57">
        <v>15726.69</v>
      </c>
      <c r="K949" s="57">
        <f t="shared" si="28"/>
        <v>-15726.69</v>
      </c>
      <c r="L949" s="1" t="s">
        <v>5862</v>
      </c>
      <c r="M949" s="1" t="s">
        <v>6923</v>
      </c>
      <c r="N949" s="1" t="s">
        <v>6798</v>
      </c>
      <c r="O949" s="1" t="s">
        <v>6536</v>
      </c>
      <c r="P949" s="21" t="s">
        <v>6536</v>
      </c>
      <c r="Q949" s="3" t="s">
        <v>6818</v>
      </c>
      <c r="U949" s="1" t="str">
        <f t="shared" si="29"/>
        <v>'189</v>
      </c>
      <c r="AI949" s="1"/>
      <c r="AM949" s="1" t="s">
        <v>1718</v>
      </c>
    </row>
    <row r="950" spans="1:39" x14ac:dyDescent="0.2">
      <c r="A950" s="1" t="s">
        <v>1720</v>
      </c>
      <c r="B950" s="1" t="s">
        <v>1721</v>
      </c>
      <c r="C950" s="57">
        <v>0</v>
      </c>
      <c r="D950" s="57">
        <v>7226.67</v>
      </c>
      <c r="E950" s="58">
        <v>206.1</v>
      </c>
      <c r="F950" s="58">
        <v>857.78</v>
      </c>
      <c r="G950" s="57">
        <v>206.1</v>
      </c>
      <c r="H950" s="57">
        <v>8084.45</v>
      </c>
      <c r="I950" s="57">
        <v>0</v>
      </c>
      <c r="J950" s="57">
        <v>7878.35</v>
      </c>
      <c r="K950" s="57">
        <f t="shared" si="28"/>
        <v>-7878.35</v>
      </c>
      <c r="L950" s="1" t="s">
        <v>5862</v>
      </c>
      <c r="M950" s="1" t="s">
        <v>6923</v>
      </c>
      <c r="N950" s="1" t="s">
        <v>6798</v>
      </c>
      <c r="O950" s="1" t="s">
        <v>6536</v>
      </c>
      <c r="P950" s="21" t="s">
        <v>6536</v>
      </c>
      <c r="Q950" s="3" t="s">
        <v>6818</v>
      </c>
      <c r="U950" s="1" t="str">
        <f t="shared" si="29"/>
        <v>'189</v>
      </c>
      <c r="AI950" s="1"/>
      <c r="AM950" s="1" t="s">
        <v>1720</v>
      </c>
    </row>
    <row r="951" spans="1:39" x14ac:dyDescent="0.2">
      <c r="A951" s="1" t="s">
        <v>1722</v>
      </c>
      <c r="B951" s="1" t="s">
        <v>1723</v>
      </c>
      <c r="C951" s="57">
        <v>0</v>
      </c>
      <c r="D951" s="57">
        <v>0</v>
      </c>
      <c r="E951" s="58">
        <v>5.68</v>
      </c>
      <c r="F951" s="58">
        <v>5.68</v>
      </c>
      <c r="G951" s="57">
        <v>5.68</v>
      </c>
      <c r="H951" s="57">
        <v>5.68</v>
      </c>
      <c r="I951" s="57">
        <v>0</v>
      </c>
      <c r="J951" s="57">
        <v>0</v>
      </c>
      <c r="K951" s="57">
        <f t="shared" si="28"/>
        <v>0</v>
      </c>
      <c r="L951" s="1" t="s">
        <v>5862</v>
      </c>
      <c r="M951" s="1" t="s">
        <v>6923</v>
      </c>
      <c r="N951" s="1" t="s">
        <v>6798</v>
      </c>
      <c r="O951" s="1" t="s">
        <v>6536</v>
      </c>
      <c r="P951" s="21" t="s">
        <v>6536</v>
      </c>
      <c r="Q951" s="3" t="s">
        <v>6818</v>
      </c>
      <c r="U951" s="1" t="str">
        <f t="shared" si="29"/>
        <v>'189</v>
      </c>
      <c r="AI951" s="1"/>
      <c r="AM951" s="1" t="s">
        <v>1722</v>
      </c>
    </row>
    <row r="952" spans="1:39" x14ac:dyDescent="0.2">
      <c r="A952" s="1" t="s">
        <v>1724</v>
      </c>
      <c r="B952" s="1" t="s">
        <v>1725</v>
      </c>
      <c r="C952" s="57">
        <v>0</v>
      </c>
      <c r="D952" s="57">
        <v>3196143.49</v>
      </c>
      <c r="E952" s="58">
        <v>500212.54</v>
      </c>
      <c r="F952" s="58">
        <v>75729.119999999995</v>
      </c>
      <c r="G952" s="57">
        <v>500212.54</v>
      </c>
      <c r="H952" s="57">
        <v>3271872.61</v>
      </c>
      <c r="I952" s="57">
        <v>0</v>
      </c>
      <c r="J952" s="57">
        <v>2771660.07</v>
      </c>
      <c r="K952" s="57">
        <f t="shared" si="28"/>
        <v>-2771660.07</v>
      </c>
      <c r="L952" s="1" t="s">
        <v>5862</v>
      </c>
      <c r="M952" s="1" t="s">
        <v>6923</v>
      </c>
      <c r="N952" s="1" t="s">
        <v>6798</v>
      </c>
      <c r="O952" s="1" t="s">
        <v>6536</v>
      </c>
      <c r="P952" s="21" t="s">
        <v>6536</v>
      </c>
      <c r="Q952" s="3" t="s">
        <v>6818</v>
      </c>
      <c r="U952" s="1" t="str">
        <f t="shared" si="29"/>
        <v>'189</v>
      </c>
      <c r="AI952" s="1"/>
      <c r="AM952" s="1" t="s">
        <v>1724</v>
      </c>
    </row>
    <row r="953" spans="1:39" x14ac:dyDescent="0.2">
      <c r="A953" s="1" t="s">
        <v>1726</v>
      </c>
      <c r="B953" s="1" t="s">
        <v>1727</v>
      </c>
      <c r="C953" s="57">
        <v>0</v>
      </c>
      <c r="D953" s="57">
        <v>657203.03</v>
      </c>
      <c r="E953" s="58">
        <v>59287.42</v>
      </c>
      <c r="F953" s="58">
        <v>0</v>
      </c>
      <c r="G953" s="57">
        <v>59287.42</v>
      </c>
      <c r="H953" s="57">
        <v>657203.03</v>
      </c>
      <c r="I953" s="57">
        <v>0</v>
      </c>
      <c r="J953" s="57">
        <v>597915.61</v>
      </c>
      <c r="K953" s="57">
        <f t="shared" si="28"/>
        <v>-597915.61</v>
      </c>
      <c r="L953" s="1" t="s">
        <v>5862</v>
      </c>
      <c r="M953" s="1" t="s">
        <v>6923</v>
      </c>
      <c r="N953" s="1" t="s">
        <v>6798</v>
      </c>
      <c r="O953" s="1" t="s">
        <v>6536</v>
      </c>
      <c r="P953" s="21" t="s">
        <v>6536</v>
      </c>
      <c r="Q953" s="3" t="s">
        <v>6818</v>
      </c>
      <c r="U953" s="1" t="str">
        <f t="shared" si="29"/>
        <v>'189</v>
      </c>
      <c r="AI953" s="1"/>
      <c r="AM953" s="1" t="s">
        <v>1726</v>
      </c>
    </row>
    <row r="954" spans="1:39" x14ac:dyDescent="0.2">
      <c r="A954" s="1" t="s">
        <v>1728</v>
      </c>
      <c r="B954" s="1" t="s">
        <v>1729</v>
      </c>
      <c r="C954" s="57">
        <v>0</v>
      </c>
      <c r="D954" s="57">
        <v>16184.31</v>
      </c>
      <c r="E954" s="58">
        <v>21138.43</v>
      </c>
      <c r="F954" s="58">
        <v>85229.83</v>
      </c>
      <c r="G954" s="57">
        <v>21138.43</v>
      </c>
      <c r="H954" s="57">
        <v>101414.14</v>
      </c>
      <c r="I954" s="57">
        <v>0</v>
      </c>
      <c r="J954" s="57">
        <v>80275.710000000006</v>
      </c>
      <c r="K954" s="57">
        <f t="shared" si="28"/>
        <v>-80275.710000000006</v>
      </c>
      <c r="L954" s="1" t="s">
        <v>5862</v>
      </c>
      <c r="M954" s="1" t="s">
        <v>6923</v>
      </c>
      <c r="N954" s="1" t="s">
        <v>6798</v>
      </c>
      <c r="O954" s="1" t="s">
        <v>6536</v>
      </c>
      <c r="P954" s="21" t="s">
        <v>6536</v>
      </c>
      <c r="Q954" s="3" t="s">
        <v>6818</v>
      </c>
      <c r="U954" s="1" t="str">
        <f t="shared" si="29"/>
        <v>'189</v>
      </c>
      <c r="AI954" s="1"/>
      <c r="AM954" s="1" t="s">
        <v>1728</v>
      </c>
    </row>
    <row r="955" spans="1:39" x14ac:dyDescent="0.2">
      <c r="A955" s="1" t="s">
        <v>1730</v>
      </c>
      <c r="B955" s="1" t="s">
        <v>1731</v>
      </c>
      <c r="C955" s="57">
        <v>0</v>
      </c>
      <c r="D955" s="57">
        <v>8201.41</v>
      </c>
      <c r="E955" s="58">
        <v>20049.62</v>
      </c>
      <c r="F955" s="58">
        <v>39416.9</v>
      </c>
      <c r="G955" s="57">
        <v>20049.62</v>
      </c>
      <c r="H955" s="57">
        <v>47618.31</v>
      </c>
      <c r="I955" s="57">
        <v>0</v>
      </c>
      <c r="J955" s="57">
        <v>27568.69</v>
      </c>
      <c r="K955" s="57">
        <f t="shared" si="28"/>
        <v>-27568.69</v>
      </c>
      <c r="L955" s="1" t="s">
        <v>5862</v>
      </c>
      <c r="M955" s="1" t="s">
        <v>6923</v>
      </c>
      <c r="N955" s="1" t="s">
        <v>6798</v>
      </c>
      <c r="O955" s="1" t="s">
        <v>6536</v>
      </c>
      <c r="P955" s="21" t="s">
        <v>6536</v>
      </c>
      <c r="Q955" s="3" t="s">
        <v>6818</v>
      </c>
      <c r="U955" s="1" t="str">
        <f t="shared" si="29"/>
        <v>'189</v>
      </c>
      <c r="AI955" s="1"/>
      <c r="AM955" s="1" t="s">
        <v>1730</v>
      </c>
    </row>
    <row r="956" spans="1:39" x14ac:dyDescent="0.2">
      <c r="A956" s="1" t="s">
        <v>1732</v>
      </c>
      <c r="B956" s="1" t="s">
        <v>1733</v>
      </c>
      <c r="C956" s="57">
        <v>0</v>
      </c>
      <c r="D956" s="57">
        <v>0</v>
      </c>
      <c r="E956" s="58">
        <v>101.41</v>
      </c>
      <c r="F956" s="58">
        <v>196.04</v>
      </c>
      <c r="G956" s="57">
        <v>101.41</v>
      </c>
      <c r="H956" s="57">
        <v>196.04</v>
      </c>
      <c r="I956" s="57">
        <v>0</v>
      </c>
      <c r="J956" s="57">
        <v>94.63</v>
      </c>
      <c r="K956" s="57">
        <f t="shared" si="28"/>
        <v>-94.63</v>
      </c>
      <c r="L956" s="1" t="s">
        <v>5862</v>
      </c>
      <c r="M956" s="1" t="s">
        <v>6923</v>
      </c>
      <c r="N956" s="1" t="s">
        <v>6798</v>
      </c>
      <c r="O956" s="1" t="s">
        <v>6536</v>
      </c>
      <c r="P956" s="21" t="s">
        <v>6536</v>
      </c>
      <c r="Q956" s="3" t="s">
        <v>6818</v>
      </c>
      <c r="U956" s="1" t="str">
        <f t="shared" si="29"/>
        <v>'189</v>
      </c>
      <c r="AI956" s="1"/>
      <c r="AM956" s="1" t="s">
        <v>1732</v>
      </c>
    </row>
    <row r="957" spans="1:39" x14ac:dyDescent="0.2">
      <c r="A957" s="1" t="s">
        <v>1734</v>
      </c>
      <c r="B957" s="1" t="s">
        <v>1735</v>
      </c>
      <c r="C957" s="57">
        <v>0</v>
      </c>
      <c r="D957" s="57">
        <v>2197059.65</v>
      </c>
      <c r="E957" s="58">
        <v>108052.04</v>
      </c>
      <c r="F957" s="58">
        <v>1388580</v>
      </c>
      <c r="G957" s="57">
        <v>108052.04</v>
      </c>
      <c r="H957" s="57">
        <v>3585639.65</v>
      </c>
      <c r="I957" s="57">
        <v>0</v>
      </c>
      <c r="J957" s="57">
        <v>3477587.61</v>
      </c>
      <c r="K957" s="57">
        <f t="shared" si="28"/>
        <v>-3477587.61</v>
      </c>
      <c r="L957" s="1" t="s">
        <v>5862</v>
      </c>
      <c r="M957" s="1" t="s">
        <v>6923</v>
      </c>
      <c r="N957" s="1" t="s">
        <v>6798</v>
      </c>
      <c r="O957" s="1" t="s">
        <v>6536</v>
      </c>
      <c r="P957" s="21" t="s">
        <v>6536</v>
      </c>
      <c r="Q957" s="3" t="s">
        <v>6818</v>
      </c>
      <c r="U957" s="1" t="str">
        <f t="shared" si="29"/>
        <v>'189</v>
      </c>
      <c r="AI957" s="1"/>
      <c r="AM957" s="1" t="s">
        <v>1734</v>
      </c>
    </row>
    <row r="958" spans="1:39" x14ac:dyDescent="0.2">
      <c r="A958" s="1" t="s">
        <v>1736</v>
      </c>
      <c r="B958" s="1" t="s">
        <v>1737</v>
      </c>
      <c r="C958" s="57">
        <v>0</v>
      </c>
      <c r="D958" s="57">
        <v>54122</v>
      </c>
      <c r="E958" s="58">
        <v>15572.5</v>
      </c>
      <c r="F958" s="58">
        <v>22436.639999999999</v>
      </c>
      <c r="G958" s="57">
        <v>15572.5</v>
      </c>
      <c r="H958" s="57">
        <v>76558.64</v>
      </c>
      <c r="I958" s="57">
        <v>0</v>
      </c>
      <c r="J958" s="57">
        <v>60986.14</v>
      </c>
      <c r="K958" s="57">
        <f t="shared" si="28"/>
        <v>-60986.14</v>
      </c>
      <c r="L958" s="1" t="s">
        <v>5862</v>
      </c>
      <c r="M958" s="1" t="s">
        <v>6923</v>
      </c>
      <c r="N958" s="1" t="s">
        <v>6798</v>
      </c>
      <c r="O958" s="1" t="s">
        <v>6536</v>
      </c>
      <c r="P958" s="21" t="s">
        <v>6536</v>
      </c>
      <c r="Q958" s="3" t="s">
        <v>6818</v>
      </c>
      <c r="U958" s="1" t="str">
        <f t="shared" si="29"/>
        <v>'189</v>
      </c>
      <c r="AI958" s="1"/>
      <c r="AM958" s="1" t="s">
        <v>1736</v>
      </c>
    </row>
    <row r="959" spans="1:39" x14ac:dyDescent="0.2">
      <c r="A959" s="1" t="s">
        <v>1738</v>
      </c>
      <c r="B959" s="1" t="s">
        <v>1739</v>
      </c>
      <c r="C959" s="57">
        <v>2176926.62</v>
      </c>
      <c r="D959" s="57">
        <v>0</v>
      </c>
      <c r="E959" s="58">
        <v>25234833.640000001</v>
      </c>
      <c r="F959" s="58">
        <v>25513695.760000002</v>
      </c>
      <c r="G959" s="57">
        <v>27411760.260000002</v>
      </c>
      <c r="H959" s="57">
        <v>25513695.760000002</v>
      </c>
      <c r="I959" s="57">
        <v>1898064.5</v>
      </c>
      <c r="J959" s="57">
        <v>0</v>
      </c>
      <c r="K959" s="57">
        <f t="shared" si="28"/>
        <v>1898064.5</v>
      </c>
      <c r="L959" s="1" t="s">
        <v>6712</v>
      </c>
      <c r="M959" s="1" t="s">
        <v>6921</v>
      </c>
      <c r="N959" s="1" t="s">
        <v>6801</v>
      </c>
      <c r="O959" s="1" t="s">
        <v>6528</v>
      </c>
      <c r="Q959" s="3" t="s">
        <v>6820</v>
      </c>
      <c r="U959" s="1" t="str">
        <f t="shared" si="29"/>
        <v>'190</v>
      </c>
      <c r="V959" s="1" t="s">
        <v>6854</v>
      </c>
      <c r="AI959" s="1"/>
      <c r="AM959" s="1" t="s">
        <v>1738</v>
      </c>
    </row>
    <row r="960" spans="1:39" x14ac:dyDescent="0.2">
      <c r="A960" s="1" t="s">
        <v>1740</v>
      </c>
      <c r="B960" s="1" t="s">
        <v>1741</v>
      </c>
      <c r="C960" s="57">
        <v>1273702.3</v>
      </c>
      <c r="D960" s="57">
        <v>0</v>
      </c>
      <c r="E960" s="58">
        <v>13904445.289999999</v>
      </c>
      <c r="F960" s="58">
        <v>14045895.93</v>
      </c>
      <c r="G960" s="57">
        <v>15178147.59</v>
      </c>
      <c r="H960" s="57">
        <v>14045895.93</v>
      </c>
      <c r="I960" s="57">
        <v>1132251.6599999999</v>
      </c>
      <c r="J960" s="57">
        <v>0</v>
      </c>
      <c r="K960" s="57">
        <f t="shared" si="28"/>
        <v>1132251.6599999999</v>
      </c>
      <c r="L960" s="1" t="s">
        <v>6712</v>
      </c>
      <c r="M960" s="1" t="s">
        <v>6921</v>
      </c>
      <c r="N960" s="1" t="s">
        <v>6801</v>
      </c>
      <c r="O960" s="1" t="s">
        <v>6528</v>
      </c>
      <c r="Q960" s="3" t="s">
        <v>6820</v>
      </c>
      <c r="U960" s="1" t="str">
        <f t="shared" si="29"/>
        <v>'190</v>
      </c>
      <c r="V960" s="1" t="s">
        <v>6854</v>
      </c>
      <c r="AI960" s="1"/>
      <c r="AM960" s="1" t="s">
        <v>1740</v>
      </c>
    </row>
    <row r="961" spans="1:39" x14ac:dyDescent="0.2">
      <c r="A961" s="1" t="s">
        <v>1742</v>
      </c>
      <c r="B961" s="1" t="s">
        <v>1743</v>
      </c>
      <c r="C961" s="57">
        <v>4199.0200000000004</v>
      </c>
      <c r="D961" s="57">
        <v>0</v>
      </c>
      <c r="E961" s="58">
        <v>3485.29</v>
      </c>
      <c r="F961" s="58">
        <v>4508.4799999999996</v>
      </c>
      <c r="G961" s="57">
        <v>7684.31</v>
      </c>
      <c r="H961" s="57">
        <v>4508.4799999999996</v>
      </c>
      <c r="I961" s="60">
        <v>3175.83</v>
      </c>
      <c r="J961" s="57">
        <v>0</v>
      </c>
      <c r="K961" s="57">
        <f t="shared" si="28"/>
        <v>3175.83</v>
      </c>
      <c r="L961" s="1" t="s">
        <v>6712</v>
      </c>
      <c r="M961" s="1" t="s">
        <v>6921</v>
      </c>
      <c r="N961" s="1" t="s">
        <v>6801</v>
      </c>
      <c r="O961" s="1" t="s">
        <v>6530</v>
      </c>
      <c r="Q961" s="3" t="s">
        <v>6820</v>
      </c>
      <c r="U961" s="126" t="str">
        <f t="shared" si="29"/>
        <v>'190</v>
      </c>
      <c r="AI961" s="1"/>
      <c r="AM961" s="1" t="s">
        <v>1742</v>
      </c>
    </row>
    <row r="962" spans="1:39" x14ac:dyDescent="0.2">
      <c r="A962" s="1" t="s">
        <v>1744</v>
      </c>
      <c r="B962" s="1" t="s">
        <v>1745</v>
      </c>
      <c r="C962" s="57">
        <v>123.46</v>
      </c>
      <c r="D962" s="57">
        <v>0</v>
      </c>
      <c r="E962" s="58">
        <v>0</v>
      </c>
      <c r="F962" s="58">
        <v>0</v>
      </c>
      <c r="G962" s="57">
        <v>123.46</v>
      </c>
      <c r="H962" s="57">
        <v>0</v>
      </c>
      <c r="I962" s="57">
        <v>123.46</v>
      </c>
      <c r="J962" s="57">
        <v>0</v>
      </c>
      <c r="K962" s="57">
        <f t="shared" si="28"/>
        <v>123.46</v>
      </c>
      <c r="L962" s="1" t="s">
        <v>6712</v>
      </c>
      <c r="M962" s="1" t="s">
        <v>6921</v>
      </c>
      <c r="N962" s="1" t="s">
        <v>6801</v>
      </c>
      <c r="O962" s="1" t="s">
        <v>6530</v>
      </c>
      <c r="Q962" s="3" t="s">
        <v>6820</v>
      </c>
      <c r="U962" s="126" t="str">
        <f t="shared" si="29"/>
        <v>'190</v>
      </c>
      <c r="AI962" s="1"/>
      <c r="AM962" s="1" t="s">
        <v>1744</v>
      </c>
    </row>
    <row r="963" spans="1:39" x14ac:dyDescent="0.2">
      <c r="A963" s="1" t="s">
        <v>1746</v>
      </c>
      <c r="B963" s="1" t="s">
        <v>1747</v>
      </c>
      <c r="C963" s="57">
        <v>204872.57</v>
      </c>
      <c r="D963" s="57">
        <v>0</v>
      </c>
      <c r="E963" s="58">
        <v>351484.01</v>
      </c>
      <c r="F963" s="58">
        <v>401495.01</v>
      </c>
      <c r="G963" s="57">
        <v>556356.57999999996</v>
      </c>
      <c r="H963" s="57">
        <v>401495.01</v>
      </c>
      <c r="I963" s="57">
        <v>154861.57</v>
      </c>
      <c r="J963" s="57">
        <v>0</v>
      </c>
      <c r="K963" s="57">
        <f t="shared" si="28"/>
        <v>154861.57</v>
      </c>
      <c r="L963" s="1" t="s">
        <v>6712</v>
      </c>
      <c r="M963" s="1" t="s">
        <v>6921</v>
      </c>
      <c r="N963" s="1" t="s">
        <v>6801</v>
      </c>
      <c r="O963" s="1" t="s">
        <v>6530</v>
      </c>
      <c r="Q963" s="3" t="s">
        <v>6820</v>
      </c>
      <c r="U963" s="126" t="str">
        <f t="shared" si="29"/>
        <v>'190</v>
      </c>
      <c r="AI963" s="1"/>
      <c r="AM963" s="1" t="s">
        <v>1746</v>
      </c>
    </row>
    <row r="964" spans="1:39" x14ac:dyDescent="0.2">
      <c r="A964" s="1" t="s">
        <v>1748</v>
      </c>
      <c r="B964" s="1" t="s">
        <v>1749</v>
      </c>
      <c r="C964" s="57">
        <v>3183.64</v>
      </c>
      <c r="D964" s="57">
        <v>0</v>
      </c>
      <c r="E964" s="58">
        <v>15828.33</v>
      </c>
      <c r="F964" s="58">
        <v>16499.599999999999</v>
      </c>
      <c r="G964" s="57">
        <v>19011.97</v>
      </c>
      <c r="H964" s="57">
        <v>16499.599999999999</v>
      </c>
      <c r="I964" s="57">
        <v>2512.37</v>
      </c>
      <c r="J964" s="57">
        <v>0</v>
      </c>
      <c r="K964" s="57">
        <f t="shared" si="28"/>
        <v>2512.37</v>
      </c>
      <c r="L964" s="1" t="s">
        <v>6712</v>
      </c>
      <c r="M964" s="1" t="s">
        <v>6921</v>
      </c>
      <c r="N964" s="1" t="s">
        <v>6801</v>
      </c>
      <c r="O964" s="1" t="s">
        <v>6530</v>
      </c>
      <c r="Q964" s="3" t="s">
        <v>6820</v>
      </c>
      <c r="U964" s="126" t="str">
        <f t="shared" si="29"/>
        <v>'190</v>
      </c>
      <c r="AI964" s="1"/>
      <c r="AM964" s="1" t="s">
        <v>1748</v>
      </c>
    </row>
    <row r="965" spans="1:39" x14ac:dyDescent="0.2">
      <c r="A965" s="1" t="s">
        <v>1750</v>
      </c>
      <c r="B965" s="1" t="s">
        <v>1751</v>
      </c>
      <c r="C965" s="57">
        <v>716.01</v>
      </c>
      <c r="D965" s="57">
        <v>0</v>
      </c>
      <c r="E965" s="58">
        <v>0</v>
      </c>
      <c r="F965" s="58">
        <v>0</v>
      </c>
      <c r="G965" s="57">
        <v>716.01</v>
      </c>
      <c r="H965" s="57">
        <v>0</v>
      </c>
      <c r="I965" s="57">
        <v>716.01</v>
      </c>
      <c r="J965" s="57">
        <v>0</v>
      </c>
      <c r="K965" s="57">
        <f t="shared" si="28"/>
        <v>716.01</v>
      </c>
      <c r="L965" s="1" t="s">
        <v>6712</v>
      </c>
      <c r="M965" s="1" t="s">
        <v>6921</v>
      </c>
      <c r="N965" s="1" t="s">
        <v>6801</v>
      </c>
      <c r="O965" s="1" t="s">
        <v>6528</v>
      </c>
      <c r="Q965" s="3" t="s">
        <v>6820</v>
      </c>
      <c r="U965" s="1" t="str">
        <f t="shared" si="29"/>
        <v>'190</v>
      </c>
      <c r="V965" s="1" t="s">
        <v>6854</v>
      </c>
      <c r="AI965" s="1"/>
      <c r="AM965" s="1" t="s">
        <v>1750</v>
      </c>
    </row>
    <row r="966" spans="1:39" x14ac:dyDescent="0.2">
      <c r="A966" s="1" t="s">
        <v>1752</v>
      </c>
      <c r="B966" s="1" t="s">
        <v>1753</v>
      </c>
      <c r="C966" s="57">
        <v>3125.47</v>
      </c>
      <c r="D966" s="57">
        <v>0</v>
      </c>
      <c r="E966" s="58">
        <v>20043.89</v>
      </c>
      <c r="F966" s="58">
        <v>15660.83</v>
      </c>
      <c r="G966" s="57">
        <v>23169.360000000001</v>
      </c>
      <c r="H966" s="57">
        <v>15660.83</v>
      </c>
      <c r="I966" s="57">
        <v>7508.53</v>
      </c>
      <c r="J966" s="57">
        <v>0</v>
      </c>
      <c r="K966" s="57">
        <f t="shared" si="28"/>
        <v>7508.53</v>
      </c>
      <c r="L966" s="1" t="s">
        <v>6712</v>
      </c>
      <c r="M966" s="1" t="s">
        <v>6921</v>
      </c>
      <c r="N966" s="1" t="s">
        <v>6801</v>
      </c>
      <c r="O966" s="1" t="s">
        <v>6530</v>
      </c>
      <c r="Q966" s="3" t="s">
        <v>6820</v>
      </c>
      <c r="U966" s="126" t="str">
        <f t="shared" si="29"/>
        <v>'190</v>
      </c>
      <c r="AI966" s="1"/>
      <c r="AM966" s="1" t="s">
        <v>1752</v>
      </c>
    </row>
    <row r="967" spans="1:39" x14ac:dyDescent="0.2">
      <c r="A967" s="1" t="s">
        <v>1754</v>
      </c>
      <c r="B967" s="1" t="s">
        <v>1755</v>
      </c>
      <c r="C967" s="57">
        <v>730.85</v>
      </c>
      <c r="D967" s="57">
        <v>0</v>
      </c>
      <c r="E967" s="58">
        <v>6513.1</v>
      </c>
      <c r="F967" s="58">
        <v>6727.04</v>
      </c>
      <c r="G967" s="57">
        <v>7243.95</v>
      </c>
      <c r="H967" s="57">
        <v>6727.04</v>
      </c>
      <c r="I967" s="57">
        <v>516.91</v>
      </c>
      <c r="J967" s="57">
        <v>0</v>
      </c>
      <c r="K967" s="57">
        <f t="shared" ref="K967:K1030" si="30">I967-J967</f>
        <v>516.91</v>
      </c>
      <c r="L967" s="1" t="s">
        <v>6712</v>
      </c>
      <c r="M967" s="1" t="s">
        <v>6921</v>
      </c>
      <c r="N967" s="1" t="s">
        <v>6801</v>
      </c>
      <c r="O967" s="1" t="s">
        <v>6528</v>
      </c>
      <c r="Q967" s="3" t="s">
        <v>6820</v>
      </c>
      <c r="U967" s="1" t="str">
        <f t="shared" ref="U967:U1030" si="31">LEFT(A967,4)</f>
        <v>'190</v>
      </c>
      <c r="V967" s="1" t="s">
        <v>6854</v>
      </c>
      <c r="AI967" s="1"/>
      <c r="AM967" s="1" t="s">
        <v>1754</v>
      </c>
    </row>
    <row r="968" spans="1:39" x14ac:dyDescent="0.2">
      <c r="A968" s="1" t="s">
        <v>1756</v>
      </c>
      <c r="B968" s="1" t="s">
        <v>1757</v>
      </c>
      <c r="C968" s="57">
        <v>314031.49</v>
      </c>
      <c r="D968" s="57">
        <v>0</v>
      </c>
      <c r="E968" s="58">
        <v>781535.55</v>
      </c>
      <c r="F968" s="58">
        <v>806310.17</v>
      </c>
      <c r="G968" s="57">
        <v>1095567.04</v>
      </c>
      <c r="H968" s="57">
        <v>806310.17</v>
      </c>
      <c r="I968" s="57">
        <v>289256.87</v>
      </c>
      <c r="J968" s="57">
        <v>0</v>
      </c>
      <c r="K968" s="57">
        <f t="shared" si="30"/>
        <v>289256.87</v>
      </c>
      <c r="L968" s="1" t="s">
        <v>6712</v>
      </c>
      <c r="M968" s="1" t="s">
        <v>6921</v>
      </c>
      <c r="N968" s="1" t="s">
        <v>6801</v>
      </c>
      <c r="O968" s="1" t="s">
        <v>6530</v>
      </c>
      <c r="Q968" s="3" t="s">
        <v>6820</v>
      </c>
      <c r="U968" s="126" t="str">
        <f t="shared" si="31"/>
        <v>'190</v>
      </c>
      <c r="AI968" s="1"/>
      <c r="AM968" s="1" t="s">
        <v>1756</v>
      </c>
    </row>
    <row r="969" spans="1:39" x14ac:dyDescent="0.2">
      <c r="A969" s="1" t="s">
        <v>1758</v>
      </c>
      <c r="B969" s="1" t="s">
        <v>1759</v>
      </c>
      <c r="C969" s="57">
        <v>150247.66</v>
      </c>
      <c r="D969" s="57">
        <v>0</v>
      </c>
      <c r="E969" s="58">
        <v>483491.6</v>
      </c>
      <c r="F969" s="58">
        <v>454995.34</v>
      </c>
      <c r="G969" s="57">
        <v>633739.26</v>
      </c>
      <c r="H969" s="57">
        <v>454995.34</v>
      </c>
      <c r="I969" s="57">
        <v>178743.92</v>
      </c>
      <c r="J969" s="57">
        <v>0</v>
      </c>
      <c r="K969" s="57">
        <f t="shared" si="30"/>
        <v>178743.92</v>
      </c>
      <c r="L969" s="1" t="s">
        <v>6712</v>
      </c>
      <c r="M969" s="1" t="s">
        <v>6921</v>
      </c>
      <c r="N969" s="1" t="s">
        <v>6801</v>
      </c>
      <c r="O969" s="1" t="s">
        <v>6530</v>
      </c>
      <c r="Q969" s="3" t="s">
        <v>6820</v>
      </c>
      <c r="U969" s="126" t="str">
        <f t="shared" si="31"/>
        <v>'190</v>
      </c>
      <c r="AI969" s="1"/>
      <c r="AM969" s="1" t="s">
        <v>1758</v>
      </c>
    </row>
    <row r="970" spans="1:39" x14ac:dyDescent="0.2">
      <c r="A970" s="1" t="s">
        <v>1760</v>
      </c>
      <c r="B970" s="1" t="s">
        <v>6043</v>
      </c>
      <c r="C970" s="57">
        <v>973606.59</v>
      </c>
      <c r="D970" s="57">
        <v>0</v>
      </c>
      <c r="E970" s="58">
        <v>3877286.47</v>
      </c>
      <c r="F970" s="58">
        <v>3657408</v>
      </c>
      <c r="G970" s="57">
        <v>4850893.0599999996</v>
      </c>
      <c r="H970" s="57">
        <v>3657408</v>
      </c>
      <c r="I970" s="57">
        <v>1193485.06</v>
      </c>
      <c r="J970" s="57">
        <v>0</v>
      </c>
      <c r="K970" s="57">
        <f t="shared" si="30"/>
        <v>1193485.06</v>
      </c>
      <c r="L970" s="1" t="s">
        <v>6712</v>
      </c>
      <c r="M970" s="1" t="s">
        <v>6921</v>
      </c>
      <c r="N970" s="1" t="s">
        <v>6801</v>
      </c>
      <c r="O970" s="1" t="s">
        <v>6529</v>
      </c>
      <c r="Q970" s="3" t="s">
        <v>6820</v>
      </c>
      <c r="U970" s="1" t="str">
        <f t="shared" si="31"/>
        <v>'190</v>
      </c>
      <c r="V970" s="1" t="s">
        <v>6854</v>
      </c>
      <c r="AI970" s="1"/>
      <c r="AM970" s="1" t="s">
        <v>1760</v>
      </c>
    </row>
    <row r="971" spans="1:39" x14ac:dyDescent="0.2">
      <c r="A971" s="1" t="s">
        <v>1761</v>
      </c>
      <c r="B971" s="1" t="s">
        <v>1762</v>
      </c>
      <c r="C971" s="57">
        <v>342104.64</v>
      </c>
      <c r="D971" s="57">
        <v>0</v>
      </c>
      <c r="E971" s="58">
        <v>754377.95</v>
      </c>
      <c r="F971" s="58">
        <v>666368.28</v>
      </c>
      <c r="G971" s="57">
        <v>1096482.5900000001</v>
      </c>
      <c r="H971" s="57">
        <v>666368.28</v>
      </c>
      <c r="I971" s="57">
        <v>430114.31</v>
      </c>
      <c r="J971" s="57">
        <v>0</v>
      </c>
      <c r="K971" s="57">
        <f t="shared" si="30"/>
        <v>430114.31</v>
      </c>
      <c r="L971" s="1" t="s">
        <v>6712</v>
      </c>
      <c r="M971" s="1" t="s">
        <v>6921</v>
      </c>
      <c r="N971" s="1" t="s">
        <v>6801</v>
      </c>
      <c r="O971" s="1" t="s">
        <v>6530</v>
      </c>
      <c r="Q971" s="3" t="s">
        <v>6820</v>
      </c>
      <c r="U971" s="126" t="str">
        <f t="shared" si="31"/>
        <v>'190</v>
      </c>
      <c r="AI971" s="1"/>
      <c r="AM971" s="1" t="s">
        <v>1761</v>
      </c>
    </row>
    <row r="972" spans="1:39" x14ac:dyDescent="0.2">
      <c r="A972" s="1" t="s">
        <v>1763</v>
      </c>
      <c r="B972" s="1" t="s">
        <v>1764</v>
      </c>
      <c r="C972" s="57">
        <v>9128.76</v>
      </c>
      <c r="D972" s="57">
        <v>0</v>
      </c>
      <c r="E972" s="58">
        <v>464.57</v>
      </c>
      <c r="F972" s="58">
        <v>6889.49</v>
      </c>
      <c r="G972" s="57">
        <v>9593.33</v>
      </c>
      <c r="H972" s="57">
        <v>6889.49</v>
      </c>
      <c r="I972" s="57">
        <v>2703.84</v>
      </c>
      <c r="J972" s="57">
        <v>0</v>
      </c>
      <c r="K972" s="57">
        <f t="shared" si="30"/>
        <v>2703.84</v>
      </c>
      <c r="L972" s="1" t="s">
        <v>6712</v>
      </c>
      <c r="M972" s="1" t="s">
        <v>6921</v>
      </c>
      <c r="N972" s="1" t="s">
        <v>6801</v>
      </c>
      <c r="O972" s="1" t="s">
        <v>6530</v>
      </c>
      <c r="Q972" s="3" t="s">
        <v>6820</v>
      </c>
      <c r="U972" s="126" t="str">
        <f t="shared" si="31"/>
        <v>'190</v>
      </c>
      <c r="AI972" s="1"/>
      <c r="AM972" s="1" t="s">
        <v>1763</v>
      </c>
    </row>
    <row r="973" spans="1:39" x14ac:dyDescent="0.2">
      <c r="A973" s="1" t="s">
        <v>1765</v>
      </c>
      <c r="B973" s="1" t="s">
        <v>1766</v>
      </c>
      <c r="C973" s="57">
        <v>631573.62</v>
      </c>
      <c r="D973" s="57">
        <v>0</v>
      </c>
      <c r="E973" s="58">
        <v>405284.31</v>
      </c>
      <c r="F973" s="58">
        <v>488524.92</v>
      </c>
      <c r="G973" s="57">
        <v>1036857.93</v>
      </c>
      <c r="H973" s="57">
        <v>488524.92</v>
      </c>
      <c r="I973" s="57">
        <v>548333.01</v>
      </c>
      <c r="J973" s="57">
        <v>0</v>
      </c>
      <c r="K973" s="57">
        <f t="shared" si="30"/>
        <v>548333.01</v>
      </c>
      <c r="L973" s="1" t="s">
        <v>6712</v>
      </c>
      <c r="M973" s="1" t="s">
        <v>6921</v>
      </c>
      <c r="N973" s="1" t="s">
        <v>6801</v>
      </c>
      <c r="O973" s="1" t="s">
        <v>6530</v>
      </c>
      <c r="Q973" s="3" t="s">
        <v>6820</v>
      </c>
      <c r="U973" s="126" t="str">
        <f t="shared" si="31"/>
        <v>'190</v>
      </c>
      <c r="AI973" s="1"/>
      <c r="AM973" s="1" t="s">
        <v>1765</v>
      </c>
    </row>
    <row r="974" spans="1:39" x14ac:dyDescent="0.2">
      <c r="A974" s="1" t="s">
        <v>1767</v>
      </c>
      <c r="B974" s="1" t="s">
        <v>1768</v>
      </c>
      <c r="C974" s="57">
        <v>33037.93</v>
      </c>
      <c r="D974" s="57">
        <v>0</v>
      </c>
      <c r="E974" s="58">
        <v>0</v>
      </c>
      <c r="F974" s="58">
        <v>4759.6400000000003</v>
      </c>
      <c r="G974" s="57">
        <v>33037.93</v>
      </c>
      <c r="H974" s="57">
        <v>4759.6400000000003</v>
      </c>
      <c r="I974" s="57">
        <v>28278.29</v>
      </c>
      <c r="J974" s="57">
        <v>0</v>
      </c>
      <c r="K974" s="57">
        <f t="shared" si="30"/>
        <v>28278.29</v>
      </c>
      <c r="L974" s="1" t="s">
        <v>6712</v>
      </c>
      <c r="M974" s="1" t="s">
        <v>6921</v>
      </c>
      <c r="N974" s="1" t="s">
        <v>6801</v>
      </c>
      <c r="O974" s="1" t="s">
        <v>6530</v>
      </c>
      <c r="Q974" s="3" t="s">
        <v>6820</v>
      </c>
      <c r="U974" s="126" t="str">
        <f t="shared" si="31"/>
        <v>'190</v>
      </c>
      <c r="AI974" s="1"/>
      <c r="AM974" s="1" t="s">
        <v>1767</v>
      </c>
    </row>
    <row r="975" spans="1:39" x14ac:dyDescent="0.2">
      <c r="A975" s="1" t="s">
        <v>1769</v>
      </c>
      <c r="B975" s="1" t="s">
        <v>1770</v>
      </c>
      <c r="C975" s="57">
        <v>113785.28</v>
      </c>
      <c r="D975" s="57">
        <v>0</v>
      </c>
      <c r="E975" s="58">
        <v>-22785.279999999999</v>
      </c>
      <c r="F975" s="58">
        <v>0</v>
      </c>
      <c r="G975" s="57">
        <v>91000</v>
      </c>
      <c r="H975" s="57">
        <v>0</v>
      </c>
      <c r="I975" s="57">
        <v>91000</v>
      </c>
      <c r="J975" s="57">
        <v>0</v>
      </c>
      <c r="K975" s="57">
        <f t="shared" si="30"/>
        <v>91000</v>
      </c>
      <c r="L975" s="1" t="s">
        <v>6712</v>
      </c>
      <c r="M975" s="1" t="s">
        <v>6921</v>
      </c>
      <c r="N975" s="1" t="s">
        <v>6801</v>
      </c>
      <c r="O975" s="1" t="s">
        <v>6532</v>
      </c>
      <c r="Q975" s="3" t="s">
        <v>6820</v>
      </c>
      <c r="U975" s="1" t="str">
        <f t="shared" si="31"/>
        <v>'191</v>
      </c>
      <c r="AI975" s="1"/>
      <c r="AM975" s="1" t="s">
        <v>1769</v>
      </c>
    </row>
    <row r="976" spans="1:39" x14ac:dyDescent="0.2">
      <c r="A976" s="1" t="s">
        <v>1771</v>
      </c>
      <c r="B976" s="1" t="s">
        <v>1772</v>
      </c>
      <c r="C976" s="57">
        <v>84225.88</v>
      </c>
      <c r="D976" s="57">
        <v>0</v>
      </c>
      <c r="E976" s="58">
        <v>-9357.11</v>
      </c>
      <c r="F976" s="58">
        <v>-1359.58</v>
      </c>
      <c r="G976" s="57">
        <v>74868.77</v>
      </c>
      <c r="H976" s="57">
        <v>-1359.58</v>
      </c>
      <c r="I976" s="57">
        <v>76228.350000000006</v>
      </c>
      <c r="J976" s="57">
        <v>0</v>
      </c>
      <c r="K976" s="57">
        <f t="shared" si="30"/>
        <v>76228.350000000006</v>
      </c>
      <c r="L976" s="1" t="s">
        <v>6712</v>
      </c>
      <c r="M976" s="1" t="s">
        <v>6921</v>
      </c>
      <c r="N976" s="1" t="s">
        <v>6801</v>
      </c>
      <c r="O976" s="1" t="s">
        <v>6532</v>
      </c>
      <c r="Q976" s="3" t="s">
        <v>6820</v>
      </c>
      <c r="U976" s="1" t="str">
        <f t="shared" si="31"/>
        <v>'191</v>
      </c>
      <c r="AI976" s="1"/>
      <c r="AM976" s="1" t="s">
        <v>1771</v>
      </c>
    </row>
    <row r="977" spans="1:39" x14ac:dyDescent="0.2">
      <c r="A977" s="1" t="s">
        <v>1773</v>
      </c>
      <c r="B977" s="1" t="s">
        <v>1774</v>
      </c>
      <c r="C977" s="57">
        <v>37.97</v>
      </c>
      <c r="D977" s="57">
        <v>0</v>
      </c>
      <c r="E977" s="58">
        <v>2883266.72</v>
      </c>
      <c r="F977" s="58">
        <v>2883044.79</v>
      </c>
      <c r="G977" s="57">
        <v>2883304.69</v>
      </c>
      <c r="H977" s="57">
        <v>2883044.79</v>
      </c>
      <c r="I977" s="57">
        <v>259.89999999999998</v>
      </c>
      <c r="J977" s="57">
        <v>0</v>
      </c>
      <c r="K977" s="57">
        <f t="shared" si="30"/>
        <v>259.89999999999998</v>
      </c>
      <c r="L977" s="1" t="s">
        <v>6712</v>
      </c>
      <c r="M977" s="1" t="s">
        <v>6921</v>
      </c>
      <c r="N977" s="1" t="s">
        <v>6801</v>
      </c>
      <c r="O977" s="1" t="s">
        <v>6532</v>
      </c>
      <c r="Q977" s="3" t="s">
        <v>6820</v>
      </c>
      <c r="U977" s="1" t="str">
        <f t="shared" si="31"/>
        <v>'191</v>
      </c>
      <c r="AI977" s="1"/>
      <c r="AM977" s="1" t="s">
        <v>1773</v>
      </c>
    </row>
    <row r="978" spans="1:39" x14ac:dyDescent="0.2">
      <c r="A978" s="1" t="s">
        <v>1775</v>
      </c>
      <c r="B978" s="1" t="s">
        <v>1776</v>
      </c>
      <c r="C978" s="57">
        <v>0</v>
      </c>
      <c r="D978" s="57">
        <v>0</v>
      </c>
      <c r="E978" s="58">
        <v>170097.4</v>
      </c>
      <c r="F978" s="58">
        <v>170097.4</v>
      </c>
      <c r="G978" s="57">
        <v>170097.4</v>
      </c>
      <c r="H978" s="57">
        <v>170097.4</v>
      </c>
      <c r="I978" s="57">
        <v>0</v>
      </c>
      <c r="J978" s="57">
        <v>0</v>
      </c>
      <c r="K978" s="57">
        <f t="shared" si="30"/>
        <v>0</v>
      </c>
      <c r="L978" s="1" t="s">
        <v>6712</v>
      </c>
      <c r="M978" s="1" t="s">
        <v>6921</v>
      </c>
      <c r="N978" s="1" t="s">
        <v>6801</v>
      </c>
      <c r="O978" s="1" t="s">
        <v>6532</v>
      </c>
      <c r="Q978" s="3" t="s">
        <v>6820</v>
      </c>
      <c r="U978" s="1" t="str">
        <f t="shared" si="31"/>
        <v>'191</v>
      </c>
      <c r="AI978" s="1"/>
      <c r="AM978" s="1" t="s">
        <v>1775</v>
      </c>
    </row>
    <row r="979" spans="1:39" x14ac:dyDescent="0.2">
      <c r="A979" s="1" t="s">
        <v>1777</v>
      </c>
      <c r="B979" s="1" t="s">
        <v>1778</v>
      </c>
      <c r="C979" s="57">
        <v>0</v>
      </c>
      <c r="D979" s="57">
        <v>0</v>
      </c>
      <c r="E979" s="58">
        <v>235956.16</v>
      </c>
      <c r="F979" s="58">
        <v>235956.16</v>
      </c>
      <c r="G979" s="57">
        <v>235956.16</v>
      </c>
      <c r="H979" s="57">
        <v>235956.16</v>
      </c>
      <c r="I979" s="57">
        <v>0</v>
      </c>
      <c r="J979" s="57">
        <v>0</v>
      </c>
      <c r="K979" s="57">
        <f t="shared" si="30"/>
        <v>0</v>
      </c>
      <c r="L979" s="1" t="s">
        <v>6712</v>
      </c>
      <c r="M979" s="1" t="s">
        <v>6921</v>
      </c>
      <c r="N979" s="1" t="s">
        <v>6801</v>
      </c>
      <c r="O979" s="1" t="s">
        <v>6532</v>
      </c>
      <c r="Q979" s="3" t="s">
        <v>6820</v>
      </c>
      <c r="U979" s="1" t="str">
        <f t="shared" si="31"/>
        <v>'191</v>
      </c>
      <c r="AI979" s="1"/>
      <c r="AM979" s="1" t="s">
        <v>1777</v>
      </c>
    </row>
    <row r="980" spans="1:39" x14ac:dyDescent="0.2">
      <c r="A980" s="1" t="s">
        <v>1779</v>
      </c>
      <c r="B980" s="1" t="s">
        <v>1780</v>
      </c>
      <c r="C980" s="57">
        <v>2112777.98</v>
      </c>
      <c r="D980" s="57">
        <v>0</v>
      </c>
      <c r="E980" s="58">
        <v>-301072.06</v>
      </c>
      <c r="F980" s="58">
        <v>1435870</v>
      </c>
      <c r="G980" s="57">
        <v>1811705.92</v>
      </c>
      <c r="H980" s="57">
        <v>1435870</v>
      </c>
      <c r="I980" s="57">
        <v>375835.92</v>
      </c>
      <c r="J980" s="57">
        <v>0</v>
      </c>
      <c r="K980" s="57">
        <f t="shared" si="30"/>
        <v>375835.92</v>
      </c>
      <c r="L980" s="1" t="s">
        <v>6712</v>
      </c>
      <c r="M980" s="1" t="s">
        <v>6921</v>
      </c>
      <c r="N980" s="1" t="s">
        <v>6801</v>
      </c>
      <c r="O980" s="1" t="s">
        <v>6532</v>
      </c>
      <c r="Q980" s="3" t="s">
        <v>6820</v>
      </c>
      <c r="U980" s="1" t="str">
        <f t="shared" si="31"/>
        <v>'191</v>
      </c>
      <c r="AI980" s="1"/>
      <c r="AM980" s="1" t="s">
        <v>1779</v>
      </c>
    </row>
    <row r="981" spans="1:39" x14ac:dyDescent="0.2">
      <c r="A981" s="1" t="s">
        <v>1781</v>
      </c>
      <c r="B981" s="1" t="s">
        <v>1782</v>
      </c>
      <c r="C981" s="57">
        <v>224525.58</v>
      </c>
      <c r="D981" s="57">
        <v>0</v>
      </c>
      <c r="E981" s="58">
        <v>3535259.88</v>
      </c>
      <c r="F981" s="58">
        <v>3454216.13</v>
      </c>
      <c r="G981" s="57">
        <v>3759785.46</v>
      </c>
      <c r="H981" s="57">
        <v>3454216.13</v>
      </c>
      <c r="I981" s="57">
        <v>305569.33</v>
      </c>
      <c r="J981" s="57">
        <v>0</v>
      </c>
      <c r="K981" s="57">
        <f t="shared" si="30"/>
        <v>305569.33</v>
      </c>
      <c r="L981" s="1" t="s">
        <v>6712</v>
      </c>
      <c r="M981" s="1" t="s">
        <v>6921</v>
      </c>
      <c r="N981" s="1" t="s">
        <v>6801</v>
      </c>
      <c r="O981" s="1" t="s">
        <v>6531</v>
      </c>
      <c r="Q981" s="3" t="s">
        <v>6820</v>
      </c>
      <c r="U981" s="126" t="str">
        <f t="shared" si="31"/>
        <v>'194</v>
      </c>
      <c r="AI981" s="1"/>
      <c r="AM981" s="1" t="s">
        <v>1781</v>
      </c>
    </row>
    <row r="982" spans="1:39" x14ac:dyDescent="0.2">
      <c r="A982" s="1" t="s">
        <v>1783</v>
      </c>
      <c r="B982" s="1" t="s">
        <v>1784</v>
      </c>
      <c r="C982" s="57">
        <v>103511.9</v>
      </c>
      <c r="D982" s="57">
        <v>0</v>
      </c>
      <c r="E982" s="58">
        <v>0</v>
      </c>
      <c r="F982" s="58">
        <v>8280.84</v>
      </c>
      <c r="G982" s="57">
        <v>103511.9</v>
      </c>
      <c r="H982" s="57">
        <v>8280.84</v>
      </c>
      <c r="I982" s="57">
        <v>95231.06</v>
      </c>
      <c r="J982" s="57">
        <v>0</v>
      </c>
      <c r="K982" s="57">
        <f t="shared" si="30"/>
        <v>95231.06</v>
      </c>
      <c r="L982" s="1" t="s">
        <v>6712</v>
      </c>
      <c r="M982" s="1" t="s">
        <v>6921</v>
      </c>
      <c r="N982" s="1" t="s">
        <v>6801</v>
      </c>
      <c r="O982" s="1" t="s">
        <v>6531</v>
      </c>
      <c r="Q982" s="3" t="s">
        <v>6820</v>
      </c>
      <c r="U982" s="126" t="str">
        <f t="shared" si="31"/>
        <v>'194</v>
      </c>
      <c r="AI982" s="1"/>
      <c r="AM982" s="1" t="s">
        <v>1783</v>
      </c>
    </row>
    <row r="983" spans="1:39" x14ac:dyDescent="0.2">
      <c r="A983" s="1" t="s">
        <v>1785</v>
      </c>
      <c r="B983" s="1" t="s">
        <v>1786</v>
      </c>
      <c r="C983" s="57">
        <v>254087.3</v>
      </c>
      <c r="D983" s="57">
        <v>0</v>
      </c>
      <c r="E983" s="58">
        <v>12598.56</v>
      </c>
      <c r="F983" s="58">
        <v>101026.5</v>
      </c>
      <c r="G983" s="57">
        <v>266685.86</v>
      </c>
      <c r="H983" s="57">
        <v>101026.5</v>
      </c>
      <c r="I983" s="57">
        <v>165659.35999999999</v>
      </c>
      <c r="J983" s="57">
        <v>0</v>
      </c>
      <c r="K983" s="57">
        <f t="shared" si="30"/>
        <v>165659.35999999999</v>
      </c>
      <c r="L983" s="1" t="s">
        <v>6712</v>
      </c>
      <c r="M983" s="1" t="s">
        <v>6921</v>
      </c>
      <c r="N983" s="1" t="s">
        <v>6801</v>
      </c>
      <c r="O983" s="1" t="s">
        <v>6531</v>
      </c>
      <c r="Q983" s="3" t="s">
        <v>6820</v>
      </c>
      <c r="U983" s="126" t="str">
        <f t="shared" si="31"/>
        <v>'194</v>
      </c>
      <c r="AI983" s="1"/>
      <c r="AM983" s="1" t="s">
        <v>1785</v>
      </c>
    </row>
    <row r="984" spans="1:39" x14ac:dyDescent="0.2">
      <c r="A984" s="1" t="s">
        <v>1787</v>
      </c>
      <c r="B984" s="1" t="s">
        <v>1788</v>
      </c>
      <c r="C984" s="57">
        <v>451888.62</v>
      </c>
      <c r="D984" s="57">
        <v>0</v>
      </c>
      <c r="E984" s="58">
        <v>886383.26</v>
      </c>
      <c r="F984" s="58">
        <v>942552.72</v>
      </c>
      <c r="G984" s="57">
        <v>1338271.8799999999</v>
      </c>
      <c r="H984" s="57">
        <v>942552.72</v>
      </c>
      <c r="I984" s="57">
        <v>395719.16</v>
      </c>
      <c r="J984" s="57">
        <v>0</v>
      </c>
      <c r="K984" s="57">
        <f t="shared" si="30"/>
        <v>395719.16</v>
      </c>
      <c r="L984" s="1" t="s">
        <v>6712</v>
      </c>
      <c r="M984" s="1" t="s">
        <v>6921</v>
      </c>
      <c r="N984" s="1" t="s">
        <v>6801</v>
      </c>
      <c r="O984" s="1" t="s">
        <v>6531</v>
      </c>
      <c r="Q984" s="3" t="s">
        <v>6820</v>
      </c>
      <c r="U984" s="126" t="str">
        <f t="shared" si="31"/>
        <v>'194</v>
      </c>
      <c r="AI984" s="1"/>
      <c r="AM984" s="1" t="s">
        <v>1787</v>
      </c>
    </row>
    <row r="985" spans="1:39" x14ac:dyDescent="0.2">
      <c r="A985" s="1" t="s">
        <v>1789</v>
      </c>
      <c r="B985" s="1" t="s">
        <v>1790</v>
      </c>
      <c r="C985" s="57">
        <v>885748.3</v>
      </c>
      <c r="D985" s="57">
        <v>0</v>
      </c>
      <c r="E985" s="58">
        <v>6641379.9299999997</v>
      </c>
      <c r="F985" s="58">
        <v>7210493.8099999996</v>
      </c>
      <c r="G985" s="57">
        <v>7527128.2300000004</v>
      </c>
      <c r="H985" s="57">
        <v>7210493.8099999996</v>
      </c>
      <c r="I985" s="57">
        <v>316634.42</v>
      </c>
      <c r="J985" s="57">
        <v>0</v>
      </c>
      <c r="K985" s="57">
        <f t="shared" si="30"/>
        <v>316634.42</v>
      </c>
      <c r="L985" s="1" t="s">
        <v>6712</v>
      </c>
      <c r="M985" s="1" t="s">
        <v>6921</v>
      </c>
      <c r="N985" s="1" t="s">
        <v>6801</v>
      </c>
      <c r="O985" s="1" t="s">
        <v>6531</v>
      </c>
      <c r="Q985" s="3" t="s">
        <v>6820</v>
      </c>
      <c r="U985" s="126" t="str">
        <f t="shared" si="31"/>
        <v>'194</v>
      </c>
      <c r="AI985" s="1"/>
      <c r="AM985" s="1" t="s">
        <v>1789</v>
      </c>
    </row>
    <row r="986" spans="1:39" x14ac:dyDescent="0.2">
      <c r="A986" s="1" t="s">
        <v>1791</v>
      </c>
      <c r="B986" s="1" t="s">
        <v>1792</v>
      </c>
      <c r="C986" s="57">
        <v>0</v>
      </c>
      <c r="D986" s="57">
        <v>0</v>
      </c>
      <c r="E986" s="58">
        <v>0</v>
      </c>
      <c r="F986" s="58">
        <v>76228.350000000006</v>
      </c>
      <c r="G986" s="57">
        <v>0</v>
      </c>
      <c r="H986" s="57">
        <v>76228.350000000006</v>
      </c>
      <c r="I986" s="57">
        <v>0</v>
      </c>
      <c r="J986" s="57">
        <v>76228.350000000006</v>
      </c>
      <c r="K986" s="57">
        <f t="shared" si="30"/>
        <v>-76228.350000000006</v>
      </c>
      <c r="L986" s="1" t="s">
        <v>6712</v>
      </c>
      <c r="M986" s="1" t="s">
        <v>6921</v>
      </c>
      <c r="N986" s="1" t="s">
        <v>6801</v>
      </c>
      <c r="O986" s="1" t="s">
        <v>6777</v>
      </c>
      <c r="P986" s="21" t="s">
        <v>6502</v>
      </c>
      <c r="Q986" s="3" t="s">
        <v>6820</v>
      </c>
      <c r="U986" s="1" t="str">
        <f t="shared" si="31"/>
        <v>'199</v>
      </c>
      <c r="AI986" s="1"/>
      <c r="AM986" s="1" t="s">
        <v>1791</v>
      </c>
    </row>
    <row r="987" spans="1:39" x14ac:dyDescent="0.2">
      <c r="A987" s="1" t="s">
        <v>1793</v>
      </c>
      <c r="B987" s="1" t="s">
        <v>1794</v>
      </c>
      <c r="C987" s="57">
        <v>1621458130.6300001</v>
      </c>
      <c r="D987" s="57">
        <v>253831668.53999999</v>
      </c>
      <c r="E987" s="58">
        <v>1814622662.5</v>
      </c>
      <c r="F987" s="58">
        <v>1935837531.21</v>
      </c>
      <c r="G987" s="57">
        <v>3436080793.1300001</v>
      </c>
      <c r="H987" s="57">
        <v>2189669199.75</v>
      </c>
      <c r="I987" s="57">
        <v>1507977130.78</v>
      </c>
      <c r="J987" s="57">
        <v>261565537.40000001</v>
      </c>
      <c r="K987" s="57">
        <f t="shared" si="30"/>
        <v>1246411593.3799999</v>
      </c>
      <c r="M987" s="1" t="s">
        <v>6922</v>
      </c>
      <c r="U987" s="1" t="str">
        <f t="shared" si="31"/>
        <v>'1</v>
      </c>
      <c r="AI987" s="1"/>
      <c r="AM987" s="1" t="s">
        <v>1793</v>
      </c>
    </row>
    <row r="988" spans="1:39" x14ac:dyDescent="0.2">
      <c r="A988" s="1" t="s">
        <v>1795</v>
      </c>
      <c r="B988" s="1" t="s">
        <v>1796</v>
      </c>
      <c r="C988" s="57">
        <v>879350.13</v>
      </c>
      <c r="D988" s="57">
        <v>0</v>
      </c>
      <c r="E988" s="58">
        <v>0.39</v>
      </c>
      <c r="F988" s="58">
        <v>485046.5</v>
      </c>
      <c r="G988" s="57">
        <v>879350.52</v>
      </c>
      <c r="H988" s="57">
        <v>485046.5</v>
      </c>
      <c r="I988" s="57">
        <v>394304.02</v>
      </c>
      <c r="J988" s="57">
        <v>0</v>
      </c>
      <c r="K988" s="57">
        <f t="shared" si="30"/>
        <v>394304.02</v>
      </c>
      <c r="L988" s="1" t="s">
        <v>5862</v>
      </c>
      <c r="M988" s="1" t="s">
        <v>6923</v>
      </c>
      <c r="N988" s="1" t="s">
        <v>6798</v>
      </c>
      <c r="O988" s="1" t="s">
        <v>5862</v>
      </c>
      <c r="P988" s="21" t="s">
        <v>6786</v>
      </c>
      <c r="Q988" s="3" t="s">
        <v>6818</v>
      </c>
      <c r="U988" s="1" t="str">
        <f t="shared" si="31"/>
        <v>'201</v>
      </c>
      <c r="AI988" s="1"/>
      <c r="AM988" s="1" t="s">
        <v>1795</v>
      </c>
    </row>
    <row r="989" spans="1:39" x14ac:dyDescent="0.2">
      <c r="A989" s="1" t="s">
        <v>6044</v>
      </c>
      <c r="B989" s="1" t="s">
        <v>6045</v>
      </c>
      <c r="C989" s="57">
        <v>168976.38</v>
      </c>
      <c r="D989" s="57">
        <v>0</v>
      </c>
      <c r="E989" s="58">
        <v>0</v>
      </c>
      <c r="F989" s="58">
        <v>168976.38</v>
      </c>
      <c r="G989" s="57">
        <v>168976.38</v>
      </c>
      <c r="H989" s="57">
        <v>168976.38</v>
      </c>
      <c r="I989" s="57">
        <v>0</v>
      </c>
      <c r="J989" s="57">
        <v>0</v>
      </c>
      <c r="K989" s="57">
        <f t="shared" si="30"/>
        <v>0</v>
      </c>
      <c r="L989" s="1" t="s">
        <v>5862</v>
      </c>
      <c r="M989" s="1" t="s">
        <v>6923</v>
      </c>
      <c r="N989" s="1" t="s">
        <v>6798</v>
      </c>
      <c r="O989" s="1" t="s">
        <v>5862</v>
      </c>
      <c r="P989" s="21" t="s">
        <v>6783</v>
      </c>
      <c r="Q989" s="3" t="s">
        <v>6818</v>
      </c>
      <c r="U989" s="1" t="str">
        <f t="shared" si="31"/>
        <v>'203</v>
      </c>
      <c r="AI989" s="1"/>
      <c r="AM989" s="1" t="e">
        <v>#N/A</v>
      </c>
    </row>
    <row r="990" spans="1:39" x14ac:dyDescent="0.2">
      <c r="A990" s="1" t="s">
        <v>6046</v>
      </c>
      <c r="B990" s="1" t="s">
        <v>6047</v>
      </c>
      <c r="C990" s="57">
        <v>1904.77</v>
      </c>
      <c r="D990" s="57">
        <v>0</v>
      </c>
      <c r="E990" s="58">
        <v>0.03</v>
      </c>
      <c r="F990" s="58">
        <v>1904.8</v>
      </c>
      <c r="G990" s="57">
        <v>1904.8</v>
      </c>
      <c r="H990" s="57">
        <v>1904.8</v>
      </c>
      <c r="I990" s="57">
        <v>0</v>
      </c>
      <c r="J990" s="57">
        <v>0</v>
      </c>
      <c r="K990" s="57">
        <f t="shared" si="30"/>
        <v>0</v>
      </c>
      <c r="L990" s="1" t="s">
        <v>5862</v>
      </c>
      <c r="M990" s="1" t="s">
        <v>6923</v>
      </c>
      <c r="N990" s="1" t="s">
        <v>6798</v>
      </c>
      <c r="O990" s="1" t="s">
        <v>5862</v>
      </c>
      <c r="P990" s="21" t="s">
        <v>6785</v>
      </c>
      <c r="Q990" s="3" t="s">
        <v>6818</v>
      </c>
      <c r="U990" s="1" t="str">
        <f t="shared" si="31"/>
        <v>'203</v>
      </c>
      <c r="AI990" s="1"/>
      <c r="AM990" s="1" t="e">
        <v>#N/A</v>
      </c>
    </row>
    <row r="991" spans="1:39" x14ac:dyDescent="0.2">
      <c r="A991" s="1" t="s">
        <v>6048</v>
      </c>
      <c r="B991" s="1" t="s">
        <v>6049</v>
      </c>
      <c r="C991" s="57">
        <v>6588.27</v>
      </c>
      <c r="D991" s="57">
        <v>0</v>
      </c>
      <c r="E991" s="58">
        <v>0</v>
      </c>
      <c r="F991" s="58">
        <v>6588.27</v>
      </c>
      <c r="G991" s="57">
        <v>6588.27</v>
      </c>
      <c r="H991" s="57">
        <v>6588.27</v>
      </c>
      <c r="I991" s="57">
        <v>0</v>
      </c>
      <c r="J991" s="57">
        <v>0</v>
      </c>
      <c r="K991" s="57">
        <f t="shared" si="30"/>
        <v>0</v>
      </c>
      <c r="L991" s="1" t="s">
        <v>5862</v>
      </c>
      <c r="M991" s="1" t="s">
        <v>6923</v>
      </c>
      <c r="N991" s="1" t="s">
        <v>6798</v>
      </c>
      <c r="O991" s="1" t="s">
        <v>5862</v>
      </c>
      <c r="P991" s="21" t="s">
        <v>6786</v>
      </c>
      <c r="Q991" s="3" t="s">
        <v>6818</v>
      </c>
      <c r="U991" s="1" t="str">
        <f t="shared" si="31"/>
        <v>'203</v>
      </c>
      <c r="AI991" s="1"/>
      <c r="AM991" s="1" t="e">
        <v>#N/A</v>
      </c>
    </row>
    <row r="992" spans="1:39" x14ac:dyDescent="0.2">
      <c r="A992" s="1" t="s">
        <v>6050</v>
      </c>
      <c r="B992" s="1" t="s">
        <v>6051</v>
      </c>
      <c r="C992" s="57">
        <v>10599.97</v>
      </c>
      <c r="D992" s="57">
        <v>0</v>
      </c>
      <c r="E992" s="58">
        <v>0.06</v>
      </c>
      <c r="F992" s="58">
        <v>10600.03</v>
      </c>
      <c r="G992" s="57">
        <v>10600.03</v>
      </c>
      <c r="H992" s="57">
        <v>10600.03</v>
      </c>
      <c r="I992" s="57">
        <v>0</v>
      </c>
      <c r="J992" s="57">
        <v>0</v>
      </c>
      <c r="K992" s="57">
        <f t="shared" si="30"/>
        <v>0</v>
      </c>
      <c r="L992" s="1" t="s">
        <v>5862</v>
      </c>
      <c r="M992" s="1" t="s">
        <v>6923</v>
      </c>
      <c r="N992" s="1" t="s">
        <v>6798</v>
      </c>
      <c r="O992" s="1" t="s">
        <v>5862</v>
      </c>
      <c r="P992" s="21" t="s">
        <v>6786</v>
      </c>
      <c r="Q992" s="3" t="s">
        <v>6818</v>
      </c>
      <c r="U992" s="1" t="str">
        <f t="shared" si="31"/>
        <v>'203</v>
      </c>
      <c r="AI992" s="1"/>
      <c r="AM992" s="1" t="e">
        <v>#N/A</v>
      </c>
    </row>
    <row r="993" spans="1:39" x14ac:dyDescent="0.2">
      <c r="A993" s="1" t="s">
        <v>1797</v>
      </c>
      <c r="B993" s="1" t="s">
        <v>1798</v>
      </c>
      <c r="C993" s="57">
        <v>277969.08</v>
      </c>
      <c r="D993" s="57">
        <v>0</v>
      </c>
      <c r="E993" s="58">
        <v>0.17</v>
      </c>
      <c r="F993" s="58">
        <v>157035.49</v>
      </c>
      <c r="G993" s="57">
        <v>277969.25</v>
      </c>
      <c r="H993" s="57">
        <v>157035.49</v>
      </c>
      <c r="I993" s="57">
        <v>120933.75999999999</v>
      </c>
      <c r="J993" s="57">
        <v>0</v>
      </c>
      <c r="K993" s="57">
        <f t="shared" si="30"/>
        <v>120933.75999999999</v>
      </c>
      <c r="L993" s="1" t="s">
        <v>5862</v>
      </c>
      <c r="M993" s="1" t="s">
        <v>6923</v>
      </c>
      <c r="N993" s="1" t="s">
        <v>6798</v>
      </c>
      <c r="O993" s="1" t="s">
        <v>5862</v>
      </c>
      <c r="P993" s="21" t="s">
        <v>6786</v>
      </c>
      <c r="Q993" s="3" t="s">
        <v>6818</v>
      </c>
      <c r="U993" s="1" t="str">
        <f t="shared" si="31"/>
        <v>'203</v>
      </c>
      <c r="AI993" s="1"/>
      <c r="AM993" s="1" t="s">
        <v>1797</v>
      </c>
    </row>
    <row r="994" spans="1:39" x14ac:dyDescent="0.2">
      <c r="A994" s="1" t="s">
        <v>6052</v>
      </c>
      <c r="B994" s="1" t="s">
        <v>6053</v>
      </c>
      <c r="C994" s="57">
        <v>0</v>
      </c>
      <c r="D994" s="57">
        <v>1858.74</v>
      </c>
      <c r="E994" s="58">
        <v>1858.74</v>
      </c>
      <c r="F994" s="58">
        <v>0</v>
      </c>
      <c r="G994" s="57">
        <v>1858.74</v>
      </c>
      <c r="H994" s="57">
        <v>1858.74</v>
      </c>
      <c r="I994" s="57">
        <v>0</v>
      </c>
      <c r="J994" s="57">
        <v>0</v>
      </c>
      <c r="K994" s="57">
        <f t="shared" si="30"/>
        <v>0</v>
      </c>
      <c r="L994" s="1" t="s">
        <v>5862</v>
      </c>
      <c r="M994" s="1" t="s">
        <v>6923</v>
      </c>
      <c r="N994" s="1" t="s">
        <v>6798</v>
      </c>
      <c r="O994" s="1" t="s">
        <v>6522</v>
      </c>
      <c r="P994" s="21" t="s">
        <v>6787</v>
      </c>
      <c r="Q994" s="3" t="s">
        <v>6818</v>
      </c>
      <c r="U994" s="1" t="str">
        <f t="shared" si="31"/>
        <v>'209</v>
      </c>
      <c r="AI994" s="1"/>
      <c r="AM994" s="1" t="e">
        <v>#N/A</v>
      </c>
    </row>
    <row r="995" spans="1:39" x14ac:dyDescent="0.2">
      <c r="A995" s="1" t="s">
        <v>6054</v>
      </c>
      <c r="B995" s="1" t="s">
        <v>6055</v>
      </c>
      <c r="C995" s="57">
        <v>0</v>
      </c>
      <c r="D995" s="57">
        <v>20.95</v>
      </c>
      <c r="E995" s="58">
        <v>20.95</v>
      </c>
      <c r="F995" s="58">
        <v>0</v>
      </c>
      <c r="G995" s="57">
        <v>20.95</v>
      </c>
      <c r="H995" s="57">
        <v>20.95</v>
      </c>
      <c r="I995" s="57">
        <v>0</v>
      </c>
      <c r="J995" s="57">
        <v>0</v>
      </c>
      <c r="K995" s="57">
        <f t="shared" si="30"/>
        <v>0</v>
      </c>
      <c r="L995" s="1" t="s">
        <v>5862</v>
      </c>
      <c r="M995" s="1" t="s">
        <v>6923</v>
      </c>
      <c r="N995" s="1" t="s">
        <v>6798</v>
      </c>
      <c r="O995" s="1" t="s">
        <v>6522</v>
      </c>
      <c r="P995" s="21" t="s">
        <v>6787</v>
      </c>
      <c r="Q995" s="3" t="s">
        <v>6818</v>
      </c>
      <c r="U995" s="1" t="str">
        <f t="shared" si="31"/>
        <v>'209</v>
      </c>
      <c r="AI995" s="1"/>
      <c r="AM995" s="1" t="e">
        <v>#N/A</v>
      </c>
    </row>
    <row r="996" spans="1:39" x14ac:dyDescent="0.2">
      <c r="A996" s="1" t="s">
        <v>1799</v>
      </c>
      <c r="B996" s="1" t="s">
        <v>1800</v>
      </c>
      <c r="C996" s="57">
        <v>0</v>
      </c>
      <c r="D996" s="57">
        <v>45823.519999999997</v>
      </c>
      <c r="E996" s="58">
        <v>38610.39</v>
      </c>
      <c r="F996" s="58">
        <v>20318.98</v>
      </c>
      <c r="G996" s="57">
        <v>38610.39</v>
      </c>
      <c r="H996" s="57">
        <v>66142.5</v>
      </c>
      <c r="I996" s="57">
        <v>0</v>
      </c>
      <c r="J996" s="57">
        <v>27532.11</v>
      </c>
      <c r="K996" s="57">
        <f t="shared" si="30"/>
        <v>-27532.11</v>
      </c>
      <c r="L996" s="1" t="s">
        <v>5862</v>
      </c>
      <c r="M996" s="1" t="s">
        <v>6923</v>
      </c>
      <c r="N996" s="1" t="s">
        <v>6798</v>
      </c>
      <c r="O996" s="1" t="s">
        <v>6522</v>
      </c>
      <c r="P996" s="21" t="s">
        <v>6787</v>
      </c>
      <c r="Q996" s="3" t="s">
        <v>6818</v>
      </c>
      <c r="U996" s="1" t="str">
        <f t="shared" si="31"/>
        <v>'209</v>
      </c>
      <c r="AI996" s="1"/>
      <c r="AM996" s="1" t="s">
        <v>1799</v>
      </c>
    </row>
    <row r="997" spans="1:39" x14ac:dyDescent="0.2">
      <c r="A997" s="1" t="s">
        <v>6056</v>
      </c>
      <c r="B997" s="1" t="s">
        <v>6057</v>
      </c>
      <c r="C997" s="57">
        <v>0</v>
      </c>
      <c r="D997" s="57">
        <v>5.27</v>
      </c>
      <c r="E997" s="58">
        <v>76</v>
      </c>
      <c r="F997" s="58">
        <v>70.73</v>
      </c>
      <c r="G997" s="57">
        <v>76</v>
      </c>
      <c r="H997" s="57">
        <v>76</v>
      </c>
      <c r="I997" s="57">
        <v>0</v>
      </c>
      <c r="J997" s="57">
        <v>0</v>
      </c>
      <c r="K997" s="57">
        <f t="shared" si="30"/>
        <v>0</v>
      </c>
      <c r="L997" s="1" t="s">
        <v>5862</v>
      </c>
      <c r="M997" s="1" t="s">
        <v>6923</v>
      </c>
      <c r="N997" s="1" t="s">
        <v>6798</v>
      </c>
      <c r="O997" s="1" t="s">
        <v>6522</v>
      </c>
      <c r="P997" s="21" t="s">
        <v>6787</v>
      </c>
      <c r="Q997" s="3" t="s">
        <v>6818</v>
      </c>
      <c r="U997" s="1" t="str">
        <f t="shared" si="31"/>
        <v>'209</v>
      </c>
      <c r="AI997" s="1"/>
      <c r="AM997" s="1" t="e">
        <v>#N/A</v>
      </c>
    </row>
    <row r="998" spans="1:39" x14ac:dyDescent="0.2">
      <c r="A998" s="1" t="s">
        <v>6058</v>
      </c>
      <c r="B998" s="1" t="s">
        <v>6059</v>
      </c>
      <c r="C998" s="57">
        <v>0</v>
      </c>
      <c r="D998" s="57">
        <v>94.78</v>
      </c>
      <c r="E998" s="58">
        <v>137.69</v>
      </c>
      <c r="F998" s="58">
        <v>42.91</v>
      </c>
      <c r="G998" s="57">
        <v>137.69</v>
      </c>
      <c r="H998" s="57">
        <v>137.69</v>
      </c>
      <c r="I998" s="57">
        <v>0</v>
      </c>
      <c r="J998" s="57">
        <v>0</v>
      </c>
      <c r="K998" s="57">
        <f t="shared" si="30"/>
        <v>0</v>
      </c>
      <c r="L998" s="1" t="s">
        <v>5862</v>
      </c>
      <c r="M998" s="1" t="s">
        <v>6923</v>
      </c>
      <c r="N998" s="1" t="s">
        <v>6798</v>
      </c>
      <c r="O998" s="1" t="s">
        <v>6522</v>
      </c>
      <c r="P998" s="21" t="s">
        <v>6787</v>
      </c>
      <c r="Q998" s="3" t="s">
        <v>6818</v>
      </c>
      <c r="U998" s="1" t="str">
        <f t="shared" si="31"/>
        <v>'209</v>
      </c>
      <c r="AI998" s="1"/>
      <c r="AM998" s="1" t="e">
        <v>#N/A</v>
      </c>
    </row>
    <row r="999" spans="1:39" x14ac:dyDescent="0.2">
      <c r="A999" s="1" t="s">
        <v>1801</v>
      </c>
      <c r="B999" s="1" t="s">
        <v>1802</v>
      </c>
      <c r="C999" s="57">
        <v>0</v>
      </c>
      <c r="D999" s="57">
        <v>16213.16</v>
      </c>
      <c r="E999" s="58">
        <v>17583.8</v>
      </c>
      <c r="F999" s="58">
        <v>3571.09</v>
      </c>
      <c r="G999" s="57">
        <v>17583.8</v>
      </c>
      <c r="H999" s="57">
        <v>19784.25</v>
      </c>
      <c r="I999" s="57">
        <v>0</v>
      </c>
      <c r="J999" s="57">
        <v>2200.4499999999998</v>
      </c>
      <c r="K999" s="57">
        <f t="shared" si="30"/>
        <v>-2200.4499999999998</v>
      </c>
      <c r="L999" s="1" t="s">
        <v>5862</v>
      </c>
      <c r="M999" s="1" t="s">
        <v>6923</v>
      </c>
      <c r="N999" s="1" t="s">
        <v>6798</v>
      </c>
      <c r="O999" s="1" t="s">
        <v>6522</v>
      </c>
      <c r="P999" s="21" t="s">
        <v>6787</v>
      </c>
      <c r="Q999" s="3" t="s">
        <v>6818</v>
      </c>
      <c r="U999" s="1" t="str">
        <f t="shared" si="31"/>
        <v>'209</v>
      </c>
      <c r="AI999" s="1"/>
      <c r="AM999" s="1" t="s">
        <v>1801</v>
      </c>
    </row>
    <row r="1000" spans="1:39" x14ac:dyDescent="0.2">
      <c r="A1000" s="1" t="s">
        <v>1803</v>
      </c>
      <c r="B1000" s="1" t="s">
        <v>1804</v>
      </c>
      <c r="C1000" s="57">
        <v>156048.79999999999</v>
      </c>
      <c r="D1000" s="57">
        <v>0</v>
      </c>
      <c r="E1000" s="58">
        <v>14107.74</v>
      </c>
      <c r="F1000" s="58">
        <v>8408.26</v>
      </c>
      <c r="G1000" s="57">
        <v>170156.54</v>
      </c>
      <c r="H1000" s="57">
        <v>8408.26</v>
      </c>
      <c r="I1000" s="57">
        <v>161748.28</v>
      </c>
      <c r="J1000" s="57">
        <v>0</v>
      </c>
      <c r="K1000" s="57">
        <f t="shared" si="30"/>
        <v>161748.28</v>
      </c>
      <c r="L1000" s="1" t="s">
        <v>6770</v>
      </c>
      <c r="M1000" s="1" t="s">
        <v>6924</v>
      </c>
      <c r="N1000" s="1" t="s">
        <v>6796</v>
      </c>
      <c r="O1000" s="1" t="s">
        <v>6692</v>
      </c>
      <c r="Q1000" s="3" t="s">
        <v>6819</v>
      </c>
      <c r="U1000" s="1" t="str">
        <f t="shared" si="31"/>
        <v>'220</v>
      </c>
      <c r="V1000" s="1" t="s">
        <v>6854</v>
      </c>
      <c r="AI1000" s="1"/>
      <c r="AM1000" s="1" t="s">
        <v>1803</v>
      </c>
    </row>
    <row r="1001" spans="1:39" x14ac:dyDescent="0.2">
      <c r="A1001" s="1" t="s">
        <v>1805</v>
      </c>
      <c r="B1001" s="1" t="s">
        <v>1806</v>
      </c>
      <c r="C1001" s="57">
        <v>31351.95</v>
      </c>
      <c r="D1001" s="57">
        <v>0</v>
      </c>
      <c r="E1001" s="58">
        <v>0</v>
      </c>
      <c r="F1001" s="58">
        <v>0</v>
      </c>
      <c r="G1001" s="57">
        <v>31351.95</v>
      </c>
      <c r="H1001" s="57">
        <v>0</v>
      </c>
      <c r="I1001" s="57">
        <v>31351.95</v>
      </c>
      <c r="J1001" s="57">
        <v>0</v>
      </c>
      <c r="K1001" s="57">
        <f t="shared" si="30"/>
        <v>31351.95</v>
      </c>
      <c r="L1001" s="1" t="s">
        <v>6770</v>
      </c>
      <c r="M1001" s="1" t="s">
        <v>6924</v>
      </c>
      <c r="N1001" s="1" t="s">
        <v>6796</v>
      </c>
      <c r="O1001" s="1" t="s">
        <v>6523</v>
      </c>
      <c r="P1001" s="21" t="s">
        <v>6523</v>
      </c>
      <c r="Q1001" s="3" t="s">
        <v>6819</v>
      </c>
      <c r="U1001" s="1" t="str">
        <f t="shared" si="31"/>
        <v>'227</v>
      </c>
      <c r="V1001" s="1" t="s">
        <v>6824</v>
      </c>
      <c r="AI1001" s="1"/>
      <c r="AM1001" s="1" t="s">
        <v>1805</v>
      </c>
    </row>
    <row r="1002" spans="1:39" x14ac:dyDescent="0.2">
      <c r="A1002" s="1" t="s">
        <v>1807</v>
      </c>
      <c r="B1002" s="1" t="s">
        <v>1808</v>
      </c>
      <c r="C1002" s="57">
        <v>3397209</v>
      </c>
      <c r="D1002" s="57">
        <v>0</v>
      </c>
      <c r="E1002" s="58">
        <v>505399.2</v>
      </c>
      <c r="F1002" s="58">
        <v>180909.46</v>
      </c>
      <c r="G1002" s="57">
        <v>3902608.2</v>
      </c>
      <c r="H1002" s="57">
        <v>180909.46</v>
      </c>
      <c r="I1002" s="57">
        <v>3721698.74</v>
      </c>
      <c r="J1002" s="57">
        <v>0</v>
      </c>
      <c r="K1002" s="57">
        <f t="shared" si="30"/>
        <v>3721698.74</v>
      </c>
      <c r="L1002" s="1" t="s">
        <v>6770</v>
      </c>
      <c r="M1002" s="1" t="s">
        <v>6924</v>
      </c>
      <c r="N1002" s="1" t="s">
        <v>6796</v>
      </c>
      <c r="O1002" s="1" t="s">
        <v>6692</v>
      </c>
      <c r="Q1002" s="3" t="s">
        <v>6819</v>
      </c>
      <c r="U1002" s="1" t="str">
        <f t="shared" si="31"/>
        <v>'229</v>
      </c>
      <c r="V1002" s="1" t="s">
        <v>6854</v>
      </c>
      <c r="AI1002" s="1"/>
      <c r="AM1002" s="1" t="s">
        <v>1807</v>
      </c>
    </row>
    <row r="1003" spans="1:39" x14ac:dyDescent="0.2">
      <c r="A1003" s="1" t="s">
        <v>1809</v>
      </c>
      <c r="B1003" s="1" t="s">
        <v>1810</v>
      </c>
      <c r="C1003" s="57">
        <v>0</v>
      </c>
      <c r="D1003" s="57">
        <v>0</v>
      </c>
      <c r="E1003" s="58">
        <v>1643343.01</v>
      </c>
      <c r="F1003" s="58">
        <v>1643343.01</v>
      </c>
      <c r="G1003" s="57">
        <v>1643343.01</v>
      </c>
      <c r="H1003" s="57">
        <v>1643343.01</v>
      </c>
      <c r="I1003" s="57">
        <v>0</v>
      </c>
      <c r="J1003" s="57">
        <v>0</v>
      </c>
      <c r="K1003" s="57">
        <f t="shared" si="30"/>
        <v>0</v>
      </c>
      <c r="L1003" s="1" t="s">
        <v>6712</v>
      </c>
      <c r="M1003" s="1" t="s">
        <v>6921</v>
      </c>
      <c r="N1003" s="1" t="s">
        <v>6801</v>
      </c>
      <c r="O1003" s="1" t="s">
        <v>6695</v>
      </c>
      <c r="Q1003" s="3" t="s">
        <v>6820</v>
      </c>
      <c r="U1003" s="1" t="str">
        <f t="shared" si="31"/>
        <v>'254</v>
      </c>
      <c r="AI1003" s="1"/>
      <c r="AM1003" s="1" t="s">
        <v>1809</v>
      </c>
    </row>
    <row r="1004" spans="1:39" x14ac:dyDescent="0.2">
      <c r="A1004" s="1" t="s">
        <v>1811</v>
      </c>
      <c r="B1004" s="1" t="s">
        <v>1812</v>
      </c>
      <c r="C1004" s="57">
        <v>60029.8</v>
      </c>
      <c r="D1004" s="57">
        <v>0</v>
      </c>
      <c r="E1004" s="58">
        <v>29519448.530000001</v>
      </c>
      <c r="F1004" s="58">
        <v>29477635.699999999</v>
      </c>
      <c r="G1004" s="57">
        <v>29579478.329999998</v>
      </c>
      <c r="H1004" s="57">
        <v>29477635.699999999</v>
      </c>
      <c r="I1004" s="57">
        <v>101842.63</v>
      </c>
      <c r="J1004" s="57">
        <v>0</v>
      </c>
      <c r="K1004" s="57">
        <f t="shared" si="30"/>
        <v>101842.63</v>
      </c>
      <c r="L1004" s="1" t="s">
        <v>6717</v>
      </c>
      <c r="M1004" s="1" t="s">
        <v>6922</v>
      </c>
      <c r="O1004" s="1" t="s">
        <v>6533</v>
      </c>
      <c r="P1004" s="21" t="s">
        <v>6717</v>
      </c>
      <c r="Q1004" s="3" t="s">
        <v>6821</v>
      </c>
      <c r="U1004" s="1" t="str">
        <f t="shared" si="31"/>
        <v>'257</v>
      </c>
      <c r="AI1004" s="1"/>
      <c r="AM1004" s="1" t="s">
        <v>1811</v>
      </c>
    </row>
    <row r="1005" spans="1:39" x14ac:dyDescent="0.2">
      <c r="A1005" s="1" t="s">
        <v>1813</v>
      </c>
      <c r="B1005" s="1" t="s">
        <v>1814</v>
      </c>
      <c r="C1005" s="57">
        <v>0</v>
      </c>
      <c r="D1005" s="57">
        <v>0</v>
      </c>
      <c r="E1005" s="58">
        <v>37259551.109999999</v>
      </c>
      <c r="F1005" s="58">
        <v>37259551.109999999</v>
      </c>
      <c r="G1005" s="57">
        <v>37259551.109999999</v>
      </c>
      <c r="H1005" s="57">
        <v>37259551.109999999</v>
      </c>
      <c r="I1005" s="57">
        <v>0</v>
      </c>
      <c r="J1005" s="57">
        <v>0</v>
      </c>
      <c r="K1005" s="57">
        <f t="shared" si="30"/>
        <v>0</v>
      </c>
      <c r="L1005" s="1" t="s">
        <v>6717</v>
      </c>
      <c r="M1005" s="1" t="s">
        <v>6922</v>
      </c>
      <c r="O1005" s="1" t="s">
        <v>6533</v>
      </c>
      <c r="P1005" s="21" t="s">
        <v>6717</v>
      </c>
      <c r="Q1005" s="3" t="s">
        <v>6821</v>
      </c>
      <c r="U1005" s="1" t="str">
        <f t="shared" si="31"/>
        <v>'257</v>
      </c>
      <c r="AI1005" s="1"/>
      <c r="AM1005" s="1" t="s">
        <v>1813</v>
      </c>
    </row>
    <row r="1006" spans="1:39" s="31" customFormat="1" x14ac:dyDescent="0.2">
      <c r="A1006" s="31" t="s">
        <v>1815</v>
      </c>
      <c r="B1006" s="31" t="s">
        <v>1816</v>
      </c>
      <c r="C1006" s="60">
        <v>2542.15</v>
      </c>
      <c r="D1006" s="60">
        <v>0</v>
      </c>
      <c r="E1006" s="61">
        <v>6141.48</v>
      </c>
      <c r="F1006" s="61">
        <v>6141.48</v>
      </c>
      <c r="G1006" s="60">
        <v>8683.6299999999992</v>
      </c>
      <c r="H1006" s="60">
        <v>6141.48</v>
      </c>
      <c r="I1006" s="60">
        <v>2542.15</v>
      </c>
      <c r="J1006" s="60">
        <v>0</v>
      </c>
      <c r="K1006" s="57">
        <f t="shared" si="30"/>
        <v>2542.15</v>
      </c>
      <c r="L1006" s="31" t="s">
        <v>6712</v>
      </c>
      <c r="M1006" s="1" t="s">
        <v>6921</v>
      </c>
      <c r="N1006" s="31" t="s">
        <v>6801</v>
      </c>
      <c r="O1006" s="31" t="s">
        <v>6503</v>
      </c>
      <c r="P1006" s="32" t="s">
        <v>6498</v>
      </c>
      <c r="Q1006" s="3" t="s">
        <v>6820</v>
      </c>
      <c r="U1006" s="31" t="str">
        <f t="shared" si="31"/>
        <v>'257</v>
      </c>
      <c r="AM1006" s="1" t="s">
        <v>1815</v>
      </c>
    </row>
    <row r="1007" spans="1:39" x14ac:dyDescent="0.2">
      <c r="A1007" s="1" t="s">
        <v>1817</v>
      </c>
      <c r="B1007" s="1" t="s">
        <v>1818</v>
      </c>
      <c r="C1007" s="57">
        <v>743.21</v>
      </c>
      <c r="D1007" s="57">
        <v>0</v>
      </c>
      <c r="E1007" s="58">
        <v>7904.85</v>
      </c>
      <c r="F1007" s="58">
        <v>7345.48</v>
      </c>
      <c r="G1007" s="57">
        <v>8648.06</v>
      </c>
      <c r="H1007" s="57">
        <v>7345.48</v>
      </c>
      <c r="I1007" s="57">
        <v>1302.58</v>
      </c>
      <c r="J1007" s="57">
        <v>0</v>
      </c>
      <c r="K1007" s="57">
        <f t="shared" si="30"/>
        <v>1302.58</v>
      </c>
      <c r="L1007" s="1" t="s">
        <v>6717</v>
      </c>
      <c r="M1007" s="1" t="s">
        <v>6922</v>
      </c>
      <c r="O1007" s="1" t="s">
        <v>6533</v>
      </c>
      <c r="P1007" s="21" t="s">
        <v>6717</v>
      </c>
      <c r="Q1007" s="3" t="s">
        <v>6821</v>
      </c>
      <c r="U1007" s="1" t="str">
        <f t="shared" si="31"/>
        <v>'257</v>
      </c>
      <c r="AI1007" s="1"/>
      <c r="AM1007" s="1" t="s">
        <v>1817</v>
      </c>
    </row>
    <row r="1008" spans="1:39" x14ac:dyDescent="0.2">
      <c r="A1008" s="1" t="s">
        <v>1819</v>
      </c>
      <c r="B1008" s="1" t="s">
        <v>1820</v>
      </c>
      <c r="C1008" s="57">
        <v>128356.24</v>
      </c>
      <c r="D1008" s="57">
        <v>0</v>
      </c>
      <c r="E1008" s="58">
        <v>0</v>
      </c>
      <c r="F1008" s="58">
        <v>0</v>
      </c>
      <c r="G1008" s="57">
        <v>128356.24</v>
      </c>
      <c r="H1008" s="57">
        <v>0</v>
      </c>
      <c r="I1008" s="57">
        <v>128356.24</v>
      </c>
      <c r="J1008" s="57">
        <v>0</v>
      </c>
      <c r="K1008" s="57">
        <f t="shared" si="30"/>
        <v>128356.24</v>
      </c>
      <c r="L1008" s="1" t="s">
        <v>5862</v>
      </c>
      <c r="M1008" s="1" t="s">
        <v>6923</v>
      </c>
      <c r="N1008" s="1" t="s">
        <v>6798</v>
      </c>
      <c r="O1008" s="1" t="s">
        <v>6521</v>
      </c>
      <c r="P1008" s="21" t="s">
        <v>6519</v>
      </c>
      <c r="Q1008" s="3" t="s">
        <v>6818</v>
      </c>
      <c r="U1008" s="1" t="str">
        <f t="shared" si="31"/>
        <v>'280</v>
      </c>
      <c r="AI1008" s="1"/>
      <c r="AM1008" s="1" t="s">
        <v>1819</v>
      </c>
    </row>
    <row r="1009" spans="1:39" x14ac:dyDescent="0.2">
      <c r="A1009" s="1" t="s">
        <v>6060</v>
      </c>
      <c r="B1009" s="1" t="s">
        <v>6061</v>
      </c>
      <c r="C1009" s="57">
        <v>0</v>
      </c>
      <c r="D1009" s="57">
        <v>0</v>
      </c>
      <c r="E1009" s="58">
        <v>168976.38</v>
      </c>
      <c r="F1009" s="58">
        <v>168976.38</v>
      </c>
      <c r="G1009" s="57">
        <v>168976.38</v>
      </c>
      <c r="H1009" s="57">
        <v>168976.38</v>
      </c>
      <c r="I1009" s="57">
        <v>0</v>
      </c>
      <c r="J1009" s="57">
        <v>0</v>
      </c>
      <c r="K1009" s="57">
        <f t="shared" si="30"/>
        <v>0</v>
      </c>
      <c r="L1009" s="1" t="s">
        <v>5862</v>
      </c>
      <c r="M1009" s="1" t="s">
        <v>6923</v>
      </c>
      <c r="N1009" s="1" t="s">
        <v>6798</v>
      </c>
      <c r="O1009" s="1" t="s">
        <v>6521</v>
      </c>
      <c r="P1009" s="21" t="s">
        <v>6517</v>
      </c>
      <c r="Q1009" s="3" t="s">
        <v>6818</v>
      </c>
      <c r="U1009" s="1" t="str">
        <f t="shared" si="31"/>
        <v>'280</v>
      </c>
      <c r="AI1009" s="1"/>
      <c r="AM1009" s="1" t="e">
        <v>#N/A</v>
      </c>
    </row>
    <row r="1010" spans="1:39" x14ac:dyDescent="0.2">
      <c r="A1010" s="1" t="s">
        <v>1821</v>
      </c>
      <c r="B1010" s="1" t="s">
        <v>1822</v>
      </c>
      <c r="C1010" s="57">
        <v>234374.16</v>
      </c>
      <c r="D1010" s="57">
        <v>0</v>
      </c>
      <c r="E1010" s="58">
        <v>0</v>
      </c>
      <c r="F1010" s="58">
        <v>0</v>
      </c>
      <c r="G1010" s="57">
        <v>234374.16</v>
      </c>
      <c r="H1010" s="57">
        <v>0</v>
      </c>
      <c r="I1010" s="57">
        <v>234374.16</v>
      </c>
      <c r="J1010" s="57">
        <v>0</v>
      </c>
      <c r="K1010" s="57">
        <f t="shared" si="30"/>
        <v>234374.16</v>
      </c>
      <c r="L1010" s="1" t="s">
        <v>5862</v>
      </c>
      <c r="M1010" s="1" t="s">
        <v>6923</v>
      </c>
      <c r="N1010" s="1" t="s">
        <v>6798</v>
      </c>
      <c r="O1010" s="1" t="s">
        <v>6521</v>
      </c>
      <c r="P1010" s="21" t="s">
        <v>6519</v>
      </c>
      <c r="Q1010" s="3" t="s">
        <v>6818</v>
      </c>
      <c r="U1010" s="1" t="str">
        <f t="shared" si="31"/>
        <v>'280</v>
      </c>
      <c r="AI1010" s="1"/>
      <c r="AM1010" s="1" t="s">
        <v>1821</v>
      </c>
    </row>
    <row r="1011" spans="1:39" x14ac:dyDescent="0.2">
      <c r="A1011" s="1" t="s">
        <v>1823</v>
      </c>
      <c r="B1011" s="1" t="s">
        <v>1824</v>
      </c>
      <c r="C1011" s="57">
        <v>489539.12</v>
      </c>
      <c r="D1011" s="57">
        <v>0</v>
      </c>
      <c r="E1011" s="58">
        <v>1904.81</v>
      </c>
      <c r="F1011" s="58">
        <v>47190.63</v>
      </c>
      <c r="G1011" s="57">
        <v>491443.93</v>
      </c>
      <c r="H1011" s="57">
        <v>47190.63</v>
      </c>
      <c r="I1011" s="57">
        <v>444253.3</v>
      </c>
      <c r="J1011" s="57">
        <v>0</v>
      </c>
      <c r="K1011" s="57">
        <f t="shared" si="30"/>
        <v>444253.3</v>
      </c>
      <c r="L1011" s="1" t="s">
        <v>5862</v>
      </c>
      <c r="M1011" s="1" t="s">
        <v>6923</v>
      </c>
      <c r="N1011" s="1" t="s">
        <v>6798</v>
      </c>
      <c r="O1011" s="1" t="s">
        <v>6521</v>
      </c>
      <c r="P1011" s="21" t="s">
        <v>6519</v>
      </c>
      <c r="Q1011" s="3" t="s">
        <v>6818</v>
      </c>
      <c r="U1011" s="1" t="str">
        <f t="shared" si="31"/>
        <v>'280</v>
      </c>
      <c r="AI1011" s="1"/>
      <c r="AM1011" s="1" t="s">
        <v>1823</v>
      </c>
    </row>
    <row r="1012" spans="1:39" x14ac:dyDescent="0.2">
      <c r="A1012" s="1" t="s">
        <v>1825</v>
      </c>
      <c r="B1012" s="1" t="s">
        <v>1826</v>
      </c>
      <c r="C1012" s="57">
        <v>171771.63</v>
      </c>
      <c r="D1012" s="57">
        <v>0</v>
      </c>
      <c r="E1012" s="58">
        <v>0</v>
      </c>
      <c r="F1012" s="58">
        <v>0</v>
      </c>
      <c r="G1012" s="57">
        <v>171771.63</v>
      </c>
      <c r="H1012" s="57">
        <v>0</v>
      </c>
      <c r="I1012" s="57">
        <v>171771.63</v>
      </c>
      <c r="J1012" s="57">
        <v>0</v>
      </c>
      <c r="K1012" s="57">
        <f t="shared" si="30"/>
        <v>171771.63</v>
      </c>
      <c r="L1012" s="1" t="s">
        <v>5862</v>
      </c>
      <c r="M1012" s="1" t="s">
        <v>6923</v>
      </c>
      <c r="N1012" s="1" t="s">
        <v>6798</v>
      </c>
      <c r="O1012" s="1" t="s">
        <v>6521</v>
      </c>
      <c r="P1012" s="21" t="s">
        <v>6519</v>
      </c>
      <c r="Q1012" s="3" t="s">
        <v>6818</v>
      </c>
      <c r="U1012" s="1" t="str">
        <f t="shared" si="31"/>
        <v>'280</v>
      </c>
      <c r="AI1012" s="1"/>
      <c r="AM1012" s="1" t="s">
        <v>1825</v>
      </c>
    </row>
    <row r="1013" spans="1:39" x14ac:dyDescent="0.2">
      <c r="A1013" s="1" t="s">
        <v>1827</v>
      </c>
      <c r="B1013" s="1" t="s">
        <v>1828</v>
      </c>
      <c r="C1013" s="57">
        <v>269642.53999999998</v>
      </c>
      <c r="D1013" s="57">
        <v>0</v>
      </c>
      <c r="E1013" s="58">
        <v>0</v>
      </c>
      <c r="F1013" s="58">
        <v>0</v>
      </c>
      <c r="G1013" s="57">
        <v>269642.53999999998</v>
      </c>
      <c r="H1013" s="57">
        <v>0</v>
      </c>
      <c r="I1013" s="57">
        <v>269642.53999999998</v>
      </c>
      <c r="J1013" s="57">
        <v>0</v>
      </c>
      <c r="K1013" s="57">
        <f t="shared" si="30"/>
        <v>269642.53999999998</v>
      </c>
      <c r="L1013" s="1" t="s">
        <v>5862</v>
      </c>
      <c r="M1013" s="1" t="s">
        <v>6923</v>
      </c>
      <c r="N1013" s="1" t="s">
        <v>6798</v>
      </c>
      <c r="O1013" s="1" t="s">
        <v>6521</v>
      </c>
      <c r="P1013" s="21" t="s">
        <v>6519</v>
      </c>
      <c r="Q1013" s="3" t="s">
        <v>6818</v>
      </c>
      <c r="U1013" s="1" t="str">
        <f t="shared" si="31"/>
        <v>'280</v>
      </c>
      <c r="AI1013" s="1"/>
      <c r="AM1013" s="1" t="s">
        <v>1827</v>
      </c>
    </row>
    <row r="1014" spans="1:39" x14ac:dyDescent="0.2">
      <c r="A1014" s="1" t="s">
        <v>1829</v>
      </c>
      <c r="B1014" s="1" t="s">
        <v>1830</v>
      </c>
      <c r="C1014" s="57">
        <v>199472.19</v>
      </c>
      <c r="D1014" s="57">
        <v>0</v>
      </c>
      <c r="E1014" s="58">
        <v>0</v>
      </c>
      <c r="F1014" s="58">
        <v>0</v>
      </c>
      <c r="G1014" s="57">
        <v>199472.19</v>
      </c>
      <c r="H1014" s="57">
        <v>0</v>
      </c>
      <c r="I1014" s="57">
        <v>199472.19</v>
      </c>
      <c r="J1014" s="57">
        <v>0</v>
      </c>
      <c r="K1014" s="57">
        <f t="shared" si="30"/>
        <v>199472.19</v>
      </c>
      <c r="L1014" s="1" t="s">
        <v>5862</v>
      </c>
      <c r="M1014" s="1" t="s">
        <v>6923</v>
      </c>
      <c r="N1014" s="1" t="s">
        <v>6798</v>
      </c>
      <c r="O1014" s="1" t="s">
        <v>6521</v>
      </c>
      <c r="P1014" s="21" t="s">
        <v>6519</v>
      </c>
      <c r="Q1014" s="3" t="s">
        <v>6818</v>
      </c>
      <c r="U1014" s="1" t="str">
        <f t="shared" si="31"/>
        <v>'280</v>
      </c>
      <c r="AI1014" s="1"/>
      <c r="AM1014" s="1" t="s">
        <v>1829</v>
      </c>
    </row>
    <row r="1015" spans="1:39" x14ac:dyDescent="0.2">
      <c r="A1015" s="1" t="s">
        <v>1831</v>
      </c>
      <c r="B1015" s="1" t="s">
        <v>1832</v>
      </c>
      <c r="C1015" s="57">
        <v>771287.74</v>
      </c>
      <c r="D1015" s="57">
        <v>0</v>
      </c>
      <c r="E1015" s="58">
        <v>485047.31</v>
      </c>
      <c r="F1015" s="58">
        <v>540230.78</v>
      </c>
      <c r="G1015" s="57">
        <v>1256335.05</v>
      </c>
      <c r="H1015" s="57">
        <v>540230.78</v>
      </c>
      <c r="I1015" s="57">
        <v>716104.27</v>
      </c>
      <c r="J1015" s="57">
        <v>0</v>
      </c>
      <c r="K1015" s="57">
        <f t="shared" si="30"/>
        <v>716104.27</v>
      </c>
      <c r="L1015" s="1" t="s">
        <v>5862</v>
      </c>
      <c r="M1015" s="1" t="s">
        <v>6923</v>
      </c>
      <c r="N1015" s="1" t="s">
        <v>6798</v>
      </c>
      <c r="O1015" s="1" t="s">
        <v>6521</v>
      </c>
      <c r="P1015" s="21" t="s">
        <v>6520</v>
      </c>
      <c r="Q1015" s="3" t="s">
        <v>6818</v>
      </c>
      <c r="U1015" s="1" t="str">
        <f t="shared" si="31"/>
        <v>'280</v>
      </c>
      <c r="AI1015" s="1"/>
      <c r="AM1015" s="1" t="s">
        <v>1831</v>
      </c>
    </row>
    <row r="1016" spans="1:39" x14ac:dyDescent="0.2">
      <c r="A1016" s="1" t="s">
        <v>1833</v>
      </c>
      <c r="B1016" s="1" t="s">
        <v>1834</v>
      </c>
      <c r="C1016" s="57">
        <v>59252</v>
      </c>
      <c r="D1016" s="57">
        <v>0</v>
      </c>
      <c r="E1016" s="58">
        <v>6588.48</v>
      </c>
      <c r="F1016" s="58">
        <v>54634.58</v>
      </c>
      <c r="G1016" s="57">
        <v>65840.479999999996</v>
      </c>
      <c r="H1016" s="57">
        <v>54634.58</v>
      </c>
      <c r="I1016" s="57">
        <v>11205.9</v>
      </c>
      <c r="J1016" s="57">
        <v>0</v>
      </c>
      <c r="K1016" s="57">
        <f t="shared" si="30"/>
        <v>11205.9</v>
      </c>
      <c r="L1016" s="1" t="s">
        <v>5862</v>
      </c>
      <c r="M1016" s="1" t="s">
        <v>6923</v>
      </c>
      <c r="N1016" s="1" t="s">
        <v>6798</v>
      </c>
      <c r="O1016" s="1" t="s">
        <v>6521</v>
      </c>
      <c r="P1016" s="21" t="s">
        <v>6520</v>
      </c>
      <c r="Q1016" s="3" t="s">
        <v>6818</v>
      </c>
      <c r="U1016" s="1" t="str">
        <f t="shared" si="31"/>
        <v>'280</v>
      </c>
      <c r="AI1016" s="1"/>
      <c r="AM1016" s="1" t="s">
        <v>1833</v>
      </c>
    </row>
    <row r="1017" spans="1:39" x14ac:dyDescent="0.2">
      <c r="A1017" s="1" t="s">
        <v>1835</v>
      </c>
      <c r="B1017" s="1" t="s">
        <v>1836</v>
      </c>
      <c r="C1017" s="57">
        <v>6295.99</v>
      </c>
      <c r="D1017" s="57">
        <v>0</v>
      </c>
      <c r="E1017" s="58">
        <v>10600.08</v>
      </c>
      <c r="F1017" s="58">
        <v>12038.8</v>
      </c>
      <c r="G1017" s="57">
        <v>16896.07</v>
      </c>
      <c r="H1017" s="57">
        <v>12038.8</v>
      </c>
      <c r="I1017" s="57">
        <v>4857.2700000000004</v>
      </c>
      <c r="J1017" s="57">
        <v>0</v>
      </c>
      <c r="K1017" s="57">
        <f t="shared" si="30"/>
        <v>4857.2700000000004</v>
      </c>
      <c r="L1017" s="1" t="s">
        <v>5862</v>
      </c>
      <c r="M1017" s="1" t="s">
        <v>6923</v>
      </c>
      <c r="N1017" s="1" t="s">
        <v>6798</v>
      </c>
      <c r="O1017" s="1" t="s">
        <v>6521</v>
      </c>
      <c r="P1017" s="21" t="s">
        <v>6520</v>
      </c>
      <c r="Q1017" s="3" t="s">
        <v>6818</v>
      </c>
      <c r="U1017" s="1" t="str">
        <f t="shared" si="31"/>
        <v>'280</v>
      </c>
      <c r="AI1017" s="1"/>
      <c r="AM1017" s="1" t="s">
        <v>1835</v>
      </c>
    </row>
    <row r="1018" spans="1:39" x14ac:dyDescent="0.2">
      <c r="A1018" s="1" t="s">
        <v>1837</v>
      </c>
      <c r="B1018" s="1" t="s">
        <v>1838</v>
      </c>
      <c r="C1018" s="57">
        <v>141090.51999999999</v>
      </c>
      <c r="D1018" s="57">
        <v>0</v>
      </c>
      <c r="E1018" s="58">
        <v>157035.48000000001</v>
      </c>
      <c r="F1018" s="58">
        <v>191947.1</v>
      </c>
      <c r="G1018" s="57">
        <v>298126</v>
      </c>
      <c r="H1018" s="57">
        <v>191947.1</v>
      </c>
      <c r="I1018" s="57">
        <v>106178.9</v>
      </c>
      <c r="J1018" s="57">
        <v>0</v>
      </c>
      <c r="K1018" s="57">
        <f t="shared" si="30"/>
        <v>106178.9</v>
      </c>
      <c r="L1018" s="1" t="s">
        <v>5862</v>
      </c>
      <c r="M1018" s="1" t="s">
        <v>6923</v>
      </c>
      <c r="N1018" s="1" t="s">
        <v>6798</v>
      </c>
      <c r="O1018" s="1" t="s">
        <v>6521</v>
      </c>
      <c r="P1018" s="21" t="s">
        <v>6520</v>
      </c>
      <c r="Q1018" s="3" t="s">
        <v>6818</v>
      </c>
      <c r="U1018" s="1" t="str">
        <f t="shared" si="31"/>
        <v>'280</v>
      </c>
      <c r="AI1018" s="1"/>
      <c r="AM1018" s="1" t="s">
        <v>1837</v>
      </c>
    </row>
    <row r="1019" spans="1:39" x14ac:dyDescent="0.2">
      <c r="A1019" s="1" t="s">
        <v>6062</v>
      </c>
      <c r="B1019" s="1" t="s">
        <v>6063</v>
      </c>
      <c r="C1019" s="57">
        <v>168976.38</v>
      </c>
      <c r="D1019" s="57">
        <v>0</v>
      </c>
      <c r="E1019" s="58">
        <v>-168976.38</v>
      </c>
      <c r="F1019" s="58">
        <v>0</v>
      </c>
      <c r="G1019" s="57">
        <v>0</v>
      </c>
      <c r="H1019" s="57">
        <v>0</v>
      </c>
      <c r="I1019" s="57">
        <v>0</v>
      </c>
      <c r="J1019" s="57">
        <v>0</v>
      </c>
      <c r="K1019" s="57">
        <f t="shared" si="30"/>
        <v>0</v>
      </c>
      <c r="M1019" s="1" t="s">
        <v>6922</v>
      </c>
      <c r="O1019" s="1" t="s">
        <v>6535</v>
      </c>
      <c r="Q1019" s="3" t="e">
        <v>#N/A</v>
      </c>
      <c r="U1019" s="1" t="str">
        <f t="shared" si="31"/>
        <v>'281</v>
      </c>
      <c r="AI1019" s="1"/>
      <c r="AM1019" s="1" t="e">
        <v>#N/A</v>
      </c>
    </row>
    <row r="1020" spans="1:39" x14ac:dyDescent="0.2">
      <c r="A1020" s="1" t="s">
        <v>6064</v>
      </c>
      <c r="B1020" s="1" t="s">
        <v>6065</v>
      </c>
      <c r="C1020" s="57">
        <v>1904.78</v>
      </c>
      <c r="D1020" s="57">
        <v>0</v>
      </c>
      <c r="E1020" s="58">
        <v>-1904.78</v>
      </c>
      <c r="F1020" s="58">
        <v>0</v>
      </c>
      <c r="G1020" s="57">
        <v>0</v>
      </c>
      <c r="H1020" s="57">
        <v>0</v>
      </c>
      <c r="I1020" s="57">
        <v>0</v>
      </c>
      <c r="J1020" s="57">
        <v>0</v>
      </c>
      <c r="K1020" s="57">
        <f t="shared" si="30"/>
        <v>0</v>
      </c>
      <c r="M1020" s="1" t="s">
        <v>6922</v>
      </c>
      <c r="O1020" s="1" t="s">
        <v>6535</v>
      </c>
      <c r="Q1020" s="3" t="e">
        <v>#N/A</v>
      </c>
      <c r="U1020" s="1" t="str">
        <f t="shared" si="31"/>
        <v>'281</v>
      </c>
      <c r="AI1020" s="1"/>
      <c r="AM1020" s="1" t="e">
        <v>#N/A</v>
      </c>
    </row>
    <row r="1021" spans="1:39" x14ac:dyDescent="0.2">
      <c r="A1021" s="1" t="s">
        <v>1839</v>
      </c>
      <c r="B1021" s="1" t="s">
        <v>1840</v>
      </c>
      <c r="C1021" s="57">
        <v>604216.22</v>
      </c>
      <c r="D1021" s="57">
        <v>0</v>
      </c>
      <c r="E1021" s="58">
        <v>-290357.23</v>
      </c>
      <c r="F1021" s="58">
        <v>0</v>
      </c>
      <c r="G1021" s="57">
        <v>313858.99</v>
      </c>
      <c r="H1021" s="57">
        <v>0</v>
      </c>
      <c r="I1021" s="57">
        <v>313858.99</v>
      </c>
      <c r="J1021" s="57">
        <v>0</v>
      </c>
      <c r="K1021" s="57">
        <f t="shared" si="30"/>
        <v>313858.99</v>
      </c>
      <c r="M1021" s="1" t="s">
        <v>6922</v>
      </c>
      <c r="O1021" s="1" t="s">
        <v>6535</v>
      </c>
      <c r="Q1021" s="3" t="s">
        <v>6813</v>
      </c>
      <c r="U1021" s="1" t="str">
        <f t="shared" si="31"/>
        <v>'281</v>
      </c>
      <c r="AI1021" s="1"/>
      <c r="AM1021" s="1" t="s">
        <v>1839</v>
      </c>
    </row>
    <row r="1022" spans="1:39" x14ac:dyDescent="0.2">
      <c r="A1022" s="1" t="s">
        <v>6066</v>
      </c>
      <c r="B1022" s="1" t="s">
        <v>6067</v>
      </c>
      <c r="C1022" s="57">
        <v>0</v>
      </c>
      <c r="D1022" s="57">
        <v>168976.38</v>
      </c>
      <c r="E1022" s="58">
        <v>0</v>
      </c>
      <c r="F1022" s="58">
        <v>-168976.38</v>
      </c>
      <c r="G1022" s="57">
        <v>0</v>
      </c>
      <c r="H1022" s="57">
        <v>0</v>
      </c>
      <c r="I1022" s="57">
        <v>0</v>
      </c>
      <c r="J1022" s="57">
        <v>0</v>
      </c>
      <c r="K1022" s="57">
        <f t="shared" si="30"/>
        <v>0</v>
      </c>
      <c r="M1022" s="1" t="s">
        <v>6922</v>
      </c>
      <c r="O1022" s="1" t="s">
        <v>6535</v>
      </c>
      <c r="Q1022" s="3" t="e">
        <v>#N/A</v>
      </c>
      <c r="U1022" s="1" t="str">
        <f t="shared" si="31"/>
        <v>'281</v>
      </c>
      <c r="AI1022" s="1"/>
      <c r="AM1022" s="1" t="e">
        <v>#N/A</v>
      </c>
    </row>
    <row r="1023" spans="1:39" x14ac:dyDescent="0.2">
      <c r="A1023" s="1" t="s">
        <v>6068</v>
      </c>
      <c r="B1023" s="1" t="s">
        <v>6069</v>
      </c>
      <c r="C1023" s="57">
        <v>0</v>
      </c>
      <c r="D1023" s="57">
        <v>1904.78</v>
      </c>
      <c r="E1023" s="58">
        <v>0</v>
      </c>
      <c r="F1023" s="58">
        <v>-1904.78</v>
      </c>
      <c r="G1023" s="57">
        <v>0</v>
      </c>
      <c r="H1023" s="57">
        <v>0</v>
      </c>
      <c r="I1023" s="57">
        <v>0</v>
      </c>
      <c r="J1023" s="57">
        <v>0</v>
      </c>
      <c r="K1023" s="57">
        <f t="shared" si="30"/>
        <v>0</v>
      </c>
      <c r="M1023" s="1" t="s">
        <v>6922</v>
      </c>
      <c r="O1023" s="1" t="s">
        <v>6535</v>
      </c>
      <c r="Q1023" s="3" t="e">
        <v>#N/A</v>
      </c>
      <c r="U1023" s="1" t="str">
        <f t="shared" si="31"/>
        <v>'281</v>
      </c>
      <c r="AI1023" s="1"/>
      <c r="AM1023" s="1" t="e">
        <v>#N/A</v>
      </c>
    </row>
    <row r="1024" spans="1:39" x14ac:dyDescent="0.2">
      <c r="A1024" s="1" t="s">
        <v>1841</v>
      </c>
      <c r="B1024" s="1" t="s">
        <v>1842</v>
      </c>
      <c r="C1024" s="57">
        <v>0</v>
      </c>
      <c r="D1024" s="57">
        <v>604216.22</v>
      </c>
      <c r="E1024" s="58">
        <v>0</v>
      </c>
      <c r="F1024" s="58">
        <v>-290357.23</v>
      </c>
      <c r="G1024" s="57">
        <v>0</v>
      </c>
      <c r="H1024" s="57">
        <v>313858.99</v>
      </c>
      <c r="I1024" s="57">
        <v>0</v>
      </c>
      <c r="J1024" s="57">
        <v>313858.99</v>
      </c>
      <c r="K1024" s="57">
        <f t="shared" si="30"/>
        <v>-313858.99</v>
      </c>
      <c r="M1024" s="1" t="s">
        <v>6922</v>
      </c>
      <c r="O1024" s="1" t="s">
        <v>6535</v>
      </c>
      <c r="Q1024" s="3" t="s">
        <v>6813</v>
      </c>
      <c r="U1024" s="1" t="str">
        <f t="shared" si="31"/>
        <v>'281</v>
      </c>
      <c r="AI1024" s="1"/>
      <c r="AM1024" s="1" t="s">
        <v>1841</v>
      </c>
    </row>
    <row r="1025" spans="1:39" x14ac:dyDescent="0.2">
      <c r="A1025" s="1" t="s">
        <v>1843</v>
      </c>
      <c r="B1025" s="1" t="s">
        <v>1844</v>
      </c>
      <c r="C1025" s="57">
        <v>0</v>
      </c>
      <c r="D1025" s="57">
        <v>128356.24</v>
      </c>
      <c r="E1025" s="58">
        <v>0</v>
      </c>
      <c r="F1025" s="58">
        <v>0</v>
      </c>
      <c r="G1025" s="57">
        <v>0</v>
      </c>
      <c r="H1025" s="57">
        <v>128356.24</v>
      </c>
      <c r="I1025" s="57">
        <v>0</v>
      </c>
      <c r="J1025" s="57">
        <v>128356.24</v>
      </c>
      <c r="K1025" s="57">
        <f t="shared" si="30"/>
        <v>-128356.24</v>
      </c>
      <c r="L1025" s="1" t="s">
        <v>5862</v>
      </c>
      <c r="M1025" s="1" t="s">
        <v>6923</v>
      </c>
      <c r="N1025" s="1" t="s">
        <v>6798</v>
      </c>
      <c r="O1025" s="1" t="s">
        <v>6536</v>
      </c>
      <c r="P1025" s="21" t="s">
        <v>6536</v>
      </c>
      <c r="Q1025" s="3" t="s">
        <v>6818</v>
      </c>
      <c r="U1025" s="1" t="str">
        <f t="shared" si="31"/>
        <v>'289</v>
      </c>
      <c r="AI1025" s="1"/>
      <c r="AM1025" s="1" t="s">
        <v>1843</v>
      </c>
    </row>
    <row r="1026" spans="1:39" x14ac:dyDescent="0.2">
      <c r="A1026" s="1" t="s">
        <v>1845</v>
      </c>
      <c r="B1026" s="1" t="s">
        <v>1846</v>
      </c>
      <c r="C1026" s="57">
        <v>0</v>
      </c>
      <c r="D1026" s="57">
        <v>115516.14</v>
      </c>
      <c r="E1026" s="58">
        <v>0</v>
      </c>
      <c r="F1026" s="58">
        <v>118858.02</v>
      </c>
      <c r="G1026" s="57">
        <v>0</v>
      </c>
      <c r="H1026" s="57">
        <v>234374.16</v>
      </c>
      <c r="I1026" s="57">
        <v>0</v>
      </c>
      <c r="J1026" s="57">
        <v>234374.16</v>
      </c>
      <c r="K1026" s="57">
        <f t="shared" si="30"/>
        <v>-234374.16</v>
      </c>
      <c r="L1026" s="1" t="s">
        <v>5862</v>
      </c>
      <c r="M1026" s="1" t="s">
        <v>6923</v>
      </c>
      <c r="N1026" s="1" t="s">
        <v>6798</v>
      </c>
      <c r="O1026" s="1" t="s">
        <v>6536</v>
      </c>
      <c r="P1026" s="21" t="s">
        <v>6536</v>
      </c>
      <c r="Q1026" s="3" t="s">
        <v>6818</v>
      </c>
      <c r="U1026" s="1" t="str">
        <f t="shared" si="31"/>
        <v>'289</v>
      </c>
      <c r="AI1026" s="1"/>
      <c r="AM1026" s="1" t="s">
        <v>1845</v>
      </c>
    </row>
    <row r="1027" spans="1:39" x14ac:dyDescent="0.2">
      <c r="A1027" s="1" t="s">
        <v>1847</v>
      </c>
      <c r="B1027" s="1" t="s">
        <v>1848</v>
      </c>
      <c r="C1027" s="57">
        <v>0</v>
      </c>
      <c r="D1027" s="57">
        <v>233532.32</v>
      </c>
      <c r="E1027" s="58">
        <v>42566.55</v>
      </c>
      <c r="F1027" s="58">
        <v>165578.39000000001</v>
      </c>
      <c r="G1027" s="57">
        <v>42566.55</v>
      </c>
      <c r="H1027" s="57">
        <v>399110.71</v>
      </c>
      <c r="I1027" s="57">
        <v>0</v>
      </c>
      <c r="J1027" s="57">
        <v>356544.16</v>
      </c>
      <c r="K1027" s="57">
        <f t="shared" si="30"/>
        <v>-356544.16</v>
      </c>
      <c r="L1027" s="1" t="s">
        <v>5862</v>
      </c>
      <c r="M1027" s="1" t="s">
        <v>6923</v>
      </c>
      <c r="N1027" s="1" t="s">
        <v>6798</v>
      </c>
      <c r="O1027" s="1" t="s">
        <v>6536</v>
      </c>
      <c r="P1027" s="21" t="s">
        <v>6536</v>
      </c>
      <c r="Q1027" s="3" t="s">
        <v>6818</v>
      </c>
      <c r="U1027" s="1" t="str">
        <f t="shared" si="31"/>
        <v>'289</v>
      </c>
      <c r="AI1027" s="1"/>
      <c r="AM1027" s="1" t="s">
        <v>1847</v>
      </c>
    </row>
    <row r="1028" spans="1:39" x14ac:dyDescent="0.2">
      <c r="A1028" s="1" t="s">
        <v>1849</v>
      </c>
      <c r="B1028" s="1" t="s">
        <v>1850</v>
      </c>
      <c r="C1028" s="57">
        <v>0</v>
      </c>
      <c r="D1028" s="57">
        <v>10306.299999999999</v>
      </c>
      <c r="E1028" s="58">
        <v>7609.49</v>
      </c>
      <c r="F1028" s="58">
        <v>11869.42</v>
      </c>
      <c r="G1028" s="57">
        <v>7609.49</v>
      </c>
      <c r="H1028" s="57">
        <v>22175.72</v>
      </c>
      <c r="I1028" s="57">
        <v>0</v>
      </c>
      <c r="J1028" s="57">
        <v>14566.23</v>
      </c>
      <c r="K1028" s="57">
        <f t="shared" si="30"/>
        <v>-14566.23</v>
      </c>
      <c r="L1028" s="1" t="s">
        <v>5862</v>
      </c>
      <c r="M1028" s="1" t="s">
        <v>6923</v>
      </c>
      <c r="N1028" s="1" t="s">
        <v>6798</v>
      </c>
      <c r="O1028" s="1" t="s">
        <v>6536</v>
      </c>
      <c r="P1028" s="21" t="s">
        <v>6536</v>
      </c>
      <c r="Q1028" s="3" t="s">
        <v>6818</v>
      </c>
      <c r="U1028" s="1" t="str">
        <f t="shared" si="31"/>
        <v>'289</v>
      </c>
      <c r="AI1028" s="1"/>
      <c r="AM1028" s="1" t="s">
        <v>1849</v>
      </c>
    </row>
    <row r="1029" spans="1:39" x14ac:dyDescent="0.2">
      <c r="A1029" s="1" t="s">
        <v>1851</v>
      </c>
      <c r="B1029" s="1" t="s">
        <v>1852</v>
      </c>
      <c r="C1029" s="57">
        <v>0</v>
      </c>
      <c r="D1029" s="57">
        <v>269642.53999999998</v>
      </c>
      <c r="E1029" s="58">
        <v>0</v>
      </c>
      <c r="F1029" s="58">
        <v>0</v>
      </c>
      <c r="G1029" s="57">
        <v>0</v>
      </c>
      <c r="H1029" s="57">
        <v>269642.53999999998</v>
      </c>
      <c r="I1029" s="57">
        <v>0</v>
      </c>
      <c r="J1029" s="57">
        <v>269642.53999999998</v>
      </c>
      <c r="K1029" s="57">
        <f t="shared" si="30"/>
        <v>-269642.53999999998</v>
      </c>
      <c r="L1029" s="1" t="s">
        <v>5862</v>
      </c>
      <c r="M1029" s="1" t="s">
        <v>6923</v>
      </c>
      <c r="N1029" s="1" t="s">
        <v>6798</v>
      </c>
      <c r="O1029" s="1" t="s">
        <v>6536</v>
      </c>
      <c r="P1029" s="21" t="s">
        <v>6536</v>
      </c>
      <c r="Q1029" s="3" t="s">
        <v>6818</v>
      </c>
      <c r="U1029" s="1" t="str">
        <f t="shared" si="31"/>
        <v>'289</v>
      </c>
      <c r="AI1029" s="1"/>
      <c r="AM1029" s="1" t="s">
        <v>1851</v>
      </c>
    </row>
    <row r="1030" spans="1:39" x14ac:dyDescent="0.2">
      <c r="A1030" s="1" t="s">
        <v>1853</v>
      </c>
      <c r="B1030" s="1" t="s">
        <v>1854</v>
      </c>
      <c r="C1030" s="57">
        <v>0</v>
      </c>
      <c r="D1030" s="57">
        <v>108712.34</v>
      </c>
      <c r="E1030" s="58">
        <v>19089.48</v>
      </c>
      <c r="F1030" s="58">
        <v>977.41</v>
      </c>
      <c r="G1030" s="57">
        <v>19089.48</v>
      </c>
      <c r="H1030" s="57">
        <v>109689.75</v>
      </c>
      <c r="I1030" s="57">
        <v>0</v>
      </c>
      <c r="J1030" s="57">
        <v>90600.27</v>
      </c>
      <c r="K1030" s="57">
        <f t="shared" si="30"/>
        <v>-90600.27</v>
      </c>
      <c r="L1030" s="1" t="s">
        <v>5862</v>
      </c>
      <c r="M1030" s="1" t="s">
        <v>6923</v>
      </c>
      <c r="N1030" s="1" t="s">
        <v>6798</v>
      </c>
      <c r="O1030" s="1" t="s">
        <v>6536</v>
      </c>
      <c r="P1030" s="21" t="s">
        <v>6536</v>
      </c>
      <c r="Q1030" s="3" t="s">
        <v>6818</v>
      </c>
      <c r="U1030" s="1" t="str">
        <f t="shared" si="31"/>
        <v>'289</v>
      </c>
      <c r="AI1030" s="1"/>
      <c r="AM1030" s="1" t="s">
        <v>1853</v>
      </c>
    </row>
    <row r="1031" spans="1:39" x14ac:dyDescent="0.2">
      <c r="A1031" s="1" t="s">
        <v>1855</v>
      </c>
      <c r="B1031" s="1" t="s">
        <v>1856</v>
      </c>
      <c r="C1031" s="57">
        <v>0</v>
      </c>
      <c r="D1031" s="57">
        <v>564602.31000000006</v>
      </c>
      <c r="E1031" s="58">
        <v>13771.15</v>
      </c>
      <c r="F1031" s="58">
        <v>83649.16</v>
      </c>
      <c r="G1031" s="57">
        <v>13771.15</v>
      </c>
      <c r="H1031" s="57">
        <v>648251.47</v>
      </c>
      <c r="I1031" s="57">
        <v>0</v>
      </c>
      <c r="J1031" s="57">
        <v>634480.31999999995</v>
      </c>
      <c r="K1031" s="57">
        <f t="shared" ref="K1031:K1094" si="32">I1031-J1031</f>
        <v>-634480.31999999995</v>
      </c>
      <c r="L1031" s="1" t="s">
        <v>5862</v>
      </c>
      <c r="M1031" s="1" t="s">
        <v>6923</v>
      </c>
      <c r="N1031" s="1" t="s">
        <v>6798</v>
      </c>
      <c r="O1031" s="1" t="s">
        <v>6536</v>
      </c>
      <c r="P1031" s="21" t="s">
        <v>6536</v>
      </c>
      <c r="Q1031" s="3" t="s">
        <v>6818</v>
      </c>
      <c r="U1031" s="1" t="str">
        <f t="shared" ref="U1031:U1094" si="33">LEFT(A1031,4)</f>
        <v>'289</v>
      </c>
      <c r="AI1031" s="1"/>
      <c r="AM1031" s="1" t="s">
        <v>1855</v>
      </c>
    </row>
    <row r="1032" spans="1:39" x14ac:dyDescent="0.2">
      <c r="A1032" s="1" t="s">
        <v>1857</v>
      </c>
      <c r="B1032" s="1" t="s">
        <v>1858</v>
      </c>
      <c r="C1032" s="57">
        <v>0</v>
      </c>
      <c r="D1032" s="57">
        <v>17799.990000000002</v>
      </c>
      <c r="E1032" s="58">
        <v>10394.94</v>
      </c>
      <c r="F1032" s="58">
        <v>1847.66</v>
      </c>
      <c r="G1032" s="57">
        <v>10394.94</v>
      </c>
      <c r="H1032" s="57">
        <v>19647.650000000001</v>
      </c>
      <c r="I1032" s="57">
        <v>0</v>
      </c>
      <c r="J1032" s="57">
        <v>9252.7099999999991</v>
      </c>
      <c r="K1032" s="57">
        <f t="shared" si="32"/>
        <v>-9252.7099999999991</v>
      </c>
      <c r="L1032" s="1" t="s">
        <v>5862</v>
      </c>
      <c r="M1032" s="1" t="s">
        <v>6923</v>
      </c>
      <c r="N1032" s="1" t="s">
        <v>6798</v>
      </c>
      <c r="O1032" s="1" t="s">
        <v>6536</v>
      </c>
      <c r="P1032" s="21" t="s">
        <v>6536</v>
      </c>
      <c r="Q1032" s="3" t="s">
        <v>6818</v>
      </c>
      <c r="U1032" s="1" t="str">
        <f t="shared" si="33"/>
        <v>'289</v>
      </c>
      <c r="AI1032" s="1"/>
      <c r="AM1032" s="1" t="s">
        <v>1857</v>
      </c>
    </row>
    <row r="1033" spans="1:39" x14ac:dyDescent="0.2">
      <c r="A1033" s="1" t="s">
        <v>1859</v>
      </c>
      <c r="B1033" s="1" t="s">
        <v>1860</v>
      </c>
      <c r="C1033" s="57">
        <v>0</v>
      </c>
      <c r="D1033" s="57">
        <v>4721.24</v>
      </c>
      <c r="E1033" s="58">
        <v>766.7</v>
      </c>
      <c r="F1033" s="58">
        <v>56.11</v>
      </c>
      <c r="G1033" s="57">
        <v>766.7</v>
      </c>
      <c r="H1033" s="57">
        <v>4777.3500000000004</v>
      </c>
      <c r="I1033" s="57">
        <v>0</v>
      </c>
      <c r="J1033" s="57">
        <v>4010.65</v>
      </c>
      <c r="K1033" s="57">
        <f t="shared" si="32"/>
        <v>-4010.65</v>
      </c>
      <c r="L1033" s="1" t="s">
        <v>5862</v>
      </c>
      <c r="M1033" s="1" t="s">
        <v>6923</v>
      </c>
      <c r="N1033" s="1" t="s">
        <v>6798</v>
      </c>
      <c r="O1033" s="1" t="s">
        <v>6536</v>
      </c>
      <c r="P1033" s="21" t="s">
        <v>6536</v>
      </c>
      <c r="Q1033" s="3" t="s">
        <v>6818</v>
      </c>
      <c r="U1033" s="1" t="str">
        <f t="shared" si="33"/>
        <v>'289</v>
      </c>
      <c r="AI1033" s="1"/>
      <c r="AM1033" s="1" t="s">
        <v>1859</v>
      </c>
    </row>
    <row r="1034" spans="1:39" x14ac:dyDescent="0.2">
      <c r="A1034" s="1" t="s">
        <v>1861</v>
      </c>
      <c r="B1034" s="1" t="s">
        <v>1862</v>
      </c>
      <c r="C1034" s="57">
        <v>0</v>
      </c>
      <c r="D1034" s="57">
        <v>64675.49</v>
      </c>
      <c r="E1034" s="58">
        <v>41777.129999999997</v>
      </c>
      <c r="F1034" s="58">
        <v>8577.67</v>
      </c>
      <c r="G1034" s="57">
        <v>41777.129999999997</v>
      </c>
      <c r="H1034" s="57">
        <v>73253.16</v>
      </c>
      <c r="I1034" s="57">
        <v>0</v>
      </c>
      <c r="J1034" s="57">
        <v>31476.03</v>
      </c>
      <c r="K1034" s="57">
        <f t="shared" si="32"/>
        <v>-31476.03</v>
      </c>
      <c r="L1034" s="1" t="s">
        <v>5862</v>
      </c>
      <c r="M1034" s="1" t="s">
        <v>6923</v>
      </c>
      <c r="N1034" s="1" t="s">
        <v>6798</v>
      </c>
      <c r="O1034" s="1" t="s">
        <v>6536</v>
      </c>
      <c r="P1034" s="21" t="s">
        <v>6536</v>
      </c>
      <c r="Q1034" s="3" t="s">
        <v>6818</v>
      </c>
      <c r="U1034" s="1" t="str">
        <f t="shared" si="33"/>
        <v>'289</v>
      </c>
      <c r="AI1034" s="1"/>
      <c r="AM1034" s="1" t="s">
        <v>1861</v>
      </c>
    </row>
    <row r="1035" spans="1:39" x14ac:dyDescent="0.2">
      <c r="A1035" s="1" t="s">
        <v>6070</v>
      </c>
      <c r="B1035" s="1" t="s">
        <v>6071</v>
      </c>
      <c r="C1035" s="57">
        <v>883105.68</v>
      </c>
      <c r="D1035" s="57">
        <v>0</v>
      </c>
      <c r="E1035" s="58">
        <v>0.02</v>
      </c>
      <c r="F1035" s="58">
        <v>883105.7</v>
      </c>
      <c r="G1035" s="57">
        <v>883105.7</v>
      </c>
      <c r="H1035" s="57">
        <v>883105.7</v>
      </c>
      <c r="I1035" s="57">
        <v>0</v>
      </c>
      <c r="J1035" s="57">
        <v>0</v>
      </c>
      <c r="K1035" s="57">
        <f t="shared" si="32"/>
        <v>0</v>
      </c>
      <c r="L1035" s="1" t="s">
        <v>6712</v>
      </c>
      <c r="M1035" s="1" t="s">
        <v>6921</v>
      </c>
      <c r="N1035" s="1" t="s">
        <v>6801</v>
      </c>
      <c r="O1035" s="1" t="s">
        <v>6530</v>
      </c>
      <c r="Q1035" s="3" t="s">
        <v>6820</v>
      </c>
      <c r="U1035" s="126" t="str">
        <f t="shared" si="33"/>
        <v>'290</v>
      </c>
      <c r="AI1035" s="1"/>
      <c r="AM1035" s="1" t="e">
        <v>#N/A</v>
      </c>
    </row>
    <row r="1036" spans="1:39" x14ac:dyDescent="0.2">
      <c r="A1036" s="1" t="s">
        <v>1863</v>
      </c>
      <c r="B1036" s="1" t="s">
        <v>1864</v>
      </c>
      <c r="C1036" s="57">
        <v>490506.03</v>
      </c>
      <c r="D1036" s="57">
        <v>0</v>
      </c>
      <c r="E1036" s="58">
        <v>854739.59</v>
      </c>
      <c r="F1036" s="58">
        <v>1029663.86</v>
      </c>
      <c r="G1036" s="57">
        <v>1345245.62</v>
      </c>
      <c r="H1036" s="57">
        <v>1029663.86</v>
      </c>
      <c r="I1036" s="57">
        <v>315581.76</v>
      </c>
      <c r="J1036" s="57">
        <v>0</v>
      </c>
      <c r="K1036" s="57">
        <f t="shared" si="32"/>
        <v>315581.76</v>
      </c>
      <c r="L1036" s="1" t="s">
        <v>6712</v>
      </c>
      <c r="M1036" s="1" t="s">
        <v>6921</v>
      </c>
      <c r="N1036" s="1" t="s">
        <v>6801</v>
      </c>
      <c r="O1036" s="1" t="s">
        <v>6530</v>
      </c>
      <c r="Q1036" s="3" t="s">
        <v>6820</v>
      </c>
      <c r="U1036" s="126" t="str">
        <f t="shared" si="33"/>
        <v>'290</v>
      </c>
      <c r="AI1036" s="1"/>
      <c r="AM1036" s="1" t="s">
        <v>1863</v>
      </c>
    </row>
    <row r="1037" spans="1:39" x14ac:dyDescent="0.2">
      <c r="A1037" s="1" t="s">
        <v>1865</v>
      </c>
      <c r="B1037" s="1" t="s">
        <v>1866</v>
      </c>
      <c r="C1037" s="57">
        <v>143129.71</v>
      </c>
      <c r="D1037" s="57">
        <v>0</v>
      </c>
      <c r="E1037" s="58">
        <v>956066.51</v>
      </c>
      <c r="F1037" s="58">
        <v>448451.62</v>
      </c>
      <c r="G1037" s="57">
        <v>1099196.22</v>
      </c>
      <c r="H1037" s="57">
        <v>448451.62</v>
      </c>
      <c r="I1037" s="60">
        <v>650744.6</v>
      </c>
      <c r="J1037" s="57">
        <v>0</v>
      </c>
      <c r="K1037" s="57">
        <f t="shared" si="32"/>
        <v>650744.6</v>
      </c>
      <c r="L1037" s="1" t="s">
        <v>6712</v>
      </c>
      <c r="M1037" s="1" t="s">
        <v>6921</v>
      </c>
      <c r="N1037" s="1" t="s">
        <v>6801</v>
      </c>
      <c r="O1037" s="1" t="s">
        <v>6530</v>
      </c>
      <c r="Q1037" s="3" t="s">
        <v>6820</v>
      </c>
      <c r="U1037" s="126" t="str">
        <f t="shared" si="33"/>
        <v>'290</v>
      </c>
      <c r="AI1037" s="1"/>
      <c r="AM1037" s="1" t="s">
        <v>1865</v>
      </c>
    </row>
    <row r="1038" spans="1:39" x14ac:dyDescent="0.2">
      <c r="A1038" s="1" t="s">
        <v>1867</v>
      </c>
      <c r="B1038" s="1" t="s">
        <v>1868</v>
      </c>
      <c r="C1038" s="57">
        <v>2035.93</v>
      </c>
      <c r="D1038" s="57">
        <v>0</v>
      </c>
      <c r="E1038" s="58">
        <v>12235.95</v>
      </c>
      <c r="F1038" s="58">
        <v>12689.12</v>
      </c>
      <c r="G1038" s="57">
        <v>14271.88</v>
      </c>
      <c r="H1038" s="57">
        <v>12689.12</v>
      </c>
      <c r="I1038" s="57">
        <v>1582.76</v>
      </c>
      <c r="J1038" s="57">
        <v>0</v>
      </c>
      <c r="K1038" s="57">
        <f t="shared" si="32"/>
        <v>1582.76</v>
      </c>
      <c r="L1038" s="1" t="s">
        <v>6712</v>
      </c>
      <c r="M1038" s="1" t="s">
        <v>6921</v>
      </c>
      <c r="N1038" s="1" t="s">
        <v>6801</v>
      </c>
      <c r="O1038" s="1" t="s">
        <v>6530</v>
      </c>
      <c r="Q1038" s="3" t="s">
        <v>6820</v>
      </c>
      <c r="U1038" s="126" t="str">
        <f t="shared" si="33"/>
        <v>'290</v>
      </c>
      <c r="AI1038" s="1"/>
      <c r="AM1038" s="1" t="s">
        <v>1867</v>
      </c>
    </row>
    <row r="1039" spans="1:39" x14ac:dyDescent="0.2">
      <c r="A1039" s="1" t="s">
        <v>1869</v>
      </c>
      <c r="B1039" s="1" t="s">
        <v>1870</v>
      </c>
      <c r="C1039" s="57">
        <v>1578.84</v>
      </c>
      <c r="D1039" s="57">
        <v>0</v>
      </c>
      <c r="E1039" s="58">
        <v>4995.54</v>
      </c>
      <c r="F1039" s="58">
        <v>4252</v>
      </c>
      <c r="G1039" s="57">
        <v>6574.38</v>
      </c>
      <c r="H1039" s="57">
        <v>4252</v>
      </c>
      <c r="I1039" s="57">
        <v>2322.38</v>
      </c>
      <c r="J1039" s="57">
        <v>0</v>
      </c>
      <c r="K1039" s="57">
        <f t="shared" si="32"/>
        <v>2322.38</v>
      </c>
      <c r="L1039" s="1" t="s">
        <v>6712</v>
      </c>
      <c r="M1039" s="1" t="s">
        <v>6921</v>
      </c>
      <c r="N1039" s="1" t="s">
        <v>6801</v>
      </c>
      <c r="O1039" s="1" t="s">
        <v>6530</v>
      </c>
      <c r="Q1039" s="3" t="s">
        <v>6820</v>
      </c>
      <c r="U1039" s="126" t="str">
        <f t="shared" si="33"/>
        <v>'290</v>
      </c>
      <c r="AI1039" s="1"/>
      <c r="AM1039" s="1" t="s">
        <v>1869</v>
      </c>
    </row>
    <row r="1040" spans="1:39" x14ac:dyDescent="0.2">
      <c r="A1040" s="1" t="s">
        <v>1871</v>
      </c>
      <c r="B1040" s="1" t="s">
        <v>1872</v>
      </c>
      <c r="C1040" s="57">
        <v>643012.15</v>
      </c>
      <c r="D1040" s="57">
        <v>0</v>
      </c>
      <c r="E1040" s="58">
        <v>1652160.78</v>
      </c>
      <c r="F1040" s="58">
        <v>1725075.01</v>
      </c>
      <c r="G1040" s="57">
        <v>2295172.9300000002</v>
      </c>
      <c r="H1040" s="57">
        <v>1725075.01</v>
      </c>
      <c r="I1040" s="57">
        <v>570097.92000000004</v>
      </c>
      <c r="J1040" s="57">
        <v>0</v>
      </c>
      <c r="K1040" s="57">
        <f t="shared" si="32"/>
        <v>570097.92000000004</v>
      </c>
      <c r="L1040" s="1" t="s">
        <v>6712</v>
      </c>
      <c r="M1040" s="1" t="s">
        <v>6921</v>
      </c>
      <c r="N1040" s="1" t="s">
        <v>6801</v>
      </c>
      <c r="O1040" s="1" t="s">
        <v>6530</v>
      </c>
      <c r="Q1040" s="3" t="s">
        <v>6820</v>
      </c>
      <c r="U1040" s="126" t="str">
        <f t="shared" si="33"/>
        <v>'290</v>
      </c>
      <c r="AI1040" s="1"/>
      <c r="AM1040" s="1" t="s">
        <v>1871</v>
      </c>
    </row>
    <row r="1041" spans="1:39" x14ac:dyDescent="0.2">
      <c r="A1041" s="1" t="s">
        <v>1873</v>
      </c>
      <c r="B1041" s="1" t="s">
        <v>1874</v>
      </c>
      <c r="C1041" s="57">
        <v>490147.63</v>
      </c>
      <c r="D1041" s="57">
        <v>0</v>
      </c>
      <c r="E1041" s="58">
        <v>946516.69</v>
      </c>
      <c r="F1041" s="58">
        <v>1056490.6399999999</v>
      </c>
      <c r="G1041" s="57">
        <v>1436664.32</v>
      </c>
      <c r="H1041" s="57">
        <v>1056490.6399999999</v>
      </c>
      <c r="I1041" s="57">
        <v>380173.68</v>
      </c>
      <c r="J1041" s="57">
        <v>0</v>
      </c>
      <c r="K1041" s="57">
        <f t="shared" si="32"/>
        <v>380173.68</v>
      </c>
      <c r="L1041" s="1" t="s">
        <v>6712</v>
      </c>
      <c r="M1041" s="1" t="s">
        <v>6921</v>
      </c>
      <c r="N1041" s="1" t="s">
        <v>6801</v>
      </c>
      <c r="O1041" s="1" t="s">
        <v>6530</v>
      </c>
      <c r="Q1041" s="3" t="s">
        <v>6820</v>
      </c>
      <c r="U1041" s="126" t="str">
        <f t="shared" si="33"/>
        <v>'290</v>
      </c>
      <c r="AI1041" s="1"/>
      <c r="AM1041" s="1" t="s">
        <v>1873</v>
      </c>
    </row>
    <row r="1042" spans="1:39" x14ac:dyDescent="0.2">
      <c r="A1042" s="1" t="s">
        <v>1875</v>
      </c>
      <c r="B1042" s="1" t="s">
        <v>1876</v>
      </c>
      <c r="C1042" s="57">
        <v>917834.82</v>
      </c>
      <c r="D1042" s="57">
        <v>0</v>
      </c>
      <c r="E1042" s="58">
        <v>2141256.14</v>
      </c>
      <c r="F1042" s="58">
        <v>1700596.96</v>
      </c>
      <c r="G1042" s="57">
        <v>3059090.96</v>
      </c>
      <c r="H1042" s="57">
        <v>1700596.96</v>
      </c>
      <c r="I1042" s="57">
        <v>1358494</v>
      </c>
      <c r="J1042" s="57">
        <v>0</v>
      </c>
      <c r="K1042" s="57">
        <f t="shared" si="32"/>
        <v>1358494</v>
      </c>
      <c r="L1042" s="1" t="s">
        <v>6712</v>
      </c>
      <c r="M1042" s="1" t="s">
        <v>6921</v>
      </c>
      <c r="N1042" s="1" t="s">
        <v>6801</v>
      </c>
      <c r="O1042" s="1" t="s">
        <v>6530</v>
      </c>
      <c r="Q1042" s="3" t="s">
        <v>6820</v>
      </c>
      <c r="U1042" s="126" t="str">
        <f t="shared" si="33"/>
        <v>'290</v>
      </c>
      <c r="AI1042" s="1"/>
      <c r="AM1042" s="1" t="s">
        <v>1875</v>
      </c>
    </row>
    <row r="1043" spans="1:39" x14ac:dyDescent="0.2">
      <c r="A1043" s="1" t="s">
        <v>1877</v>
      </c>
      <c r="B1043" s="1" t="s">
        <v>1878</v>
      </c>
      <c r="C1043" s="57">
        <v>74881.759999999995</v>
      </c>
      <c r="D1043" s="57">
        <v>0</v>
      </c>
      <c r="E1043" s="58">
        <v>0</v>
      </c>
      <c r="F1043" s="58">
        <v>31230.28</v>
      </c>
      <c r="G1043" s="57">
        <v>74881.759999999995</v>
      </c>
      <c r="H1043" s="57">
        <v>31230.28</v>
      </c>
      <c r="I1043" s="57">
        <v>43651.48</v>
      </c>
      <c r="J1043" s="57">
        <v>0</v>
      </c>
      <c r="K1043" s="57">
        <f t="shared" si="32"/>
        <v>43651.48</v>
      </c>
      <c r="L1043" s="1" t="s">
        <v>6712</v>
      </c>
      <c r="M1043" s="1" t="s">
        <v>6921</v>
      </c>
      <c r="N1043" s="1" t="s">
        <v>6801</v>
      </c>
      <c r="O1043" s="1" t="s">
        <v>6530</v>
      </c>
      <c r="Q1043" s="3" t="s">
        <v>6820</v>
      </c>
      <c r="U1043" s="126" t="str">
        <f t="shared" si="33"/>
        <v>'290</v>
      </c>
      <c r="AI1043" s="1"/>
      <c r="AM1043" s="1" t="s">
        <v>1877</v>
      </c>
    </row>
    <row r="1044" spans="1:39" x14ac:dyDescent="0.2">
      <c r="A1044" s="1" t="s">
        <v>1879</v>
      </c>
      <c r="B1044" s="1" t="s">
        <v>1880</v>
      </c>
      <c r="C1044" s="57">
        <v>2037437.43</v>
      </c>
      <c r="D1044" s="57">
        <v>0</v>
      </c>
      <c r="E1044" s="58">
        <v>1867021.55</v>
      </c>
      <c r="F1044" s="58">
        <v>1914045.47</v>
      </c>
      <c r="G1044" s="57">
        <v>3904458.98</v>
      </c>
      <c r="H1044" s="57">
        <v>1914045.47</v>
      </c>
      <c r="I1044" s="57">
        <v>1990413.51</v>
      </c>
      <c r="J1044" s="57">
        <v>0</v>
      </c>
      <c r="K1044" s="57">
        <f t="shared" si="32"/>
        <v>1990413.51</v>
      </c>
      <c r="L1044" s="1" t="s">
        <v>6712</v>
      </c>
      <c r="M1044" s="1" t="s">
        <v>6921</v>
      </c>
      <c r="N1044" s="1" t="s">
        <v>6801</v>
      </c>
      <c r="O1044" s="1" t="s">
        <v>6530</v>
      </c>
      <c r="Q1044" s="3" t="s">
        <v>6820</v>
      </c>
      <c r="U1044" s="126" t="str">
        <f t="shared" si="33"/>
        <v>'290</v>
      </c>
      <c r="AI1044" s="1"/>
      <c r="AM1044" s="1" t="s">
        <v>1879</v>
      </c>
    </row>
    <row r="1045" spans="1:39" x14ac:dyDescent="0.2">
      <c r="A1045" s="1" t="s">
        <v>1881</v>
      </c>
      <c r="B1045" s="1" t="s">
        <v>1882</v>
      </c>
      <c r="C1045" s="57">
        <v>0</v>
      </c>
      <c r="D1045" s="57">
        <v>0</v>
      </c>
      <c r="E1045" s="58">
        <v>728350.13</v>
      </c>
      <c r="F1045" s="58">
        <v>728350.13</v>
      </c>
      <c r="G1045" s="57">
        <v>728350.13</v>
      </c>
      <c r="H1045" s="57">
        <v>728350.13</v>
      </c>
      <c r="I1045" s="57">
        <v>0</v>
      </c>
      <c r="J1045" s="57">
        <v>0</v>
      </c>
      <c r="K1045" s="57">
        <f t="shared" si="32"/>
        <v>0</v>
      </c>
      <c r="L1045" s="1" t="s">
        <v>6712</v>
      </c>
      <c r="M1045" s="1" t="s">
        <v>6921</v>
      </c>
      <c r="N1045" s="1" t="s">
        <v>6801</v>
      </c>
      <c r="O1045" s="1" t="s">
        <v>6559</v>
      </c>
      <c r="Q1045" s="3" t="s">
        <v>6820</v>
      </c>
      <c r="U1045" s="1" t="str">
        <f t="shared" si="33"/>
        <v>'291</v>
      </c>
      <c r="AI1045" s="1"/>
      <c r="AM1045" s="1" t="s">
        <v>1881</v>
      </c>
    </row>
    <row r="1046" spans="1:39" x14ac:dyDescent="0.2">
      <c r="A1046" s="1" t="s">
        <v>1883</v>
      </c>
      <c r="B1046" s="1" t="s">
        <v>1884</v>
      </c>
      <c r="C1046" s="57">
        <v>0</v>
      </c>
      <c r="D1046" s="57">
        <v>0</v>
      </c>
      <c r="E1046" s="58">
        <v>432933.5</v>
      </c>
      <c r="F1046" s="58">
        <v>432933.5</v>
      </c>
      <c r="G1046" s="57">
        <v>432933.5</v>
      </c>
      <c r="H1046" s="57">
        <v>432933.5</v>
      </c>
      <c r="I1046" s="57">
        <v>0</v>
      </c>
      <c r="J1046" s="57">
        <v>0</v>
      </c>
      <c r="K1046" s="57">
        <f t="shared" si="32"/>
        <v>0</v>
      </c>
      <c r="L1046" s="1" t="s">
        <v>6712</v>
      </c>
      <c r="M1046" s="1" t="s">
        <v>6921</v>
      </c>
      <c r="N1046" s="1" t="s">
        <v>6801</v>
      </c>
      <c r="O1046" s="1" t="s">
        <v>6559</v>
      </c>
      <c r="Q1046" s="3" t="s">
        <v>6820</v>
      </c>
      <c r="U1046" s="1" t="str">
        <f t="shared" si="33"/>
        <v>'291</v>
      </c>
      <c r="AI1046" s="1"/>
      <c r="AM1046" s="1" t="s">
        <v>1883</v>
      </c>
    </row>
    <row r="1047" spans="1:39" x14ac:dyDescent="0.2">
      <c r="A1047" s="1" t="s">
        <v>1885</v>
      </c>
      <c r="B1047" s="1" t="s">
        <v>1886</v>
      </c>
      <c r="C1047" s="57">
        <v>13923163</v>
      </c>
      <c r="D1047" s="57">
        <v>2356978.71</v>
      </c>
      <c r="E1047" s="58">
        <v>79115350.129999995</v>
      </c>
      <c r="F1047" s="58">
        <v>80349567.689999998</v>
      </c>
      <c r="G1047" s="57">
        <v>93038513.129999995</v>
      </c>
      <c r="H1047" s="57">
        <v>82706546.400000006</v>
      </c>
      <c r="I1047" s="57">
        <v>12448861.59</v>
      </c>
      <c r="J1047" s="57">
        <v>2116894.86</v>
      </c>
      <c r="K1047" s="57">
        <f t="shared" si="32"/>
        <v>10331966.73</v>
      </c>
      <c r="M1047" s="1" t="s">
        <v>6922</v>
      </c>
      <c r="U1047" s="1" t="str">
        <f t="shared" si="33"/>
        <v>'2</v>
      </c>
      <c r="AI1047" s="1"/>
      <c r="AM1047" s="1" t="s">
        <v>1885</v>
      </c>
    </row>
    <row r="1048" spans="1:39" x14ac:dyDescent="0.2">
      <c r="A1048" s="1" t="s">
        <v>1887</v>
      </c>
      <c r="B1048" s="1" t="s">
        <v>1888</v>
      </c>
      <c r="C1048" s="57">
        <v>5673758.5199999996</v>
      </c>
      <c r="D1048" s="57">
        <v>0</v>
      </c>
      <c r="E1048" s="58">
        <v>0</v>
      </c>
      <c r="F1048" s="58">
        <v>0</v>
      </c>
      <c r="G1048" s="57">
        <v>5673758.5199999996</v>
      </c>
      <c r="H1048" s="57">
        <v>0</v>
      </c>
      <c r="I1048" s="57">
        <v>5673758.5199999996</v>
      </c>
      <c r="J1048" s="57">
        <v>0</v>
      </c>
      <c r="K1048" s="57">
        <f t="shared" si="32"/>
        <v>5673758.5199999996</v>
      </c>
      <c r="L1048" s="1" t="s">
        <v>5863</v>
      </c>
      <c r="M1048" s="1" t="s">
        <v>6925</v>
      </c>
      <c r="N1048" s="1" t="s">
        <v>6794</v>
      </c>
      <c r="O1048" s="1" t="s">
        <v>5863</v>
      </c>
      <c r="Q1048" s="3" t="s">
        <v>6813</v>
      </c>
      <c r="U1048" s="1" t="str">
        <f t="shared" si="33"/>
        <v>'300</v>
      </c>
      <c r="AI1048" s="1"/>
      <c r="AM1048" s="1" t="s">
        <v>1887</v>
      </c>
    </row>
    <row r="1049" spans="1:39" x14ac:dyDescent="0.2">
      <c r="A1049" s="1" t="s">
        <v>1889</v>
      </c>
      <c r="B1049" s="1" t="s">
        <v>1890</v>
      </c>
      <c r="C1049" s="57">
        <v>6789471.6200000001</v>
      </c>
      <c r="D1049" s="57">
        <v>0</v>
      </c>
      <c r="E1049" s="58">
        <v>0</v>
      </c>
      <c r="F1049" s="58">
        <v>0</v>
      </c>
      <c r="G1049" s="57">
        <v>6789471.6200000001</v>
      </c>
      <c r="H1049" s="57">
        <v>0</v>
      </c>
      <c r="I1049" s="57">
        <v>6789471.6200000001</v>
      </c>
      <c r="J1049" s="57">
        <v>0</v>
      </c>
      <c r="K1049" s="57">
        <f t="shared" si="32"/>
        <v>6789471.6200000001</v>
      </c>
      <c r="L1049" s="1" t="s">
        <v>5863</v>
      </c>
      <c r="M1049" s="1" t="s">
        <v>6925</v>
      </c>
      <c r="N1049" s="1" t="s">
        <v>6794</v>
      </c>
      <c r="O1049" s="1" t="s">
        <v>5863</v>
      </c>
      <c r="Q1049" s="3" t="s">
        <v>6813</v>
      </c>
      <c r="U1049" s="1" t="str">
        <f t="shared" si="33"/>
        <v>'301</v>
      </c>
      <c r="AI1049" s="1"/>
      <c r="AM1049" s="1" t="s">
        <v>1889</v>
      </c>
    </row>
    <row r="1050" spans="1:39" x14ac:dyDescent="0.2">
      <c r="A1050" s="1" t="s">
        <v>1891</v>
      </c>
      <c r="B1050" s="1" t="s">
        <v>1892</v>
      </c>
      <c r="C1050" s="57">
        <v>9109921.6899999995</v>
      </c>
      <c r="D1050" s="57">
        <v>0</v>
      </c>
      <c r="E1050" s="58">
        <v>5641002.0700000003</v>
      </c>
      <c r="F1050" s="58">
        <v>346635.9</v>
      </c>
      <c r="G1050" s="57">
        <v>14750923.76</v>
      </c>
      <c r="H1050" s="57">
        <v>346635.9</v>
      </c>
      <c r="I1050" s="57">
        <v>14404287.859999999</v>
      </c>
      <c r="J1050" s="57">
        <v>0</v>
      </c>
      <c r="K1050" s="57">
        <f t="shared" si="32"/>
        <v>14404287.859999999</v>
      </c>
      <c r="L1050" s="1" t="s">
        <v>5863</v>
      </c>
      <c r="M1050" s="1" t="s">
        <v>6925</v>
      </c>
      <c r="N1050" s="1" t="s">
        <v>6794</v>
      </c>
      <c r="O1050" s="1" t="s">
        <v>5863</v>
      </c>
      <c r="Q1050" s="3" t="s">
        <v>6813</v>
      </c>
      <c r="U1050" s="1" t="str">
        <f t="shared" si="33"/>
        <v>'301</v>
      </c>
      <c r="AI1050" s="1"/>
      <c r="AM1050" s="1" t="s">
        <v>1891</v>
      </c>
    </row>
    <row r="1051" spans="1:39" x14ac:dyDescent="0.2">
      <c r="A1051" s="1" t="s">
        <v>1893</v>
      </c>
      <c r="B1051" s="1" t="s">
        <v>1894</v>
      </c>
      <c r="C1051" s="57">
        <v>422390.79</v>
      </c>
      <c r="D1051" s="57">
        <v>0</v>
      </c>
      <c r="E1051" s="58">
        <v>0</v>
      </c>
      <c r="F1051" s="58">
        <v>0</v>
      </c>
      <c r="G1051" s="57">
        <v>422390.79</v>
      </c>
      <c r="H1051" s="57">
        <v>0</v>
      </c>
      <c r="I1051" s="57">
        <v>422390.79</v>
      </c>
      <c r="J1051" s="57">
        <v>0</v>
      </c>
      <c r="K1051" s="57">
        <f t="shared" si="32"/>
        <v>422390.79</v>
      </c>
      <c r="L1051" s="1" t="s">
        <v>5863</v>
      </c>
      <c r="M1051" s="1" t="s">
        <v>6925</v>
      </c>
      <c r="N1051" s="1" t="s">
        <v>6794</v>
      </c>
      <c r="O1051" s="1" t="s">
        <v>5863</v>
      </c>
      <c r="Q1051" s="3" t="s">
        <v>6813</v>
      </c>
      <c r="U1051" s="1" t="str">
        <f t="shared" si="33"/>
        <v>'301</v>
      </c>
      <c r="AI1051" s="1"/>
      <c r="AM1051" s="1" t="s">
        <v>1893</v>
      </c>
    </row>
    <row r="1052" spans="1:39" x14ac:dyDescent="0.2">
      <c r="A1052" s="1" t="s">
        <v>1895</v>
      </c>
      <c r="B1052" s="1" t="s">
        <v>1896</v>
      </c>
      <c r="C1052" s="57">
        <v>2033606.6</v>
      </c>
      <c r="D1052" s="57">
        <v>0</v>
      </c>
      <c r="E1052" s="58">
        <v>730812.25</v>
      </c>
      <c r="F1052" s="58">
        <v>715537.54</v>
      </c>
      <c r="G1052" s="57">
        <v>2764418.85</v>
      </c>
      <c r="H1052" s="57">
        <v>715537.54</v>
      </c>
      <c r="I1052" s="57">
        <v>2048881.31</v>
      </c>
      <c r="J1052" s="57">
        <v>0</v>
      </c>
      <c r="K1052" s="57">
        <f t="shared" si="32"/>
        <v>2048881.31</v>
      </c>
      <c r="L1052" s="1" t="s">
        <v>5863</v>
      </c>
      <c r="M1052" s="1" t="s">
        <v>6925</v>
      </c>
      <c r="N1052" s="1" t="s">
        <v>6794</v>
      </c>
      <c r="O1052" s="1" t="s">
        <v>5863</v>
      </c>
      <c r="Q1052" s="3" t="s">
        <v>6813</v>
      </c>
      <c r="U1052" s="1" t="str">
        <f t="shared" si="33"/>
        <v>'302</v>
      </c>
      <c r="AI1052" s="1"/>
      <c r="AM1052" s="1" t="s">
        <v>1895</v>
      </c>
    </row>
    <row r="1053" spans="1:39" x14ac:dyDescent="0.2">
      <c r="A1053" s="1" t="s">
        <v>1897</v>
      </c>
      <c r="B1053" s="1" t="s">
        <v>1898</v>
      </c>
      <c r="C1053" s="57">
        <v>490180.2</v>
      </c>
      <c r="D1053" s="57">
        <v>0</v>
      </c>
      <c r="E1053" s="58">
        <v>0</v>
      </c>
      <c r="F1053" s="58">
        <v>1700</v>
      </c>
      <c r="G1053" s="57">
        <v>490180.2</v>
      </c>
      <c r="H1053" s="57">
        <v>1700</v>
      </c>
      <c r="I1053" s="57">
        <v>488480.2</v>
      </c>
      <c r="J1053" s="57">
        <v>0</v>
      </c>
      <c r="K1053" s="57">
        <f t="shared" si="32"/>
        <v>488480.2</v>
      </c>
      <c r="L1053" s="1" t="s">
        <v>5863</v>
      </c>
      <c r="M1053" s="1" t="s">
        <v>6925</v>
      </c>
      <c r="N1053" s="1" t="s">
        <v>6794</v>
      </c>
      <c r="O1053" s="1" t="s">
        <v>5863</v>
      </c>
      <c r="Q1053" s="3" t="s">
        <v>6813</v>
      </c>
      <c r="U1053" s="1" t="str">
        <f t="shared" si="33"/>
        <v>'302</v>
      </c>
      <c r="AI1053" s="1"/>
      <c r="AM1053" s="1" t="s">
        <v>1897</v>
      </c>
    </row>
    <row r="1054" spans="1:39" x14ac:dyDescent="0.2">
      <c r="A1054" s="1" t="s">
        <v>1899</v>
      </c>
      <c r="B1054" s="1" t="s">
        <v>1900</v>
      </c>
      <c r="C1054" s="57">
        <v>820475.77</v>
      </c>
      <c r="D1054" s="57">
        <v>0</v>
      </c>
      <c r="E1054" s="58">
        <v>32655.87</v>
      </c>
      <c r="F1054" s="58">
        <v>0</v>
      </c>
      <c r="G1054" s="57">
        <v>853131.64</v>
      </c>
      <c r="H1054" s="57">
        <v>0</v>
      </c>
      <c r="I1054" s="57">
        <v>853131.64</v>
      </c>
      <c r="J1054" s="57">
        <v>0</v>
      </c>
      <c r="K1054" s="57">
        <f t="shared" si="32"/>
        <v>853131.64</v>
      </c>
      <c r="L1054" s="1" t="s">
        <v>5863</v>
      </c>
      <c r="M1054" s="1" t="s">
        <v>6925</v>
      </c>
      <c r="N1054" s="1" t="s">
        <v>6794</v>
      </c>
      <c r="O1054" s="1" t="s">
        <v>5863</v>
      </c>
      <c r="Q1054" s="3" t="s">
        <v>6813</v>
      </c>
      <c r="U1054" s="1" t="str">
        <f t="shared" si="33"/>
        <v>'302</v>
      </c>
      <c r="AI1054" s="1"/>
      <c r="AM1054" s="1" t="s">
        <v>1899</v>
      </c>
    </row>
    <row r="1055" spans="1:39" x14ac:dyDescent="0.2">
      <c r="A1055" s="1" t="s">
        <v>1901</v>
      </c>
      <c r="B1055" s="1" t="s">
        <v>1902</v>
      </c>
      <c r="C1055" s="57">
        <v>4290851.1900000004</v>
      </c>
      <c r="D1055" s="57">
        <v>0</v>
      </c>
      <c r="E1055" s="58">
        <v>323268.09999999998</v>
      </c>
      <c r="F1055" s="58">
        <v>3916.16</v>
      </c>
      <c r="G1055" s="57">
        <v>4614119.29</v>
      </c>
      <c r="H1055" s="57">
        <v>3916.16</v>
      </c>
      <c r="I1055" s="57">
        <v>4610203.13</v>
      </c>
      <c r="J1055" s="57">
        <v>0</v>
      </c>
      <c r="K1055" s="57">
        <f t="shared" si="32"/>
        <v>4610203.13</v>
      </c>
      <c r="L1055" s="1" t="s">
        <v>5863</v>
      </c>
      <c r="M1055" s="1" t="s">
        <v>6925</v>
      </c>
      <c r="N1055" s="1" t="s">
        <v>6794</v>
      </c>
      <c r="O1055" s="1" t="s">
        <v>5863</v>
      </c>
      <c r="Q1055" s="3" t="s">
        <v>6813</v>
      </c>
      <c r="U1055" s="1" t="str">
        <f t="shared" si="33"/>
        <v>'302</v>
      </c>
      <c r="AI1055" s="1"/>
      <c r="AM1055" s="1" t="s">
        <v>1901</v>
      </c>
    </row>
    <row r="1056" spans="1:39" x14ac:dyDescent="0.2">
      <c r="A1056" s="1" t="s">
        <v>1903</v>
      </c>
      <c r="B1056" s="1" t="s">
        <v>1904</v>
      </c>
      <c r="C1056" s="57">
        <v>170343.94</v>
      </c>
      <c r="D1056" s="57">
        <v>0</v>
      </c>
      <c r="E1056" s="58">
        <v>0</v>
      </c>
      <c r="F1056" s="58">
        <v>0</v>
      </c>
      <c r="G1056" s="57">
        <v>170343.94</v>
      </c>
      <c r="H1056" s="57">
        <v>0</v>
      </c>
      <c r="I1056" s="57">
        <v>170343.94</v>
      </c>
      <c r="J1056" s="57">
        <v>0</v>
      </c>
      <c r="K1056" s="57">
        <f t="shared" si="32"/>
        <v>170343.94</v>
      </c>
      <c r="L1056" s="1" t="s">
        <v>5863</v>
      </c>
      <c r="M1056" s="1" t="s">
        <v>6925</v>
      </c>
      <c r="N1056" s="1" t="s">
        <v>6794</v>
      </c>
      <c r="O1056" s="1" t="s">
        <v>5863</v>
      </c>
      <c r="Q1056" s="3" t="s">
        <v>6813</v>
      </c>
      <c r="U1056" s="1" t="str">
        <f t="shared" si="33"/>
        <v>'302</v>
      </c>
      <c r="AI1056" s="1"/>
      <c r="AM1056" s="1" t="s">
        <v>1903</v>
      </c>
    </row>
    <row r="1057" spans="1:39" x14ac:dyDescent="0.2">
      <c r="A1057" s="1" t="s">
        <v>1905</v>
      </c>
      <c r="B1057" s="1" t="s">
        <v>1906</v>
      </c>
      <c r="C1057" s="57">
        <v>3932645.19</v>
      </c>
      <c r="D1057" s="57">
        <v>0</v>
      </c>
      <c r="E1057" s="58">
        <v>371765.84</v>
      </c>
      <c r="F1057" s="58">
        <v>0</v>
      </c>
      <c r="G1057" s="57">
        <v>4304411.03</v>
      </c>
      <c r="H1057" s="57">
        <v>0</v>
      </c>
      <c r="I1057" s="57">
        <v>4304411.03</v>
      </c>
      <c r="J1057" s="57">
        <v>0</v>
      </c>
      <c r="K1057" s="57">
        <f t="shared" si="32"/>
        <v>4304411.03</v>
      </c>
      <c r="L1057" s="1" t="s">
        <v>5863</v>
      </c>
      <c r="M1057" s="1" t="s">
        <v>6925</v>
      </c>
      <c r="N1057" s="1" t="s">
        <v>6794</v>
      </c>
      <c r="O1057" s="1" t="s">
        <v>5863</v>
      </c>
      <c r="Q1057" s="3" t="s">
        <v>6813</v>
      </c>
      <c r="U1057" s="1" t="str">
        <f t="shared" si="33"/>
        <v>'302</v>
      </c>
      <c r="AI1057" s="1"/>
      <c r="AM1057" s="1" t="s">
        <v>1905</v>
      </c>
    </row>
    <row r="1058" spans="1:39" x14ac:dyDescent="0.2">
      <c r="A1058" s="1" t="s">
        <v>1907</v>
      </c>
      <c r="B1058" s="1" t="s">
        <v>1908</v>
      </c>
      <c r="C1058" s="57">
        <v>10105261.91</v>
      </c>
      <c r="D1058" s="57">
        <v>0</v>
      </c>
      <c r="E1058" s="58">
        <v>1076857.6599999999</v>
      </c>
      <c r="F1058" s="58">
        <v>47877.78</v>
      </c>
      <c r="G1058" s="57">
        <v>11182119.57</v>
      </c>
      <c r="H1058" s="57">
        <v>47877.78</v>
      </c>
      <c r="I1058" s="57">
        <v>11134241.789999999</v>
      </c>
      <c r="J1058" s="57">
        <v>0</v>
      </c>
      <c r="K1058" s="57">
        <f t="shared" si="32"/>
        <v>11134241.789999999</v>
      </c>
      <c r="L1058" s="1" t="s">
        <v>5863</v>
      </c>
      <c r="M1058" s="1" t="s">
        <v>6925</v>
      </c>
      <c r="N1058" s="1" t="s">
        <v>6794</v>
      </c>
      <c r="O1058" s="1" t="s">
        <v>5863</v>
      </c>
      <c r="Q1058" s="3" t="s">
        <v>6813</v>
      </c>
      <c r="U1058" s="1" t="str">
        <f t="shared" si="33"/>
        <v>'302</v>
      </c>
      <c r="AI1058" s="1"/>
      <c r="AM1058" s="1" t="s">
        <v>1907</v>
      </c>
    </row>
    <row r="1059" spans="1:39" x14ac:dyDescent="0.2">
      <c r="A1059" s="1" t="s">
        <v>1909</v>
      </c>
      <c r="B1059" s="1" t="s">
        <v>1910</v>
      </c>
      <c r="C1059" s="57">
        <v>9748656.0700000003</v>
      </c>
      <c r="D1059" s="57">
        <v>0</v>
      </c>
      <c r="E1059" s="58">
        <v>549419.38</v>
      </c>
      <c r="F1059" s="58">
        <v>0</v>
      </c>
      <c r="G1059" s="57">
        <v>10298075.449999999</v>
      </c>
      <c r="H1059" s="57">
        <v>0</v>
      </c>
      <c r="I1059" s="57">
        <v>10298075.449999999</v>
      </c>
      <c r="J1059" s="57">
        <v>0</v>
      </c>
      <c r="K1059" s="57">
        <f t="shared" si="32"/>
        <v>10298075.449999999</v>
      </c>
      <c r="L1059" s="1" t="s">
        <v>5863</v>
      </c>
      <c r="M1059" s="1" t="s">
        <v>6925</v>
      </c>
      <c r="N1059" s="1" t="s">
        <v>6794</v>
      </c>
      <c r="O1059" s="1" t="s">
        <v>5863</v>
      </c>
      <c r="Q1059" s="3" t="s">
        <v>6813</v>
      </c>
      <c r="U1059" s="1" t="str">
        <f t="shared" si="33"/>
        <v>'302</v>
      </c>
      <c r="AI1059" s="1"/>
      <c r="AM1059" s="1" t="s">
        <v>1909</v>
      </c>
    </row>
    <row r="1060" spans="1:39" x14ac:dyDescent="0.2">
      <c r="A1060" s="1" t="s">
        <v>1911</v>
      </c>
      <c r="B1060" s="1" t="s">
        <v>1912</v>
      </c>
      <c r="C1060" s="57">
        <v>147375.28</v>
      </c>
      <c r="D1060" s="57">
        <v>0</v>
      </c>
      <c r="E1060" s="58">
        <v>132688.20000000001</v>
      </c>
      <c r="F1060" s="58">
        <v>1789.23</v>
      </c>
      <c r="G1060" s="57">
        <v>280063.48</v>
      </c>
      <c r="H1060" s="57">
        <v>1789.23</v>
      </c>
      <c r="I1060" s="57">
        <v>278274.25</v>
      </c>
      <c r="J1060" s="57">
        <v>0</v>
      </c>
      <c r="K1060" s="57">
        <f t="shared" si="32"/>
        <v>278274.25</v>
      </c>
      <c r="L1060" s="1" t="s">
        <v>5863</v>
      </c>
      <c r="M1060" s="1" t="s">
        <v>6925</v>
      </c>
      <c r="N1060" s="1" t="s">
        <v>6794</v>
      </c>
      <c r="O1060" s="1" t="s">
        <v>5863</v>
      </c>
      <c r="Q1060" s="3" t="s">
        <v>6813</v>
      </c>
      <c r="U1060" s="1" t="str">
        <f t="shared" si="33"/>
        <v>'302</v>
      </c>
      <c r="AI1060" s="1"/>
      <c r="AM1060" s="1" t="s">
        <v>1911</v>
      </c>
    </row>
    <row r="1061" spans="1:39" x14ac:dyDescent="0.2">
      <c r="A1061" s="1" t="s">
        <v>1913</v>
      </c>
      <c r="B1061" s="1" t="s">
        <v>1914</v>
      </c>
      <c r="C1061" s="57">
        <v>63640.12</v>
      </c>
      <c r="D1061" s="57">
        <v>0</v>
      </c>
      <c r="E1061" s="58">
        <v>5190.5200000000004</v>
      </c>
      <c r="F1061" s="58">
        <v>0</v>
      </c>
      <c r="G1061" s="57">
        <v>68830.64</v>
      </c>
      <c r="H1061" s="57">
        <v>0</v>
      </c>
      <c r="I1061" s="57">
        <v>68830.64</v>
      </c>
      <c r="J1061" s="57">
        <v>0</v>
      </c>
      <c r="K1061" s="57">
        <f t="shared" si="32"/>
        <v>68830.64</v>
      </c>
      <c r="L1061" s="1" t="s">
        <v>5863</v>
      </c>
      <c r="M1061" s="1" t="s">
        <v>6925</v>
      </c>
      <c r="N1061" s="1" t="s">
        <v>6794</v>
      </c>
      <c r="O1061" s="1" t="s">
        <v>5863</v>
      </c>
      <c r="Q1061" s="3" t="s">
        <v>6813</v>
      </c>
      <c r="U1061" s="1" t="str">
        <f t="shared" si="33"/>
        <v>'302</v>
      </c>
      <c r="AI1061" s="1"/>
      <c r="AM1061" s="1" t="s">
        <v>1913</v>
      </c>
    </row>
    <row r="1062" spans="1:39" x14ac:dyDescent="0.2">
      <c r="A1062" s="1" t="s">
        <v>1915</v>
      </c>
      <c r="B1062" s="1" t="s">
        <v>1916</v>
      </c>
      <c r="C1062" s="57">
        <v>1462</v>
      </c>
      <c r="D1062" s="57">
        <v>0</v>
      </c>
      <c r="E1062" s="58">
        <v>95038.24</v>
      </c>
      <c r="F1062" s="58">
        <v>0</v>
      </c>
      <c r="G1062" s="57">
        <v>96500.24</v>
      </c>
      <c r="H1062" s="57">
        <v>0</v>
      </c>
      <c r="I1062" s="57">
        <v>96500.24</v>
      </c>
      <c r="J1062" s="57">
        <v>0</v>
      </c>
      <c r="K1062" s="57">
        <f t="shared" si="32"/>
        <v>96500.24</v>
      </c>
      <c r="L1062" s="1" t="s">
        <v>5863</v>
      </c>
      <c r="M1062" s="1" t="s">
        <v>6925</v>
      </c>
      <c r="N1062" s="1" t="s">
        <v>6794</v>
      </c>
      <c r="O1062" s="1" t="s">
        <v>5863</v>
      </c>
      <c r="Q1062" s="3" t="s">
        <v>6813</v>
      </c>
      <c r="U1062" s="1" t="str">
        <f t="shared" si="33"/>
        <v>'303</v>
      </c>
      <c r="AI1062" s="1"/>
      <c r="AM1062" s="1" t="s">
        <v>1915</v>
      </c>
    </row>
    <row r="1063" spans="1:39" x14ac:dyDescent="0.2">
      <c r="A1063" s="1" t="s">
        <v>1917</v>
      </c>
      <c r="B1063" s="1" t="s">
        <v>1918</v>
      </c>
      <c r="C1063" s="57">
        <v>188657.33</v>
      </c>
      <c r="D1063" s="57">
        <v>0</v>
      </c>
      <c r="E1063" s="58">
        <v>16000</v>
      </c>
      <c r="F1063" s="58">
        <v>0</v>
      </c>
      <c r="G1063" s="57">
        <v>204657.33</v>
      </c>
      <c r="H1063" s="57">
        <v>0</v>
      </c>
      <c r="I1063" s="57">
        <v>204657.33</v>
      </c>
      <c r="J1063" s="57">
        <v>0</v>
      </c>
      <c r="K1063" s="57">
        <f t="shared" si="32"/>
        <v>204657.33</v>
      </c>
      <c r="L1063" s="1" t="s">
        <v>5863</v>
      </c>
      <c r="M1063" s="1" t="s">
        <v>6925</v>
      </c>
      <c r="N1063" s="1" t="s">
        <v>6794</v>
      </c>
      <c r="O1063" s="1" t="s">
        <v>5863</v>
      </c>
      <c r="Q1063" s="3" t="s">
        <v>6813</v>
      </c>
      <c r="U1063" s="1" t="str">
        <f t="shared" si="33"/>
        <v>'303</v>
      </c>
      <c r="AI1063" s="1"/>
      <c r="AM1063" s="1" t="s">
        <v>1917</v>
      </c>
    </row>
    <row r="1064" spans="1:39" x14ac:dyDescent="0.2">
      <c r="A1064" s="1" t="s">
        <v>1919</v>
      </c>
      <c r="B1064" s="1" t="s">
        <v>1920</v>
      </c>
      <c r="C1064" s="57">
        <v>10226973.039999999</v>
      </c>
      <c r="D1064" s="57">
        <v>0</v>
      </c>
      <c r="E1064" s="58">
        <v>904306.94</v>
      </c>
      <c r="F1064" s="58">
        <v>0</v>
      </c>
      <c r="G1064" s="57">
        <v>11131279.98</v>
      </c>
      <c r="H1064" s="57">
        <v>0</v>
      </c>
      <c r="I1064" s="57">
        <v>11131279.98</v>
      </c>
      <c r="J1064" s="57">
        <v>0</v>
      </c>
      <c r="K1064" s="57">
        <f t="shared" si="32"/>
        <v>11131279.98</v>
      </c>
      <c r="L1064" s="1" t="s">
        <v>5863</v>
      </c>
      <c r="M1064" s="1" t="s">
        <v>6925</v>
      </c>
      <c r="N1064" s="1" t="s">
        <v>6794</v>
      </c>
      <c r="O1064" s="1" t="s">
        <v>5863</v>
      </c>
      <c r="Q1064" s="3" t="s">
        <v>6813</v>
      </c>
      <c r="U1064" s="1" t="str">
        <f t="shared" si="33"/>
        <v>'304</v>
      </c>
      <c r="AI1064" s="1"/>
      <c r="AM1064" s="1" t="s">
        <v>1919</v>
      </c>
    </row>
    <row r="1065" spans="1:39" x14ac:dyDescent="0.2">
      <c r="A1065" s="1" t="s">
        <v>1921</v>
      </c>
      <c r="B1065" s="1" t="s">
        <v>1922</v>
      </c>
      <c r="C1065" s="57">
        <v>491320.47</v>
      </c>
      <c r="D1065" s="57">
        <v>0</v>
      </c>
      <c r="E1065" s="58">
        <v>482175.06</v>
      </c>
      <c r="F1065" s="58">
        <v>0</v>
      </c>
      <c r="G1065" s="57">
        <v>973495.53</v>
      </c>
      <c r="H1065" s="57">
        <v>0</v>
      </c>
      <c r="I1065" s="57">
        <v>973495.53</v>
      </c>
      <c r="J1065" s="57">
        <v>0</v>
      </c>
      <c r="K1065" s="57">
        <f t="shared" si="32"/>
        <v>973495.53</v>
      </c>
      <c r="L1065" s="1" t="s">
        <v>5863</v>
      </c>
      <c r="M1065" s="1" t="s">
        <v>6925</v>
      </c>
      <c r="N1065" s="1" t="s">
        <v>6794</v>
      </c>
      <c r="O1065" s="1" t="s">
        <v>5863</v>
      </c>
      <c r="Q1065" s="3" t="s">
        <v>6813</v>
      </c>
      <c r="U1065" s="1" t="str">
        <f t="shared" si="33"/>
        <v>'304</v>
      </c>
      <c r="AI1065" s="1"/>
      <c r="AM1065" s="1" t="s">
        <v>1921</v>
      </c>
    </row>
    <row r="1066" spans="1:39" x14ac:dyDescent="0.2">
      <c r="A1066" s="1" t="s">
        <v>1923</v>
      </c>
      <c r="B1066" s="1" t="s">
        <v>1924</v>
      </c>
      <c r="C1066" s="57">
        <v>1695667.54</v>
      </c>
      <c r="D1066" s="57">
        <v>0</v>
      </c>
      <c r="E1066" s="58">
        <v>2007339.06</v>
      </c>
      <c r="F1066" s="58">
        <v>583796.99</v>
      </c>
      <c r="G1066" s="57">
        <v>3703006.6</v>
      </c>
      <c r="H1066" s="57">
        <v>583796.99</v>
      </c>
      <c r="I1066" s="57">
        <v>3119209.61</v>
      </c>
      <c r="J1066" s="57">
        <v>0</v>
      </c>
      <c r="K1066" s="57">
        <f t="shared" si="32"/>
        <v>3119209.61</v>
      </c>
      <c r="L1066" s="1" t="s">
        <v>5863</v>
      </c>
      <c r="M1066" s="1" t="s">
        <v>6925</v>
      </c>
      <c r="N1066" s="1" t="s">
        <v>6794</v>
      </c>
      <c r="O1066" s="1" t="s">
        <v>5863</v>
      </c>
      <c r="Q1066" s="3" t="s">
        <v>6813</v>
      </c>
      <c r="U1066" s="1" t="str">
        <f t="shared" si="33"/>
        <v>'304</v>
      </c>
      <c r="AI1066" s="1"/>
      <c r="AM1066" s="1" t="s">
        <v>1923</v>
      </c>
    </row>
    <row r="1067" spans="1:39" x14ac:dyDescent="0.2">
      <c r="A1067" s="1" t="s">
        <v>1925</v>
      </c>
      <c r="B1067" s="1" t="s">
        <v>1926</v>
      </c>
      <c r="C1067" s="57">
        <v>0</v>
      </c>
      <c r="D1067" s="57">
        <v>0</v>
      </c>
      <c r="E1067" s="58">
        <v>4017005</v>
      </c>
      <c r="F1067" s="58">
        <v>0</v>
      </c>
      <c r="G1067" s="57">
        <v>4017005</v>
      </c>
      <c r="H1067" s="57">
        <v>0</v>
      </c>
      <c r="I1067" s="57">
        <v>4017005</v>
      </c>
      <c r="J1067" s="57">
        <v>0</v>
      </c>
      <c r="K1067" s="57">
        <f t="shared" si="32"/>
        <v>4017005</v>
      </c>
      <c r="L1067" s="1" t="s">
        <v>5863</v>
      </c>
      <c r="M1067" s="1" t="s">
        <v>6925</v>
      </c>
      <c r="N1067" s="1" t="s">
        <v>6794</v>
      </c>
      <c r="O1067" s="1" t="s">
        <v>5863</v>
      </c>
      <c r="Q1067" s="3" t="s">
        <v>6813</v>
      </c>
      <c r="U1067" s="1" t="str">
        <f t="shared" si="33"/>
        <v>'304</v>
      </c>
      <c r="AI1067" s="1"/>
      <c r="AM1067" s="1" t="s">
        <v>1925</v>
      </c>
    </row>
    <row r="1068" spans="1:39" x14ac:dyDescent="0.2">
      <c r="A1068" s="1" t="s">
        <v>1927</v>
      </c>
      <c r="B1068" s="1" t="s">
        <v>1928</v>
      </c>
      <c r="C1068" s="57">
        <v>697996.15</v>
      </c>
      <c r="D1068" s="57">
        <v>0</v>
      </c>
      <c r="E1068" s="58">
        <v>-58676.9</v>
      </c>
      <c r="F1068" s="58">
        <v>0</v>
      </c>
      <c r="G1068" s="57">
        <v>639319.25</v>
      </c>
      <c r="H1068" s="57">
        <v>0</v>
      </c>
      <c r="I1068" s="57">
        <v>639319.25</v>
      </c>
      <c r="J1068" s="57">
        <v>0</v>
      </c>
      <c r="K1068" s="57">
        <f t="shared" si="32"/>
        <v>639319.25</v>
      </c>
      <c r="L1068" s="1" t="s">
        <v>5863</v>
      </c>
      <c r="M1068" s="1" t="s">
        <v>6925</v>
      </c>
      <c r="N1068" s="1" t="s">
        <v>6794</v>
      </c>
      <c r="O1068" s="1" t="s">
        <v>5863</v>
      </c>
      <c r="Q1068" s="3" t="s">
        <v>6813</v>
      </c>
      <c r="U1068" s="1" t="str">
        <f t="shared" si="33"/>
        <v>'306</v>
      </c>
      <c r="AI1068" s="1"/>
      <c r="AM1068" s="1" t="s">
        <v>1927</v>
      </c>
    </row>
    <row r="1069" spans="1:39" x14ac:dyDescent="0.2">
      <c r="A1069" s="1" t="s">
        <v>1929</v>
      </c>
      <c r="B1069" s="1" t="s">
        <v>1930</v>
      </c>
      <c r="C1069" s="57">
        <v>3450834.81</v>
      </c>
      <c r="D1069" s="57">
        <v>0</v>
      </c>
      <c r="E1069" s="58">
        <v>4248816.55</v>
      </c>
      <c r="F1069" s="58">
        <v>6545309.0099999998</v>
      </c>
      <c r="G1069" s="57">
        <v>7699651.3600000003</v>
      </c>
      <c r="H1069" s="57">
        <v>6545309.0099999998</v>
      </c>
      <c r="I1069" s="57">
        <v>1154342.3500000001</v>
      </c>
      <c r="J1069" s="57">
        <v>0</v>
      </c>
      <c r="K1069" s="57">
        <f t="shared" si="32"/>
        <v>1154342.3500000001</v>
      </c>
      <c r="L1069" s="1" t="s">
        <v>5863</v>
      </c>
      <c r="M1069" s="1" t="s">
        <v>6925</v>
      </c>
      <c r="N1069" s="1" t="s">
        <v>6794</v>
      </c>
      <c r="O1069" s="1" t="s">
        <v>5863</v>
      </c>
      <c r="Q1069" s="3" t="s">
        <v>6813</v>
      </c>
      <c r="U1069" s="1" t="str">
        <f t="shared" si="33"/>
        <v>'307</v>
      </c>
      <c r="AI1069" s="1"/>
      <c r="AM1069" s="1" t="s">
        <v>1929</v>
      </c>
    </row>
    <row r="1070" spans="1:39" x14ac:dyDescent="0.2">
      <c r="A1070" s="1" t="s">
        <v>1931</v>
      </c>
      <c r="B1070" s="1" t="s">
        <v>1932</v>
      </c>
      <c r="C1070" s="57">
        <v>2151832.9700000002</v>
      </c>
      <c r="D1070" s="57">
        <v>0</v>
      </c>
      <c r="E1070" s="58">
        <v>2585826.7200000002</v>
      </c>
      <c r="F1070" s="58">
        <v>3235019.76</v>
      </c>
      <c r="G1070" s="57">
        <v>4737659.6900000004</v>
      </c>
      <c r="H1070" s="57">
        <v>3235019.76</v>
      </c>
      <c r="I1070" s="57">
        <v>1502639.93</v>
      </c>
      <c r="J1070" s="57">
        <v>0</v>
      </c>
      <c r="K1070" s="57">
        <f t="shared" si="32"/>
        <v>1502639.93</v>
      </c>
      <c r="L1070" s="1" t="s">
        <v>5863</v>
      </c>
      <c r="M1070" s="1" t="s">
        <v>6925</v>
      </c>
      <c r="N1070" s="1" t="s">
        <v>6794</v>
      </c>
      <c r="O1070" s="1" t="s">
        <v>5863</v>
      </c>
      <c r="Q1070" s="3" t="s">
        <v>6813</v>
      </c>
      <c r="U1070" s="1" t="str">
        <f t="shared" si="33"/>
        <v>'307</v>
      </c>
      <c r="AI1070" s="1"/>
      <c r="AM1070" s="1" t="s">
        <v>1931</v>
      </c>
    </row>
    <row r="1071" spans="1:39" x14ac:dyDescent="0.2">
      <c r="A1071" s="1" t="s">
        <v>1933</v>
      </c>
      <c r="B1071" s="1" t="s">
        <v>1934</v>
      </c>
      <c r="C1071" s="57">
        <v>957578.16</v>
      </c>
      <c r="D1071" s="57">
        <v>0</v>
      </c>
      <c r="E1071" s="58">
        <v>1779791.09</v>
      </c>
      <c r="F1071" s="58">
        <v>2179155.96</v>
      </c>
      <c r="G1071" s="57">
        <v>2737369.25</v>
      </c>
      <c r="H1071" s="57">
        <v>2179155.96</v>
      </c>
      <c r="I1071" s="57">
        <v>558213.29</v>
      </c>
      <c r="J1071" s="57">
        <v>0</v>
      </c>
      <c r="K1071" s="57">
        <f t="shared" si="32"/>
        <v>558213.29</v>
      </c>
      <c r="L1071" s="1" t="s">
        <v>5863</v>
      </c>
      <c r="M1071" s="1" t="s">
        <v>6925</v>
      </c>
      <c r="N1071" s="1" t="s">
        <v>6794</v>
      </c>
      <c r="O1071" s="1" t="s">
        <v>5863</v>
      </c>
      <c r="Q1071" s="3" t="s">
        <v>6813</v>
      </c>
      <c r="U1071" s="1" t="str">
        <f t="shared" si="33"/>
        <v>'308</v>
      </c>
      <c r="AI1071" s="1"/>
      <c r="AM1071" s="1" t="s">
        <v>1933</v>
      </c>
    </row>
    <row r="1072" spans="1:39" x14ac:dyDescent="0.2">
      <c r="A1072" s="1" t="s">
        <v>1935</v>
      </c>
      <c r="B1072" s="1" t="s">
        <v>1936</v>
      </c>
      <c r="C1072" s="57">
        <v>0</v>
      </c>
      <c r="D1072" s="57">
        <v>944415.15</v>
      </c>
      <c r="E1072" s="58">
        <v>11956.61</v>
      </c>
      <c r="F1072" s="58">
        <v>260025.36</v>
      </c>
      <c r="G1072" s="57">
        <v>11956.61</v>
      </c>
      <c r="H1072" s="57">
        <v>1204440.51</v>
      </c>
      <c r="I1072" s="57">
        <v>0</v>
      </c>
      <c r="J1072" s="57">
        <v>1192483.8999999999</v>
      </c>
      <c r="K1072" s="57">
        <f t="shared" si="32"/>
        <v>-1192483.8999999999</v>
      </c>
      <c r="L1072" s="1" t="s">
        <v>5863</v>
      </c>
      <c r="M1072" s="1" t="s">
        <v>6925</v>
      </c>
      <c r="N1072" s="1" t="s">
        <v>6794</v>
      </c>
      <c r="O1072" s="1" t="s">
        <v>5863</v>
      </c>
      <c r="Q1072" s="3" t="s">
        <v>6813</v>
      </c>
      <c r="U1072" s="1" t="str">
        <f t="shared" si="33"/>
        <v>'309</v>
      </c>
      <c r="AI1072" s="1"/>
      <c r="AM1072" s="1" t="s">
        <v>1935</v>
      </c>
    </row>
    <row r="1073" spans="1:39" x14ac:dyDescent="0.2">
      <c r="A1073" s="1" t="s">
        <v>1937</v>
      </c>
      <c r="B1073" s="1" t="s">
        <v>1938</v>
      </c>
      <c r="C1073" s="57">
        <v>0</v>
      </c>
      <c r="D1073" s="57">
        <v>8089953.54</v>
      </c>
      <c r="E1073" s="58">
        <v>47656.65</v>
      </c>
      <c r="F1073" s="58">
        <v>594865.19999999995</v>
      </c>
      <c r="G1073" s="57">
        <v>47656.65</v>
      </c>
      <c r="H1073" s="57">
        <v>8684818.7400000002</v>
      </c>
      <c r="I1073" s="57">
        <v>0</v>
      </c>
      <c r="J1073" s="57">
        <v>8637162.0899999999</v>
      </c>
      <c r="K1073" s="57">
        <f t="shared" si="32"/>
        <v>-8637162.0899999999</v>
      </c>
      <c r="L1073" s="1" t="s">
        <v>5863</v>
      </c>
      <c r="M1073" s="1" t="s">
        <v>6925</v>
      </c>
      <c r="N1073" s="1" t="s">
        <v>6794</v>
      </c>
      <c r="O1073" s="1" t="s">
        <v>5863</v>
      </c>
      <c r="Q1073" s="3" t="s">
        <v>6813</v>
      </c>
      <c r="U1073" s="1" t="str">
        <f t="shared" si="33"/>
        <v>'309</v>
      </c>
      <c r="AI1073" s="1"/>
      <c r="AM1073" s="1" t="s">
        <v>1937</v>
      </c>
    </row>
    <row r="1074" spans="1:39" x14ac:dyDescent="0.2">
      <c r="A1074" s="1" t="s">
        <v>1939</v>
      </c>
      <c r="B1074" s="1" t="s">
        <v>1940</v>
      </c>
      <c r="C1074" s="57">
        <v>0</v>
      </c>
      <c r="D1074" s="57">
        <v>6041349.5</v>
      </c>
      <c r="E1074" s="58">
        <v>0</v>
      </c>
      <c r="F1074" s="58">
        <v>823224.22</v>
      </c>
      <c r="G1074" s="57">
        <v>0</v>
      </c>
      <c r="H1074" s="57">
        <v>6864573.7199999997</v>
      </c>
      <c r="I1074" s="57">
        <v>0</v>
      </c>
      <c r="J1074" s="57">
        <v>6864573.7199999997</v>
      </c>
      <c r="K1074" s="57">
        <f t="shared" si="32"/>
        <v>-6864573.7199999997</v>
      </c>
      <c r="L1074" s="1" t="s">
        <v>5863</v>
      </c>
      <c r="M1074" s="1" t="s">
        <v>6925</v>
      </c>
      <c r="N1074" s="1" t="s">
        <v>6794</v>
      </c>
      <c r="O1074" s="1" t="s">
        <v>5863</v>
      </c>
      <c r="Q1074" s="3" t="s">
        <v>6813</v>
      </c>
      <c r="U1074" s="1" t="str">
        <f t="shared" si="33"/>
        <v>'309</v>
      </c>
      <c r="AI1074" s="1"/>
      <c r="AM1074" s="1" t="s">
        <v>1939</v>
      </c>
    </row>
    <row r="1075" spans="1:39" x14ac:dyDescent="0.2">
      <c r="A1075" s="1" t="s">
        <v>1941</v>
      </c>
      <c r="B1075" s="1" t="s">
        <v>1942</v>
      </c>
      <c r="C1075" s="57">
        <v>0</v>
      </c>
      <c r="D1075" s="57">
        <v>141457.04</v>
      </c>
      <c r="E1075" s="58">
        <v>1789.23</v>
      </c>
      <c r="F1075" s="58">
        <v>15349.73</v>
      </c>
      <c r="G1075" s="57">
        <v>1789.23</v>
      </c>
      <c r="H1075" s="57">
        <v>156806.76999999999</v>
      </c>
      <c r="I1075" s="57">
        <v>0</v>
      </c>
      <c r="J1075" s="57">
        <v>155017.54</v>
      </c>
      <c r="K1075" s="57">
        <f t="shared" si="32"/>
        <v>-155017.54</v>
      </c>
      <c r="L1075" s="1" t="s">
        <v>5863</v>
      </c>
      <c r="M1075" s="1" t="s">
        <v>6925</v>
      </c>
      <c r="N1075" s="1" t="s">
        <v>6794</v>
      </c>
      <c r="O1075" s="1" t="s">
        <v>5863</v>
      </c>
      <c r="Q1075" s="3" t="s">
        <v>6813</v>
      </c>
      <c r="U1075" s="1" t="str">
        <f t="shared" si="33"/>
        <v>'309</v>
      </c>
      <c r="AI1075" s="1"/>
      <c r="AM1075" s="1" t="s">
        <v>1941</v>
      </c>
    </row>
    <row r="1076" spans="1:39" x14ac:dyDescent="0.2">
      <c r="A1076" s="1" t="s">
        <v>1943</v>
      </c>
      <c r="B1076" s="1" t="s">
        <v>1944</v>
      </c>
      <c r="C1076" s="57">
        <v>0</v>
      </c>
      <c r="D1076" s="57">
        <v>45881.64</v>
      </c>
      <c r="E1076" s="58">
        <v>0</v>
      </c>
      <c r="F1076" s="58">
        <v>4197.76</v>
      </c>
      <c r="G1076" s="57">
        <v>0</v>
      </c>
      <c r="H1076" s="57">
        <v>50079.4</v>
      </c>
      <c r="I1076" s="57">
        <v>0</v>
      </c>
      <c r="J1076" s="57">
        <v>50079.4</v>
      </c>
      <c r="K1076" s="57">
        <f t="shared" si="32"/>
        <v>-50079.4</v>
      </c>
      <c r="L1076" s="1" t="s">
        <v>5863</v>
      </c>
      <c r="M1076" s="1" t="s">
        <v>6925</v>
      </c>
      <c r="N1076" s="1" t="s">
        <v>6794</v>
      </c>
      <c r="O1076" s="1" t="s">
        <v>5863</v>
      </c>
      <c r="Q1076" s="3" t="s">
        <v>6813</v>
      </c>
      <c r="U1076" s="1" t="str">
        <f t="shared" si="33"/>
        <v>'309</v>
      </c>
      <c r="AI1076" s="1"/>
      <c r="AM1076" s="1" t="s">
        <v>1943</v>
      </c>
    </row>
    <row r="1077" spans="1:39" x14ac:dyDescent="0.2">
      <c r="A1077" s="1" t="s">
        <v>1945</v>
      </c>
      <c r="B1077" s="1" t="s">
        <v>1946</v>
      </c>
      <c r="C1077" s="57">
        <v>0</v>
      </c>
      <c r="D1077" s="57">
        <v>810687.75</v>
      </c>
      <c r="E1077" s="58">
        <v>316782.48</v>
      </c>
      <c r="F1077" s="58">
        <v>260006.27</v>
      </c>
      <c r="G1077" s="57">
        <v>316782.48</v>
      </c>
      <c r="H1077" s="57">
        <v>1070694.02</v>
      </c>
      <c r="I1077" s="57">
        <v>0</v>
      </c>
      <c r="J1077" s="57">
        <v>753911.54</v>
      </c>
      <c r="K1077" s="57">
        <f t="shared" si="32"/>
        <v>-753911.54</v>
      </c>
      <c r="L1077" s="1" t="s">
        <v>5863</v>
      </c>
      <c r="M1077" s="1" t="s">
        <v>6925</v>
      </c>
      <c r="N1077" s="1" t="s">
        <v>6794</v>
      </c>
      <c r="O1077" s="1" t="s">
        <v>5863</v>
      </c>
      <c r="Q1077" s="3" t="s">
        <v>6813</v>
      </c>
      <c r="U1077" s="1" t="str">
        <f t="shared" si="33"/>
        <v>'309</v>
      </c>
      <c r="AI1077" s="1"/>
      <c r="AM1077" s="1" t="s">
        <v>1945</v>
      </c>
    </row>
    <row r="1078" spans="1:39" x14ac:dyDescent="0.2">
      <c r="A1078" s="1" t="s">
        <v>1947</v>
      </c>
      <c r="B1078" s="1" t="s">
        <v>1948</v>
      </c>
      <c r="C1078" s="57">
        <v>0</v>
      </c>
      <c r="D1078" s="57">
        <v>0</v>
      </c>
      <c r="E1078" s="58">
        <v>0</v>
      </c>
      <c r="F1078" s="58">
        <v>28271.5</v>
      </c>
      <c r="G1078" s="57">
        <v>0</v>
      </c>
      <c r="H1078" s="57">
        <v>28271.5</v>
      </c>
      <c r="I1078" s="57">
        <v>0</v>
      </c>
      <c r="J1078" s="57">
        <v>28271.5</v>
      </c>
      <c r="K1078" s="57">
        <f t="shared" si="32"/>
        <v>-28271.5</v>
      </c>
      <c r="L1078" s="1" t="s">
        <v>5863</v>
      </c>
      <c r="M1078" s="1" t="s">
        <v>6925</v>
      </c>
      <c r="N1078" s="1" t="s">
        <v>6794</v>
      </c>
      <c r="O1078" s="1" t="s">
        <v>5863</v>
      </c>
      <c r="Q1078" s="3" t="s">
        <v>6813</v>
      </c>
      <c r="U1078" s="1" t="str">
        <f t="shared" si="33"/>
        <v>'309</v>
      </c>
      <c r="AI1078" s="1"/>
      <c r="AM1078" s="1" t="s">
        <v>1947</v>
      </c>
    </row>
    <row r="1079" spans="1:39" x14ac:dyDescent="0.2">
      <c r="A1079" s="1" t="s">
        <v>1949</v>
      </c>
      <c r="B1079" s="1" t="s">
        <v>1950</v>
      </c>
      <c r="C1079" s="57">
        <v>0</v>
      </c>
      <c r="D1079" s="57">
        <v>413100.79999999999</v>
      </c>
      <c r="E1079" s="58">
        <v>1700.02</v>
      </c>
      <c r="F1079" s="58">
        <v>25113.82</v>
      </c>
      <c r="G1079" s="57">
        <v>1700.02</v>
      </c>
      <c r="H1079" s="57">
        <v>438214.62</v>
      </c>
      <c r="I1079" s="57">
        <v>0</v>
      </c>
      <c r="J1079" s="57">
        <v>436514.6</v>
      </c>
      <c r="K1079" s="57">
        <f t="shared" si="32"/>
        <v>-436514.6</v>
      </c>
      <c r="L1079" s="1" t="s">
        <v>5863</v>
      </c>
      <c r="M1079" s="1" t="s">
        <v>6925</v>
      </c>
      <c r="N1079" s="1" t="s">
        <v>6794</v>
      </c>
      <c r="O1079" s="1" t="s">
        <v>5863</v>
      </c>
      <c r="Q1079" s="3" t="s">
        <v>6813</v>
      </c>
      <c r="U1079" s="1" t="str">
        <f t="shared" si="33"/>
        <v>'309</v>
      </c>
      <c r="AI1079" s="1"/>
      <c r="AM1079" s="1" t="s">
        <v>1949</v>
      </c>
    </row>
    <row r="1080" spans="1:39" x14ac:dyDescent="0.2">
      <c r="A1080" s="1" t="s">
        <v>1951</v>
      </c>
      <c r="B1080" s="1" t="s">
        <v>1952</v>
      </c>
      <c r="C1080" s="57">
        <v>0</v>
      </c>
      <c r="D1080" s="57">
        <v>720587.27</v>
      </c>
      <c r="E1080" s="58">
        <v>0</v>
      </c>
      <c r="F1080" s="58">
        <v>39807.910000000003</v>
      </c>
      <c r="G1080" s="57">
        <v>0</v>
      </c>
      <c r="H1080" s="57">
        <v>760395.18</v>
      </c>
      <c r="I1080" s="57">
        <v>0</v>
      </c>
      <c r="J1080" s="57">
        <v>760395.18</v>
      </c>
      <c r="K1080" s="57">
        <f t="shared" si="32"/>
        <v>-760395.18</v>
      </c>
      <c r="L1080" s="1" t="s">
        <v>5863</v>
      </c>
      <c r="M1080" s="1" t="s">
        <v>6925</v>
      </c>
      <c r="N1080" s="1" t="s">
        <v>6794</v>
      </c>
      <c r="O1080" s="1" t="s">
        <v>5863</v>
      </c>
      <c r="Q1080" s="3" t="s">
        <v>6813</v>
      </c>
      <c r="U1080" s="1" t="str">
        <f t="shared" si="33"/>
        <v>'309</v>
      </c>
      <c r="AI1080" s="1"/>
      <c r="AM1080" s="1" t="s">
        <v>1951</v>
      </c>
    </row>
    <row r="1081" spans="1:39" x14ac:dyDescent="0.2">
      <c r="A1081" s="1" t="s">
        <v>1953</v>
      </c>
      <c r="B1081" s="1" t="s">
        <v>1954</v>
      </c>
      <c r="C1081" s="57">
        <v>0</v>
      </c>
      <c r="D1081" s="57">
        <v>1884077.51</v>
      </c>
      <c r="E1081" s="58">
        <v>3383.61</v>
      </c>
      <c r="F1081" s="58">
        <v>442514.34</v>
      </c>
      <c r="G1081" s="57">
        <v>3383.61</v>
      </c>
      <c r="H1081" s="57">
        <v>2326591.85</v>
      </c>
      <c r="I1081" s="57">
        <v>0</v>
      </c>
      <c r="J1081" s="57">
        <v>2323208.2400000002</v>
      </c>
      <c r="K1081" s="57">
        <f t="shared" si="32"/>
        <v>-2323208.2400000002</v>
      </c>
      <c r="L1081" s="1" t="s">
        <v>5863</v>
      </c>
      <c r="M1081" s="1" t="s">
        <v>6925</v>
      </c>
      <c r="N1081" s="1" t="s">
        <v>6794</v>
      </c>
      <c r="O1081" s="1" t="s">
        <v>5863</v>
      </c>
      <c r="Q1081" s="3" t="s">
        <v>6813</v>
      </c>
      <c r="U1081" s="1" t="str">
        <f t="shared" si="33"/>
        <v>'309</v>
      </c>
      <c r="AI1081" s="1"/>
      <c r="AM1081" s="1" t="s">
        <v>1953</v>
      </c>
    </row>
    <row r="1082" spans="1:39" x14ac:dyDescent="0.2">
      <c r="A1082" s="1" t="s">
        <v>1955</v>
      </c>
      <c r="B1082" s="1" t="s">
        <v>1956</v>
      </c>
      <c r="C1082" s="57">
        <v>0</v>
      </c>
      <c r="D1082" s="57">
        <v>149539.49</v>
      </c>
      <c r="E1082" s="58">
        <v>0</v>
      </c>
      <c r="F1082" s="58">
        <v>13938.35</v>
      </c>
      <c r="G1082" s="57">
        <v>0</v>
      </c>
      <c r="H1082" s="57">
        <v>163477.84</v>
      </c>
      <c r="I1082" s="57">
        <v>0</v>
      </c>
      <c r="J1082" s="57">
        <v>163477.84</v>
      </c>
      <c r="K1082" s="57">
        <f t="shared" si="32"/>
        <v>-163477.84</v>
      </c>
      <c r="L1082" s="1" t="s">
        <v>5863</v>
      </c>
      <c r="M1082" s="1" t="s">
        <v>6925</v>
      </c>
      <c r="N1082" s="1" t="s">
        <v>6794</v>
      </c>
      <c r="O1082" s="1" t="s">
        <v>5863</v>
      </c>
      <c r="Q1082" s="3" t="s">
        <v>6813</v>
      </c>
      <c r="U1082" s="1" t="str">
        <f t="shared" si="33"/>
        <v>'309</v>
      </c>
      <c r="AI1082" s="1"/>
      <c r="AM1082" s="1" t="s">
        <v>1955</v>
      </c>
    </row>
    <row r="1083" spans="1:39" x14ac:dyDescent="0.2">
      <c r="A1083" s="1" t="s">
        <v>1957</v>
      </c>
      <c r="B1083" s="1" t="s">
        <v>1958</v>
      </c>
      <c r="C1083" s="57">
        <v>0</v>
      </c>
      <c r="D1083" s="57">
        <v>1993299.1</v>
      </c>
      <c r="E1083" s="58">
        <v>0</v>
      </c>
      <c r="F1083" s="58">
        <v>473584.55</v>
      </c>
      <c r="G1083" s="57">
        <v>0</v>
      </c>
      <c r="H1083" s="57">
        <v>2466883.65</v>
      </c>
      <c r="I1083" s="57">
        <v>0</v>
      </c>
      <c r="J1083" s="57">
        <v>2466883.65</v>
      </c>
      <c r="K1083" s="57">
        <f t="shared" si="32"/>
        <v>-2466883.65</v>
      </c>
      <c r="L1083" s="1" t="s">
        <v>5863</v>
      </c>
      <c r="M1083" s="1" t="s">
        <v>6925</v>
      </c>
      <c r="N1083" s="1" t="s">
        <v>6794</v>
      </c>
      <c r="O1083" s="1" t="s">
        <v>5863</v>
      </c>
      <c r="Q1083" s="3" t="s">
        <v>6813</v>
      </c>
      <c r="U1083" s="1" t="str">
        <f t="shared" si="33"/>
        <v>'309</v>
      </c>
      <c r="AI1083" s="1"/>
      <c r="AM1083" s="1" t="s">
        <v>1957</v>
      </c>
    </row>
    <row r="1084" spans="1:39" x14ac:dyDescent="0.2">
      <c r="A1084" s="1" t="s">
        <v>1959</v>
      </c>
      <c r="B1084" s="1" t="s">
        <v>1960</v>
      </c>
      <c r="C1084" s="57">
        <v>0</v>
      </c>
      <c r="D1084" s="57">
        <v>1462</v>
      </c>
      <c r="E1084" s="58">
        <v>0</v>
      </c>
      <c r="F1084" s="58">
        <v>63017.78</v>
      </c>
      <c r="G1084" s="57">
        <v>0</v>
      </c>
      <c r="H1084" s="57">
        <v>64479.78</v>
      </c>
      <c r="I1084" s="57">
        <v>0</v>
      </c>
      <c r="J1084" s="57">
        <v>64479.78</v>
      </c>
      <c r="K1084" s="57">
        <f t="shared" si="32"/>
        <v>-64479.78</v>
      </c>
      <c r="L1084" s="1" t="s">
        <v>5863</v>
      </c>
      <c r="M1084" s="1" t="s">
        <v>6925</v>
      </c>
      <c r="N1084" s="1" t="s">
        <v>6794</v>
      </c>
      <c r="O1084" s="1" t="s">
        <v>5863</v>
      </c>
      <c r="Q1084" s="3" t="s">
        <v>6813</v>
      </c>
      <c r="U1084" s="1" t="str">
        <f t="shared" si="33"/>
        <v>'309</v>
      </c>
      <c r="AI1084" s="1"/>
      <c r="AM1084" s="1" t="s">
        <v>1959</v>
      </c>
    </row>
    <row r="1085" spans="1:39" x14ac:dyDescent="0.2">
      <c r="A1085" s="1" t="s">
        <v>1961</v>
      </c>
      <c r="B1085" s="1" t="s">
        <v>1962</v>
      </c>
      <c r="C1085" s="57">
        <v>0</v>
      </c>
      <c r="D1085" s="57">
        <v>3591687.54</v>
      </c>
      <c r="E1085" s="58">
        <v>0</v>
      </c>
      <c r="F1085" s="58">
        <v>1022677.48</v>
      </c>
      <c r="G1085" s="57">
        <v>0</v>
      </c>
      <c r="H1085" s="57">
        <v>4614365.0199999996</v>
      </c>
      <c r="I1085" s="57">
        <v>0</v>
      </c>
      <c r="J1085" s="57">
        <v>4614365.0199999996</v>
      </c>
      <c r="K1085" s="57">
        <f t="shared" si="32"/>
        <v>-4614365.0199999996</v>
      </c>
      <c r="L1085" s="1" t="s">
        <v>5863</v>
      </c>
      <c r="M1085" s="1" t="s">
        <v>6925</v>
      </c>
      <c r="N1085" s="1" t="s">
        <v>6794</v>
      </c>
      <c r="O1085" s="1" t="s">
        <v>5863</v>
      </c>
      <c r="Q1085" s="3" t="s">
        <v>6813</v>
      </c>
      <c r="U1085" s="1" t="str">
        <f t="shared" si="33"/>
        <v>'309</v>
      </c>
      <c r="AI1085" s="1"/>
      <c r="AM1085" s="1" t="s">
        <v>1961</v>
      </c>
    </row>
    <row r="1086" spans="1:39" x14ac:dyDescent="0.2">
      <c r="A1086" s="1" t="s">
        <v>1963</v>
      </c>
      <c r="B1086" s="1" t="s">
        <v>1964</v>
      </c>
      <c r="C1086" s="57">
        <v>0</v>
      </c>
      <c r="D1086" s="57">
        <v>500026.62</v>
      </c>
      <c r="E1086" s="58">
        <v>0</v>
      </c>
      <c r="F1086" s="58">
        <v>77791.34</v>
      </c>
      <c r="G1086" s="57">
        <v>0</v>
      </c>
      <c r="H1086" s="57">
        <v>577817.96</v>
      </c>
      <c r="I1086" s="57">
        <v>0</v>
      </c>
      <c r="J1086" s="57">
        <v>577817.96</v>
      </c>
      <c r="K1086" s="57">
        <f t="shared" si="32"/>
        <v>-577817.96</v>
      </c>
      <c r="L1086" s="1" t="s">
        <v>5863</v>
      </c>
      <c r="M1086" s="1" t="s">
        <v>6925</v>
      </c>
      <c r="N1086" s="1" t="s">
        <v>6794</v>
      </c>
      <c r="O1086" s="1" t="s">
        <v>5863</v>
      </c>
      <c r="Q1086" s="3" t="s">
        <v>6813</v>
      </c>
      <c r="U1086" s="1" t="str">
        <f t="shared" si="33"/>
        <v>'309</v>
      </c>
      <c r="AI1086" s="1"/>
      <c r="AM1086" s="1" t="s">
        <v>1963</v>
      </c>
    </row>
    <row r="1087" spans="1:39" x14ac:dyDescent="0.2">
      <c r="A1087" s="1" t="s">
        <v>1965</v>
      </c>
      <c r="B1087" s="1" t="s">
        <v>1966</v>
      </c>
      <c r="C1087" s="57">
        <v>636726.66</v>
      </c>
      <c r="D1087" s="57">
        <v>0</v>
      </c>
      <c r="E1087" s="58">
        <v>0</v>
      </c>
      <c r="F1087" s="58">
        <v>0</v>
      </c>
      <c r="G1087" s="57">
        <v>636726.66</v>
      </c>
      <c r="H1087" s="57">
        <v>0</v>
      </c>
      <c r="I1087" s="57">
        <v>636726.66</v>
      </c>
      <c r="J1087" s="57">
        <v>0</v>
      </c>
      <c r="K1087" s="57">
        <f t="shared" si="32"/>
        <v>636726.66</v>
      </c>
      <c r="L1087" s="1" t="s">
        <v>6709</v>
      </c>
      <c r="M1087" s="1" t="s">
        <v>6926</v>
      </c>
      <c r="N1087" s="1" t="s">
        <v>6795</v>
      </c>
      <c r="O1087" s="1" t="s">
        <v>5863</v>
      </c>
      <c r="Q1087" s="3" t="s">
        <v>6813</v>
      </c>
      <c r="U1087" s="1" t="str">
        <f t="shared" si="33"/>
        <v>'311</v>
      </c>
      <c r="AI1087" s="1"/>
      <c r="AM1087" s="1" t="s">
        <v>1965</v>
      </c>
    </row>
    <row r="1088" spans="1:39" x14ac:dyDescent="0.2">
      <c r="A1088" s="1" t="s">
        <v>1967</v>
      </c>
      <c r="B1088" s="1" t="s">
        <v>1968</v>
      </c>
      <c r="C1088" s="57">
        <v>973295.44</v>
      </c>
      <c r="D1088" s="57">
        <v>0</v>
      </c>
      <c r="E1088" s="58">
        <v>155601.5</v>
      </c>
      <c r="F1088" s="58">
        <v>0</v>
      </c>
      <c r="G1088" s="57">
        <v>1128896.94</v>
      </c>
      <c r="H1088" s="57">
        <v>0</v>
      </c>
      <c r="I1088" s="57">
        <v>1128896.94</v>
      </c>
      <c r="J1088" s="57">
        <v>0</v>
      </c>
      <c r="K1088" s="57">
        <f t="shared" si="32"/>
        <v>1128896.94</v>
      </c>
      <c r="L1088" s="1" t="s">
        <v>6709</v>
      </c>
      <c r="M1088" s="1" t="s">
        <v>6926</v>
      </c>
      <c r="N1088" s="1" t="s">
        <v>6795</v>
      </c>
      <c r="O1088" s="1" t="s">
        <v>5863</v>
      </c>
      <c r="Q1088" s="3" t="s">
        <v>6813</v>
      </c>
      <c r="U1088" s="1" t="str">
        <f t="shared" si="33"/>
        <v>'312</v>
      </c>
      <c r="AI1088" s="1"/>
      <c r="AM1088" s="1" t="s">
        <v>1967</v>
      </c>
    </row>
    <row r="1089" spans="1:39" x14ac:dyDescent="0.2">
      <c r="A1089" s="1" t="s">
        <v>1969</v>
      </c>
      <c r="B1089" s="1" t="s">
        <v>1970</v>
      </c>
      <c r="C1089" s="57">
        <v>6848244.0599999996</v>
      </c>
      <c r="D1089" s="57">
        <v>0</v>
      </c>
      <c r="E1089" s="58">
        <v>133729.92000000001</v>
      </c>
      <c r="F1089" s="58">
        <v>0</v>
      </c>
      <c r="G1089" s="57">
        <v>6981973.9800000004</v>
      </c>
      <c r="H1089" s="57">
        <v>0</v>
      </c>
      <c r="I1089" s="57">
        <v>6981973.9800000004</v>
      </c>
      <c r="J1089" s="57">
        <v>0</v>
      </c>
      <c r="K1089" s="57">
        <f t="shared" si="32"/>
        <v>6981973.9800000004</v>
      </c>
      <c r="L1089" s="1" t="s">
        <v>6709</v>
      </c>
      <c r="M1089" s="1" t="s">
        <v>6926</v>
      </c>
      <c r="N1089" s="1" t="s">
        <v>6795</v>
      </c>
      <c r="O1089" s="1" t="s">
        <v>5863</v>
      </c>
      <c r="Q1089" s="3" t="s">
        <v>6813</v>
      </c>
      <c r="U1089" s="1" t="str">
        <f t="shared" si="33"/>
        <v>'312</v>
      </c>
      <c r="AI1089" s="1"/>
      <c r="AM1089" s="1" t="s">
        <v>1969</v>
      </c>
    </row>
    <row r="1090" spans="1:39" x14ac:dyDescent="0.2">
      <c r="A1090" s="1" t="s">
        <v>1971</v>
      </c>
      <c r="B1090" s="1" t="s">
        <v>1972</v>
      </c>
      <c r="C1090" s="57">
        <v>88725.4</v>
      </c>
      <c r="D1090" s="57">
        <v>0</v>
      </c>
      <c r="E1090" s="58">
        <v>0</v>
      </c>
      <c r="F1090" s="58">
        <v>0</v>
      </c>
      <c r="G1090" s="57">
        <v>88725.4</v>
      </c>
      <c r="H1090" s="57">
        <v>0</v>
      </c>
      <c r="I1090" s="57">
        <v>88725.4</v>
      </c>
      <c r="J1090" s="57">
        <v>0</v>
      </c>
      <c r="K1090" s="57">
        <f t="shared" si="32"/>
        <v>88725.4</v>
      </c>
      <c r="L1090" s="1" t="s">
        <v>6709</v>
      </c>
      <c r="M1090" s="1" t="s">
        <v>6926</v>
      </c>
      <c r="N1090" s="1" t="s">
        <v>6795</v>
      </c>
      <c r="O1090" s="1" t="s">
        <v>5863</v>
      </c>
      <c r="Q1090" s="3" t="s">
        <v>6813</v>
      </c>
      <c r="U1090" s="1" t="str">
        <f t="shared" si="33"/>
        <v>'312</v>
      </c>
      <c r="AI1090" s="1"/>
      <c r="AM1090" s="1" t="s">
        <v>1971</v>
      </c>
    </row>
    <row r="1091" spans="1:39" x14ac:dyDescent="0.2">
      <c r="A1091" s="1" t="s">
        <v>1973</v>
      </c>
      <c r="B1091" s="1" t="s">
        <v>1974</v>
      </c>
      <c r="C1091" s="57">
        <v>253401</v>
      </c>
      <c r="D1091" s="57">
        <v>0</v>
      </c>
      <c r="E1091" s="58">
        <v>0</v>
      </c>
      <c r="F1091" s="58">
        <v>0</v>
      </c>
      <c r="G1091" s="57">
        <v>253401</v>
      </c>
      <c r="H1091" s="57">
        <v>0</v>
      </c>
      <c r="I1091" s="57">
        <v>253401</v>
      </c>
      <c r="J1091" s="57">
        <v>0</v>
      </c>
      <c r="K1091" s="57">
        <f t="shared" si="32"/>
        <v>253401</v>
      </c>
      <c r="L1091" s="1" t="s">
        <v>6709</v>
      </c>
      <c r="M1091" s="1" t="s">
        <v>6926</v>
      </c>
      <c r="N1091" s="1" t="s">
        <v>6795</v>
      </c>
      <c r="O1091" s="1" t="s">
        <v>5863</v>
      </c>
      <c r="Q1091" s="3" t="s">
        <v>6813</v>
      </c>
      <c r="U1091" s="1" t="str">
        <f t="shared" si="33"/>
        <v>'312</v>
      </c>
      <c r="AI1091" s="1"/>
      <c r="AM1091" s="1" t="s">
        <v>1973</v>
      </c>
    </row>
    <row r="1092" spans="1:39" x14ac:dyDescent="0.2">
      <c r="A1092" s="1" t="s">
        <v>1975</v>
      </c>
      <c r="B1092" s="1" t="s">
        <v>1976</v>
      </c>
      <c r="C1092" s="57">
        <v>908707.64</v>
      </c>
      <c r="D1092" s="57">
        <v>0</v>
      </c>
      <c r="E1092" s="58">
        <v>0</v>
      </c>
      <c r="F1092" s="58">
        <v>0</v>
      </c>
      <c r="G1092" s="57">
        <v>908707.64</v>
      </c>
      <c r="H1092" s="57">
        <v>0</v>
      </c>
      <c r="I1092" s="57">
        <v>908707.64</v>
      </c>
      <c r="J1092" s="57">
        <v>0</v>
      </c>
      <c r="K1092" s="57">
        <f t="shared" si="32"/>
        <v>908707.64</v>
      </c>
      <c r="L1092" s="1" t="s">
        <v>6709</v>
      </c>
      <c r="M1092" s="1" t="s">
        <v>6926</v>
      </c>
      <c r="N1092" s="1" t="s">
        <v>6795</v>
      </c>
      <c r="O1092" s="1" t="s">
        <v>5863</v>
      </c>
      <c r="Q1092" s="3" t="s">
        <v>6813</v>
      </c>
      <c r="U1092" s="1" t="str">
        <f t="shared" si="33"/>
        <v>'313</v>
      </c>
      <c r="AI1092" s="1"/>
      <c r="AM1092" s="1" t="s">
        <v>1975</v>
      </c>
    </row>
    <row r="1093" spans="1:39" x14ac:dyDescent="0.2">
      <c r="A1093" s="1" t="s">
        <v>1977</v>
      </c>
      <c r="B1093" s="1" t="s">
        <v>1978</v>
      </c>
      <c r="C1093" s="57">
        <v>218399.75</v>
      </c>
      <c r="D1093" s="57">
        <v>0</v>
      </c>
      <c r="E1093" s="58">
        <v>0</v>
      </c>
      <c r="F1093" s="58">
        <v>0</v>
      </c>
      <c r="G1093" s="57">
        <v>218399.75</v>
      </c>
      <c r="H1093" s="57">
        <v>0</v>
      </c>
      <c r="I1093" s="57">
        <v>218399.75</v>
      </c>
      <c r="J1093" s="57">
        <v>0</v>
      </c>
      <c r="K1093" s="57">
        <f t="shared" si="32"/>
        <v>218399.75</v>
      </c>
      <c r="L1093" s="1" t="s">
        <v>6709</v>
      </c>
      <c r="M1093" s="1" t="s">
        <v>6926</v>
      </c>
      <c r="N1093" s="1" t="s">
        <v>6795</v>
      </c>
      <c r="O1093" s="1" t="s">
        <v>5863</v>
      </c>
      <c r="Q1093" s="3" t="s">
        <v>6813</v>
      </c>
      <c r="U1093" s="1" t="str">
        <f t="shared" si="33"/>
        <v>'313</v>
      </c>
      <c r="AI1093" s="1"/>
      <c r="AM1093" s="1" t="s">
        <v>1977</v>
      </c>
    </row>
    <row r="1094" spans="1:39" x14ac:dyDescent="0.2">
      <c r="A1094" s="1" t="s">
        <v>1979</v>
      </c>
      <c r="B1094" s="1" t="s">
        <v>1980</v>
      </c>
      <c r="C1094" s="57">
        <v>1709851.7</v>
      </c>
      <c r="D1094" s="57">
        <v>0</v>
      </c>
      <c r="E1094" s="58">
        <v>1029383.11</v>
      </c>
      <c r="F1094" s="58">
        <v>196292.63</v>
      </c>
      <c r="G1094" s="57">
        <v>2739234.81</v>
      </c>
      <c r="H1094" s="57">
        <v>196292.63</v>
      </c>
      <c r="I1094" s="57">
        <v>2542942.1800000002</v>
      </c>
      <c r="J1094" s="57">
        <v>0</v>
      </c>
      <c r="K1094" s="57">
        <f t="shared" si="32"/>
        <v>2542942.1800000002</v>
      </c>
      <c r="L1094" s="1" t="s">
        <v>6709</v>
      </c>
      <c r="M1094" s="1" t="s">
        <v>6926</v>
      </c>
      <c r="N1094" s="1" t="s">
        <v>6795</v>
      </c>
      <c r="O1094" s="1" t="s">
        <v>5863</v>
      </c>
      <c r="Q1094" s="3" t="s">
        <v>6813</v>
      </c>
      <c r="U1094" s="1" t="str">
        <f t="shared" si="33"/>
        <v>'317</v>
      </c>
      <c r="AI1094" s="1"/>
      <c r="AM1094" s="1" t="s">
        <v>1979</v>
      </c>
    </row>
    <row r="1095" spans="1:39" x14ac:dyDescent="0.2">
      <c r="A1095" s="1" t="s">
        <v>1981</v>
      </c>
      <c r="B1095" s="1" t="s">
        <v>1982</v>
      </c>
      <c r="C1095" s="57">
        <v>398871.14</v>
      </c>
      <c r="D1095" s="57">
        <v>0</v>
      </c>
      <c r="E1095" s="58">
        <v>200228.1</v>
      </c>
      <c r="F1095" s="58">
        <v>526559.24</v>
      </c>
      <c r="G1095" s="57">
        <v>599099.24</v>
      </c>
      <c r="H1095" s="57">
        <v>526559.24</v>
      </c>
      <c r="I1095" s="57">
        <v>72540</v>
      </c>
      <c r="J1095" s="57">
        <v>0</v>
      </c>
      <c r="K1095" s="57">
        <f t="shared" ref="K1095:K1158" si="34">I1095-J1095</f>
        <v>72540</v>
      </c>
      <c r="L1095" s="1" t="s">
        <v>6709</v>
      </c>
      <c r="M1095" s="1" t="s">
        <v>6926</v>
      </c>
      <c r="N1095" s="1" t="s">
        <v>6795</v>
      </c>
      <c r="O1095" s="1" t="s">
        <v>5863</v>
      </c>
      <c r="Q1095" s="3" t="s">
        <v>6813</v>
      </c>
      <c r="U1095" s="1" t="str">
        <f t="shared" ref="U1095:U1158" si="35">LEFT(A1095,4)</f>
        <v>'318</v>
      </c>
      <c r="AI1095" s="1"/>
      <c r="AM1095" s="1" t="s">
        <v>1981</v>
      </c>
    </row>
    <row r="1096" spans="1:39" x14ac:dyDescent="0.2">
      <c r="A1096" s="1" t="s">
        <v>1983</v>
      </c>
      <c r="B1096" s="1" t="s">
        <v>1984</v>
      </c>
      <c r="C1096" s="57">
        <v>0</v>
      </c>
      <c r="D1096" s="57">
        <v>218399.8</v>
      </c>
      <c r="E1096" s="58">
        <v>0</v>
      </c>
      <c r="F1096" s="58">
        <v>0</v>
      </c>
      <c r="G1096" s="57">
        <v>0</v>
      </c>
      <c r="H1096" s="57">
        <v>218399.8</v>
      </c>
      <c r="I1096" s="57">
        <v>0</v>
      </c>
      <c r="J1096" s="57">
        <v>218399.8</v>
      </c>
      <c r="K1096" s="57">
        <f t="shared" si="34"/>
        <v>-218399.8</v>
      </c>
      <c r="L1096" s="1" t="s">
        <v>6709</v>
      </c>
      <c r="M1096" s="1" t="s">
        <v>6926</v>
      </c>
      <c r="N1096" s="1" t="s">
        <v>6795</v>
      </c>
      <c r="O1096" s="1" t="s">
        <v>5863</v>
      </c>
      <c r="Q1096" s="3" t="s">
        <v>6813</v>
      </c>
      <c r="U1096" s="1" t="str">
        <f t="shared" si="35"/>
        <v>'319</v>
      </c>
      <c r="AI1096" s="1"/>
      <c r="AM1096" s="1" t="s">
        <v>1983</v>
      </c>
    </row>
    <row r="1097" spans="1:39" x14ac:dyDescent="0.2">
      <c r="A1097" s="1" t="s">
        <v>1985</v>
      </c>
      <c r="B1097" s="1" t="s">
        <v>1986</v>
      </c>
      <c r="C1097" s="57">
        <v>0</v>
      </c>
      <c r="D1097" s="57">
        <v>636726.66</v>
      </c>
      <c r="E1097" s="58">
        <v>0</v>
      </c>
      <c r="F1097" s="58">
        <v>0</v>
      </c>
      <c r="G1097" s="57">
        <v>0</v>
      </c>
      <c r="H1097" s="57">
        <v>636726.66</v>
      </c>
      <c r="I1097" s="57">
        <v>0</v>
      </c>
      <c r="J1097" s="57">
        <v>636726.66</v>
      </c>
      <c r="K1097" s="57">
        <f t="shared" si="34"/>
        <v>-636726.66</v>
      </c>
      <c r="L1097" s="1" t="s">
        <v>6709</v>
      </c>
      <c r="M1097" s="1" t="s">
        <v>6926</v>
      </c>
      <c r="N1097" s="1" t="s">
        <v>6795</v>
      </c>
      <c r="O1097" s="1" t="s">
        <v>5863</v>
      </c>
      <c r="Q1097" s="3" t="s">
        <v>6813</v>
      </c>
      <c r="U1097" s="1" t="str">
        <f t="shared" si="35"/>
        <v>'319</v>
      </c>
      <c r="AI1097" s="1"/>
      <c r="AM1097" s="1" t="s">
        <v>1985</v>
      </c>
    </row>
    <row r="1098" spans="1:39" x14ac:dyDescent="0.2">
      <c r="A1098" s="1" t="s">
        <v>1987</v>
      </c>
      <c r="B1098" s="1" t="s">
        <v>1988</v>
      </c>
      <c r="C1098" s="57">
        <v>0</v>
      </c>
      <c r="D1098" s="57">
        <v>802810.91</v>
      </c>
      <c r="E1098" s="58">
        <v>0</v>
      </c>
      <c r="F1098" s="58">
        <v>96982.46</v>
      </c>
      <c r="G1098" s="57">
        <v>0</v>
      </c>
      <c r="H1098" s="57">
        <v>899793.37</v>
      </c>
      <c r="I1098" s="57">
        <v>0</v>
      </c>
      <c r="J1098" s="57">
        <v>899793.37</v>
      </c>
      <c r="K1098" s="57">
        <f t="shared" si="34"/>
        <v>-899793.37</v>
      </c>
      <c r="L1098" s="1" t="s">
        <v>6709</v>
      </c>
      <c r="M1098" s="1" t="s">
        <v>6926</v>
      </c>
      <c r="N1098" s="1" t="s">
        <v>6795</v>
      </c>
      <c r="O1098" s="1" t="s">
        <v>5863</v>
      </c>
      <c r="Q1098" s="3" t="s">
        <v>6813</v>
      </c>
      <c r="U1098" s="1" t="str">
        <f t="shared" si="35"/>
        <v>'319</v>
      </c>
      <c r="AI1098" s="1"/>
      <c r="AM1098" s="1" t="s">
        <v>1987</v>
      </c>
    </row>
    <row r="1099" spans="1:39" x14ac:dyDescent="0.2">
      <c r="A1099" s="1" t="s">
        <v>1989</v>
      </c>
      <c r="B1099" s="1" t="s">
        <v>1990</v>
      </c>
      <c r="C1099" s="57">
        <v>0</v>
      </c>
      <c r="D1099" s="57">
        <v>88544.05</v>
      </c>
      <c r="E1099" s="58">
        <v>0</v>
      </c>
      <c r="F1099" s="58">
        <v>145.08000000000001</v>
      </c>
      <c r="G1099" s="57">
        <v>0</v>
      </c>
      <c r="H1099" s="57">
        <v>88689.13</v>
      </c>
      <c r="I1099" s="57">
        <v>0</v>
      </c>
      <c r="J1099" s="57">
        <v>88689.13</v>
      </c>
      <c r="K1099" s="57">
        <f t="shared" si="34"/>
        <v>-88689.13</v>
      </c>
      <c r="L1099" s="1" t="s">
        <v>6709</v>
      </c>
      <c r="M1099" s="1" t="s">
        <v>6926</v>
      </c>
      <c r="N1099" s="1" t="s">
        <v>6795</v>
      </c>
      <c r="O1099" s="1" t="s">
        <v>5863</v>
      </c>
      <c r="Q1099" s="3" t="s">
        <v>6813</v>
      </c>
      <c r="U1099" s="1" t="str">
        <f t="shared" si="35"/>
        <v>'319</v>
      </c>
      <c r="AI1099" s="1"/>
      <c r="AM1099" s="1" t="s">
        <v>1989</v>
      </c>
    </row>
    <row r="1100" spans="1:39" x14ac:dyDescent="0.2">
      <c r="A1100" s="1" t="s">
        <v>1991</v>
      </c>
      <c r="B1100" s="1" t="s">
        <v>1992</v>
      </c>
      <c r="C1100" s="57">
        <v>0</v>
      </c>
      <c r="D1100" s="57">
        <v>147061.35</v>
      </c>
      <c r="E1100" s="58">
        <v>0</v>
      </c>
      <c r="F1100" s="58">
        <v>22638.14</v>
      </c>
      <c r="G1100" s="57">
        <v>0</v>
      </c>
      <c r="H1100" s="57">
        <v>169699.49</v>
      </c>
      <c r="I1100" s="57">
        <v>0</v>
      </c>
      <c r="J1100" s="57">
        <v>169699.49</v>
      </c>
      <c r="K1100" s="57">
        <f t="shared" si="34"/>
        <v>-169699.49</v>
      </c>
      <c r="L1100" s="1" t="s">
        <v>6709</v>
      </c>
      <c r="M1100" s="1" t="s">
        <v>6926</v>
      </c>
      <c r="N1100" s="1" t="s">
        <v>6795</v>
      </c>
      <c r="O1100" s="1" t="s">
        <v>5863</v>
      </c>
      <c r="Q1100" s="3" t="s">
        <v>6813</v>
      </c>
      <c r="U1100" s="1" t="str">
        <f t="shared" si="35"/>
        <v>'319</v>
      </c>
      <c r="AI1100" s="1"/>
      <c r="AM1100" s="1" t="s">
        <v>1991</v>
      </c>
    </row>
    <row r="1101" spans="1:39" x14ac:dyDescent="0.2">
      <c r="A1101" s="1" t="s">
        <v>1993</v>
      </c>
      <c r="B1101" s="1" t="s">
        <v>1994</v>
      </c>
      <c r="C1101" s="57">
        <v>0</v>
      </c>
      <c r="D1101" s="57">
        <v>5463703.9000000004</v>
      </c>
      <c r="E1101" s="58">
        <v>0</v>
      </c>
      <c r="F1101" s="58">
        <v>682570.55</v>
      </c>
      <c r="G1101" s="57">
        <v>0</v>
      </c>
      <c r="H1101" s="57">
        <v>6146274.4500000002</v>
      </c>
      <c r="I1101" s="57">
        <v>0</v>
      </c>
      <c r="J1101" s="57">
        <v>6146274.4500000002</v>
      </c>
      <c r="K1101" s="57">
        <f t="shared" si="34"/>
        <v>-6146274.4500000002</v>
      </c>
      <c r="L1101" s="1" t="s">
        <v>6709</v>
      </c>
      <c r="M1101" s="1" t="s">
        <v>6926</v>
      </c>
      <c r="N1101" s="1" t="s">
        <v>6795</v>
      </c>
      <c r="O1101" s="1" t="s">
        <v>5863</v>
      </c>
      <c r="Q1101" s="3" t="s">
        <v>6813</v>
      </c>
      <c r="U1101" s="1" t="str">
        <f t="shared" si="35"/>
        <v>'319</v>
      </c>
      <c r="AI1101" s="1"/>
      <c r="AM1101" s="1" t="s">
        <v>1993</v>
      </c>
    </row>
    <row r="1102" spans="1:39" x14ac:dyDescent="0.2">
      <c r="A1102" s="1" t="s">
        <v>1995</v>
      </c>
      <c r="B1102" s="1" t="s">
        <v>1996</v>
      </c>
      <c r="C1102" s="57">
        <v>0</v>
      </c>
      <c r="D1102" s="57">
        <v>787174.89</v>
      </c>
      <c r="E1102" s="58">
        <v>0</v>
      </c>
      <c r="F1102" s="58">
        <v>50994.28</v>
      </c>
      <c r="G1102" s="57">
        <v>0</v>
      </c>
      <c r="H1102" s="57">
        <v>838169.17</v>
      </c>
      <c r="I1102" s="57">
        <v>0</v>
      </c>
      <c r="J1102" s="57">
        <v>838169.17</v>
      </c>
      <c r="K1102" s="57">
        <f t="shared" si="34"/>
        <v>-838169.17</v>
      </c>
      <c r="L1102" s="1" t="s">
        <v>6709</v>
      </c>
      <c r="M1102" s="1" t="s">
        <v>6926</v>
      </c>
      <c r="N1102" s="1" t="s">
        <v>6795</v>
      </c>
      <c r="O1102" s="1" t="s">
        <v>5863</v>
      </c>
      <c r="Q1102" s="3" t="s">
        <v>6813</v>
      </c>
      <c r="U1102" s="1" t="str">
        <f t="shared" si="35"/>
        <v>'319</v>
      </c>
      <c r="AI1102" s="1"/>
      <c r="AM1102" s="1" t="s">
        <v>1995</v>
      </c>
    </row>
    <row r="1103" spans="1:39" x14ac:dyDescent="0.2">
      <c r="A1103" s="1" t="s">
        <v>1997</v>
      </c>
      <c r="B1103" s="1" t="s">
        <v>1998</v>
      </c>
      <c r="C1103" s="57">
        <v>278812.78999999998</v>
      </c>
      <c r="D1103" s="57">
        <v>0</v>
      </c>
      <c r="E1103" s="58">
        <v>558754.1</v>
      </c>
      <c r="F1103" s="58">
        <v>629589.89</v>
      </c>
      <c r="G1103" s="57">
        <v>837566.89</v>
      </c>
      <c r="H1103" s="57">
        <v>629589.89</v>
      </c>
      <c r="I1103" s="57">
        <v>207977</v>
      </c>
      <c r="J1103" s="57">
        <v>0</v>
      </c>
      <c r="K1103" s="57">
        <f t="shared" si="34"/>
        <v>207977</v>
      </c>
      <c r="L1103" s="1" t="s">
        <v>6712</v>
      </c>
      <c r="M1103" s="1" t="s">
        <v>6921</v>
      </c>
      <c r="N1103" s="1" t="s">
        <v>6801</v>
      </c>
      <c r="O1103" s="1" t="s">
        <v>6537</v>
      </c>
      <c r="P1103" s="21" t="s">
        <v>6537</v>
      </c>
      <c r="Q1103" s="3" t="s">
        <v>6820</v>
      </c>
      <c r="U1103" s="126" t="str">
        <f t="shared" si="35"/>
        <v>'320</v>
      </c>
      <c r="AI1103" s="1"/>
      <c r="AM1103" s="1" t="s">
        <v>1997</v>
      </c>
    </row>
    <row r="1104" spans="1:39" x14ac:dyDescent="0.2">
      <c r="A1104" s="1" t="s">
        <v>1999</v>
      </c>
      <c r="B1104" s="1" t="s">
        <v>2000</v>
      </c>
      <c r="C1104" s="57">
        <v>841475.72</v>
      </c>
      <c r="D1104" s="57">
        <v>0</v>
      </c>
      <c r="E1104" s="58">
        <v>-34678.160000000003</v>
      </c>
      <c r="F1104" s="58">
        <v>150278.04</v>
      </c>
      <c r="G1104" s="57">
        <v>806797.56</v>
      </c>
      <c r="H1104" s="57">
        <v>150278.04</v>
      </c>
      <c r="I1104" s="57">
        <v>656519.52</v>
      </c>
      <c r="J1104" s="57">
        <v>0</v>
      </c>
      <c r="K1104" s="57">
        <f t="shared" si="34"/>
        <v>656519.52</v>
      </c>
      <c r="L1104" s="1" t="s">
        <v>6712</v>
      </c>
      <c r="M1104" s="1" t="s">
        <v>6921</v>
      </c>
      <c r="N1104" s="1" t="s">
        <v>6801</v>
      </c>
      <c r="O1104" s="1" t="s">
        <v>6537</v>
      </c>
      <c r="P1104" s="21" t="s">
        <v>6537</v>
      </c>
      <c r="Q1104" s="3" t="s">
        <v>6820</v>
      </c>
      <c r="U1104" s="126" t="str">
        <f t="shared" si="35"/>
        <v>'320</v>
      </c>
      <c r="AI1104" s="1"/>
      <c r="AM1104" s="1" t="s">
        <v>1999</v>
      </c>
    </row>
    <row r="1105" spans="1:39" x14ac:dyDescent="0.2">
      <c r="A1105" s="1" t="s">
        <v>2001</v>
      </c>
      <c r="B1105" s="1" t="s">
        <v>2002</v>
      </c>
      <c r="C1105" s="57">
        <v>0</v>
      </c>
      <c r="D1105" s="57">
        <v>0</v>
      </c>
      <c r="E1105" s="58">
        <v>8771.18</v>
      </c>
      <c r="F1105" s="58">
        <v>1845.48</v>
      </c>
      <c r="G1105" s="57">
        <v>8771.18</v>
      </c>
      <c r="H1105" s="57">
        <v>1845.48</v>
      </c>
      <c r="I1105" s="57">
        <v>6925.7</v>
      </c>
      <c r="J1105" s="57">
        <v>0</v>
      </c>
      <c r="K1105" s="57">
        <f t="shared" si="34"/>
        <v>6925.7</v>
      </c>
      <c r="L1105" s="1" t="s">
        <v>6712</v>
      </c>
      <c r="M1105" s="1" t="s">
        <v>6921</v>
      </c>
      <c r="N1105" s="1" t="s">
        <v>6801</v>
      </c>
      <c r="O1105" s="1" t="s">
        <v>6537</v>
      </c>
      <c r="P1105" s="21" t="s">
        <v>6537</v>
      </c>
      <c r="Q1105" s="3" t="s">
        <v>6820</v>
      </c>
      <c r="U1105" s="126" t="str">
        <f t="shared" si="35"/>
        <v>'320</v>
      </c>
      <c r="AI1105" s="1"/>
      <c r="AM1105" s="1" t="s">
        <v>2001</v>
      </c>
    </row>
    <row r="1106" spans="1:39" x14ac:dyDescent="0.2">
      <c r="A1106" s="1" t="s">
        <v>2003</v>
      </c>
      <c r="B1106" s="1" t="s">
        <v>2004</v>
      </c>
      <c r="C1106" s="57">
        <v>41355</v>
      </c>
      <c r="D1106" s="57">
        <v>0</v>
      </c>
      <c r="E1106" s="58">
        <v>379755</v>
      </c>
      <c r="F1106" s="58">
        <v>372900</v>
      </c>
      <c r="G1106" s="57">
        <v>421110</v>
      </c>
      <c r="H1106" s="57">
        <v>372900</v>
      </c>
      <c r="I1106" s="57">
        <v>48210</v>
      </c>
      <c r="J1106" s="57">
        <v>0</v>
      </c>
      <c r="K1106" s="57">
        <f t="shared" si="34"/>
        <v>48210</v>
      </c>
      <c r="L1106" s="1" t="s">
        <v>6712</v>
      </c>
      <c r="M1106" s="1" t="s">
        <v>6921</v>
      </c>
      <c r="N1106" s="1" t="s">
        <v>6801</v>
      </c>
      <c r="O1106" s="1" t="s">
        <v>6537</v>
      </c>
      <c r="P1106" s="21" t="s">
        <v>6537</v>
      </c>
      <c r="Q1106" s="3" t="s">
        <v>6820</v>
      </c>
      <c r="U1106" s="126" t="str">
        <f t="shared" si="35"/>
        <v>'320</v>
      </c>
      <c r="AI1106" s="1"/>
      <c r="AM1106" s="1" t="s">
        <v>2003</v>
      </c>
    </row>
    <row r="1107" spans="1:39" x14ac:dyDescent="0.2">
      <c r="A1107" s="1" t="s">
        <v>2005</v>
      </c>
      <c r="B1107" s="1" t="s">
        <v>2006</v>
      </c>
      <c r="C1107" s="57">
        <v>0</v>
      </c>
      <c r="D1107" s="57">
        <v>0</v>
      </c>
      <c r="E1107" s="58">
        <v>0</v>
      </c>
      <c r="F1107" s="58">
        <v>0</v>
      </c>
      <c r="G1107" s="57">
        <v>0</v>
      </c>
      <c r="H1107" s="57">
        <v>0</v>
      </c>
      <c r="I1107" s="57">
        <v>0</v>
      </c>
      <c r="J1107" s="57">
        <v>0</v>
      </c>
      <c r="K1107" s="57">
        <f t="shared" si="34"/>
        <v>0</v>
      </c>
      <c r="L1107" s="1" t="s">
        <v>6712</v>
      </c>
      <c r="M1107" s="1" t="s">
        <v>6921</v>
      </c>
      <c r="N1107" s="1" t="s">
        <v>6801</v>
      </c>
      <c r="O1107" s="1" t="s">
        <v>6537</v>
      </c>
      <c r="P1107" s="21" t="s">
        <v>6537</v>
      </c>
      <c r="Q1107" s="3" t="s">
        <v>6820</v>
      </c>
      <c r="U1107" s="126" t="str">
        <f t="shared" si="35"/>
        <v>'320</v>
      </c>
      <c r="AI1107" s="1"/>
      <c r="AM1107" s="1" t="s">
        <v>2005</v>
      </c>
    </row>
    <row r="1108" spans="1:39" x14ac:dyDescent="0.2">
      <c r="A1108" s="1" t="s">
        <v>2007</v>
      </c>
      <c r="B1108" s="1" t="s">
        <v>2008</v>
      </c>
      <c r="C1108" s="57">
        <v>0</v>
      </c>
      <c r="D1108" s="57">
        <v>0</v>
      </c>
      <c r="E1108" s="58">
        <v>82485</v>
      </c>
      <c r="F1108" s="58">
        <v>0</v>
      </c>
      <c r="G1108" s="57">
        <v>82485</v>
      </c>
      <c r="H1108" s="57">
        <v>0</v>
      </c>
      <c r="I1108" s="57">
        <v>82485</v>
      </c>
      <c r="J1108" s="57">
        <v>0</v>
      </c>
      <c r="K1108" s="57">
        <f t="shared" si="34"/>
        <v>82485</v>
      </c>
      <c r="L1108" s="1" t="s">
        <v>6712</v>
      </c>
      <c r="M1108" s="1" t="s">
        <v>6921</v>
      </c>
      <c r="N1108" s="1" t="s">
        <v>6801</v>
      </c>
      <c r="O1108" s="1" t="s">
        <v>6537</v>
      </c>
      <c r="P1108" s="21" t="s">
        <v>6537</v>
      </c>
      <c r="Q1108" s="3" t="s">
        <v>6820</v>
      </c>
      <c r="U1108" s="126" t="str">
        <f t="shared" si="35"/>
        <v>'322</v>
      </c>
      <c r="AI1108" s="1"/>
      <c r="AM1108" s="1" t="s">
        <v>2007</v>
      </c>
    </row>
    <row r="1109" spans="1:39" x14ac:dyDescent="0.2">
      <c r="A1109" s="1" t="s">
        <v>2009</v>
      </c>
      <c r="B1109" s="1" t="s">
        <v>2010</v>
      </c>
      <c r="C1109" s="57">
        <v>165054.89000000001</v>
      </c>
      <c r="D1109" s="57">
        <v>0</v>
      </c>
      <c r="E1109" s="58">
        <v>47925</v>
      </c>
      <c r="F1109" s="58">
        <v>109100</v>
      </c>
      <c r="G1109" s="57">
        <v>212979.89</v>
      </c>
      <c r="H1109" s="57">
        <v>109100</v>
      </c>
      <c r="I1109" s="57">
        <v>103879.89</v>
      </c>
      <c r="J1109" s="57">
        <v>0</v>
      </c>
      <c r="K1109" s="57">
        <f t="shared" si="34"/>
        <v>103879.89</v>
      </c>
      <c r="L1109" s="1" t="s">
        <v>6712</v>
      </c>
      <c r="M1109" s="1" t="s">
        <v>6921</v>
      </c>
      <c r="N1109" s="1" t="s">
        <v>6801</v>
      </c>
      <c r="O1109" s="1" t="s">
        <v>6537</v>
      </c>
      <c r="P1109" s="21" t="s">
        <v>6537</v>
      </c>
      <c r="Q1109" s="3" t="s">
        <v>6820</v>
      </c>
      <c r="U1109" s="126" t="str">
        <f t="shared" si="35"/>
        <v>'323</v>
      </c>
      <c r="AI1109" s="1"/>
      <c r="AM1109" s="1" t="s">
        <v>2009</v>
      </c>
    </row>
    <row r="1110" spans="1:39" x14ac:dyDescent="0.2">
      <c r="A1110" s="1" t="s">
        <v>2011</v>
      </c>
      <c r="B1110" s="1" t="s">
        <v>2012</v>
      </c>
      <c r="C1110" s="57">
        <v>1667424.71</v>
      </c>
      <c r="D1110" s="57">
        <v>0</v>
      </c>
      <c r="E1110" s="58">
        <v>4125759.49</v>
      </c>
      <c r="F1110" s="58">
        <v>769899.12</v>
      </c>
      <c r="G1110" s="57">
        <v>5793184.2000000002</v>
      </c>
      <c r="H1110" s="57">
        <v>769899.12</v>
      </c>
      <c r="I1110" s="60">
        <v>5023285.08</v>
      </c>
      <c r="J1110" s="60">
        <v>0</v>
      </c>
      <c r="K1110" s="57">
        <f t="shared" si="34"/>
        <v>5023285.08</v>
      </c>
      <c r="L1110" s="1" t="s">
        <v>6712</v>
      </c>
      <c r="M1110" s="1" t="s">
        <v>6921</v>
      </c>
      <c r="N1110" s="1" t="s">
        <v>6801</v>
      </c>
      <c r="O1110" s="1" t="s">
        <v>6776</v>
      </c>
      <c r="P1110" s="21" t="s">
        <v>6538</v>
      </c>
      <c r="Q1110" s="3" t="s">
        <v>6820</v>
      </c>
      <c r="U1110" s="1" t="str">
        <f t="shared" si="35"/>
        <v>'324</v>
      </c>
      <c r="AI1110" s="1"/>
      <c r="AM1110" s="1" t="s">
        <v>2011</v>
      </c>
    </row>
    <row r="1111" spans="1:39" x14ac:dyDescent="0.2">
      <c r="A1111" s="1" t="s">
        <v>2013</v>
      </c>
      <c r="B1111" s="1" t="s">
        <v>2014</v>
      </c>
      <c r="C1111" s="57">
        <v>12352581.26</v>
      </c>
      <c r="D1111" s="57">
        <v>0</v>
      </c>
      <c r="E1111" s="58">
        <v>7665493.8300000001</v>
      </c>
      <c r="F1111" s="58">
        <v>10011648.48</v>
      </c>
      <c r="G1111" s="57">
        <v>20018075.09</v>
      </c>
      <c r="H1111" s="57">
        <v>10011648.48</v>
      </c>
      <c r="I1111" s="60">
        <v>10006426.609999999</v>
      </c>
      <c r="J1111" s="60">
        <v>0</v>
      </c>
      <c r="K1111" s="57">
        <f t="shared" si="34"/>
        <v>10006426.609999999</v>
      </c>
      <c r="L1111" s="1" t="s">
        <v>6712</v>
      </c>
      <c r="M1111" s="1" t="s">
        <v>6921</v>
      </c>
      <c r="N1111" s="1" t="s">
        <v>6801</v>
      </c>
      <c r="O1111" s="1" t="s">
        <v>6776</v>
      </c>
      <c r="P1111" s="21" t="s">
        <v>6539</v>
      </c>
      <c r="Q1111" s="3" t="s">
        <v>6820</v>
      </c>
      <c r="U1111" s="1" t="str">
        <f t="shared" si="35"/>
        <v>'324</v>
      </c>
      <c r="AI1111" s="1"/>
      <c r="AM1111" s="1" t="s">
        <v>2013</v>
      </c>
    </row>
    <row r="1112" spans="1:39" x14ac:dyDescent="0.2">
      <c r="A1112" s="1" t="s">
        <v>2015</v>
      </c>
      <c r="B1112" s="1" t="s">
        <v>2016</v>
      </c>
      <c r="C1112" s="57">
        <v>6671161.5800000001</v>
      </c>
      <c r="D1112" s="57">
        <v>0</v>
      </c>
      <c r="E1112" s="58">
        <v>-3923513.77</v>
      </c>
      <c r="F1112" s="58">
        <v>510983.78</v>
      </c>
      <c r="G1112" s="57">
        <v>2747647.81</v>
      </c>
      <c r="H1112" s="57">
        <v>510983.78</v>
      </c>
      <c r="I1112" s="60">
        <v>2236664.0299999998</v>
      </c>
      <c r="J1112" s="60">
        <v>0</v>
      </c>
      <c r="K1112" s="57">
        <f t="shared" si="34"/>
        <v>2236664.0299999998</v>
      </c>
      <c r="L1112" s="1" t="s">
        <v>6712</v>
      </c>
      <c r="M1112" s="1" t="s">
        <v>6921</v>
      </c>
      <c r="N1112" s="1" t="s">
        <v>6801</v>
      </c>
      <c r="O1112" s="1" t="s">
        <v>6776</v>
      </c>
      <c r="P1112" s="21" t="s">
        <v>6540</v>
      </c>
      <c r="Q1112" s="3" t="s">
        <v>6820</v>
      </c>
      <c r="U1112" s="1" t="str">
        <f t="shared" si="35"/>
        <v>'324</v>
      </c>
      <c r="AI1112" s="1"/>
      <c r="AM1112" s="1" t="s">
        <v>2015</v>
      </c>
    </row>
    <row r="1113" spans="1:39" x14ac:dyDescent="0.2">
      <c r="A1113" s="1" t="s">
        <v>2017</v>
      </c>
      <c r="B1113" s="1" t="s">
        <v>2018</v>
      </c>
      <c r="C1113" s="57">
        <v>338428.98</v>
      </c>
      <c r="D1113" s="57">
        <v>0</v>
      </c>
      <c r="E1113" s="58">
        <v>38689.26</v>
      </c>
      <c r="F1113" s="58">
        <v>0</v>
      </c>
      <c r="G1113" s="57">
        <v>377118.24</v>
      </c>
      <c r="H1113" s="57">
        <v>0</v>
      </c>
      <c r="I1113" s="57">
        <v>377118.24</v>
      </c>
      <c r="J1113" s="57">
        <v>0</v>
      </c>
      <c r="K1113" s="57">
        <f t="shared" si="34"/>
        <v>377118.24</v>
      </c>
      <c r="L1113" s="1" t="s">
        <v>6712</v>
      </c>
      <c r="M1113" s="1" t="s">
        <v>6921</v>
      </c>
      <c r="N1113" s="1" t="s">
        <v>6801</v>
      </c>
      <c r="O1113" s="1" t="s">
        <v>6537</v>
      </c>
      <c r="P1113" s="21" t="s">
        <v>6537</v>
      </c>
      <c r="Q1113" s="3" t="s">
        <v>6820</v>
      </c>
      <c r="U1113" s="126" t="str">
        <f t="shared" si="35"/>
        <v>'325</v>
      </c>
      <c r="AI1113" s="1"/>
      <c r="AM1113" s="1" t="s">
        <v>2017</v>
      </c>
    </row>
    <row r="1114" spans="1:39" x14ac:dyDescent="0.2">
      <c r="A1114" s="1" t="s">
        <v>2019</v>
      </c>
      <c r="B1114" s="1" t="s">
        <v>2020</v>
      </c>
      <c r="C1114" s="57">
        <v>0</v>
      </c>
      <c r="D1114" s="57">
        <v>0</v>
      </c>
      <c r="E1114" s="58">
        <v>21479.56</v>
      </c>
      <c r="F1114" s="58">
        <v>0</v>
      </c>
      <c r="G1114" s="57">
        <v>21479.56</v>
      </c>
      <c r="H1114" s="57">
        <v>0</v>
      </c>
      <c r="I1114" s="57">
        <v>21479.56</v>
      </c>
      <c r="J1114" s="57">
        <v>0</v>
      </c>
      <c r="K1114" s="57">
        <f t="shared" si="34"/>
        <v>21479.56</v>
      </c>
      <c r="L1114" s="1" t="s">
        <v>6712</v>
      </c>
      <c r="M1114" s="1" t="s">
        <v>6921</v>
      </c>
      <c r="N1114" s="1" t="s">
        <v>6801</v>
      </c>
      <c r="O1114" s="1" t="s">
        <v>6537</v>
      </c>
      <c r="P1114" s="21" t="s">
        <v>6537</v>
      </c>
      <c r="Q1114" s="3" t="s">
        <v>6820</v>
      </c>
      <c r="U1114" s="126" t="str">
        <f t="shared" si="35"/>
        <v>'325</v>
      </c>
      <c r="AI1114" s="1"/>
      <c r="AM1114" s="1" t="s">
        <v>2019</v>
      </c>
    </row>
    <row r="1115" spans="1:39" x14ac:dyDescent="0.2">
      <c r="A1115" s="3" t="s">
        <v>2021</v>
      </c>
      <c r="B1115" s="1" t="s">
        <v>2022</v>
      </c>
      <c r="C1115" s="57">
        <v>0</v>
      </c>
      <c r="D1115" s="57">
        <v>318879.98</v>
      </c>
      <c r="E1115" s="58">
        <v>66495.97</v>
      </c>
      <c r="F1115" s="58">
        <v>31608.47</v>
      </c>
      <c r="G1115" s="57">
        <v>66495.97</v>
      </c>
      <c r="H1115" s="57">
        <v>350488.45</v>
      </c>
      <c r="I1115" s="60">
        <v>0</v>
      </c>
      <c r="J1115" s="60">
        <v>283992.48</v>
      </c>
      <c r="K1115" s="57">
        <f t="shared" si="34"/>
        <v>-283992.48</v>
      </c>
      <c r="L1115" s="1" t="s">
        <v>6712</v>
      </c>
      <c r="M1115" s="1" t="s">
        <v>6921</v>
      </c>
      <c r="N1115" s="1" t="s">
        <v>6801</v>
      </c>
      <c r="O1115" s="1" t="s">
        <v>6776</v>
      </c>
      <c r="P1115" s="21" t="s">
        <v>6538</v>
      </c>
      <c r="Q1115" s="3" t="s">
        <v>6820</v>
      </c>
      <c r="U1115" s="1" t="str">
        <f t="shared" si="35"/>
        <v>'329</v>
      </c>
      <c r="AI1115" s="1"/>
      <c r="AM1115" s="1" t="s">
        <v>2021</v>
      </c>
    </row>
    <row r="1116" spans="1:39" x14ac:dyDescent="0.2">
      <c r="A1116" s="3" t="s">
        <v>2023</v>
      </c>
      <c r="B1116" s="1" t="s">
        <v>2024</v>
      </c>
      <c r="C1116" s="57">
        <v>0</v>
      </c>
      <c r="D1116" s="57">
        <v>891162.08</v>
      </c>
      <c r="E1116" s="58">
        <v>1145160.3600000001</v>
      </c>
      <c r="F1116" s="58">
        <v>1171940.53</v>
      </c>
      <c r="G1116" s="57">
        <v>1145160.3600000001</v>
      </c>
      <c r="H1116" s="57">
        <v>2063102.61</v>
      </c>
      <c r="I1116" s="60">
        <v>0</v>
      </c>
      <c r="J1116" s="60">
        <v>917942.25</v>
      </c>
      <c r="K1116" s="57">
        <f t="shared" si="34"/>
        <v>-917942.25</v>
      </c>
      <c r="L1116" s="1" t="s">
        <v>6712</v>
      </c>
      <c r="M1116" s="1" t="s">
        <v>6921</v>
      </c>
      <c r="N1116" s="1" t="s">
        <v>6801</v>
      </c>
      <c r="O1116" s="1" t="s">
        <v>6776</v>
      </c>
      <c r="P1116" s="21" t="s">
        <v>6539</v>
      </c>
      <c r="Q1116" s="3" t="s">
        <v>6820</v>
      </c>
      <c r="U1116" s="1" t="str">
        <f t="shared" si="35"/>
        <v>'329</v>
      </c>
      <c r="AI1116" s="1"/>
      <c r="AM1116" s="1" t="s">
        <v>2023</v>
      </c>
    </row>
    <row r="1117" spans="1:39" x14ac:dyDescent="0.2">
      <c r="A1117" s="1" t="s">
        <v>2025</v>
      </c>
      <c r="B1117" s="1" t="s">
        <v>2026</v>
      </c>
      <c r="C1117" s="57">
        <v>0</v>
      </c>
      <c r="D1117" s="57">
        <v>580542.73</v>
      </c>
      <c r="E1117" s="58">
        <v>580542.73</v>
      </c>
      <c r="F1117" s="58">
        <v>40853</v>
      </c>
      <c r="G1117" s="57">
        <v>580542.73</v>
      </c>
      <c r="H1117" s="57">
        <v>621395.73</v>
      </c>
      <c r="I1117" s="57">
        <v>0</v>
      </c>
      <c r="J1117" s="57">
        <v>40853</v>
      </c>
      <c r="K1117" s="57">
        <f t="shared" si="34"/>
        <v>-40853</v>
      </c>
      <c r="L1117" s="1" t="s">
        <v>6712</v>
      </c>
      <c r="M1117" s="1" t="s">
        <v>6921</v>
      </c>
      <c r="N1117" s="1" t="s">
        <v>6801</v>
      </c>
      <c r="O1117" s="1" t="s">
        <v>6778</v>
      </c>
      <c r="P1117" s="21" t="s">
        <v>6502</v>
      </c>
      <c r="Q1117" s="3" t="s">
        <v>6820</v>
      </c>
      <c r="U1117" s="1" t="str">
        <f t="shared" si="35"/>
        <v>'329</v>
      </c>
      <c r="AI1117" s="1"/>
      <c r="AM1117" s="1" t="s">
        <v>2025</v>
      </c>
    </row>
    <row r="1118" spans="1:39" x14ac:dyDescent="0.2">
      <c r="A1118" s="3" t="s">
        <v>2027</v>
      </c>
      <c r="B1118" s="1" t="s">
        <v>2028</v>
      </c>
      <c r="C1118" s="57">
        <v>0</v>
      </c>
      <c r="D1118" s="57">
        <v>455328.73</v>
      </c>
      <c r="E1118" s="58">
        <v>349256.5</v>
      </c>
      <c r="F1118" s="58">
        <v>184421.23</v>
      </c>
      <c r="G1118" s="57">
        <v>349256.5</v>
      </c>
      <c r="H1118" s="57">
        <v>639749.96</v>
      </c>
      <c r="I1118" s="60">
        <v>0</v>
      </c>
      <c r="J1118" s="60">
        <v>290493.46000000002</v>
      </c>
      <c r="K1118" s="57">
        <f t="shared" si="34"/>
        <v>-290493.46000000002</v>
      </c>
      <c r="L1118" s="1" t="s">
        <v>6712</v>
      </c>
      <c r="M1118" s="1" t="s">
        <v>6921</v>
      </c>
      <c r="N1118" s="1" t="s">
        <v>6801</v>
      </c>
      <c r="O1118" s="1" t="s">
        <v>6776</v>
      </c>
      <c r="P1118" s="21" t="s">
        <v>6540</v>
      </c>
      <c r="Q1118" s="3" t="s">
        <v>6820</v>
      </c>
      <c r="U1118" s="1" t="str">
        <f t="shared" si="35"/>
        <v>'329</v>
      </c>
      <c r="AI1118" s="1"/>
      <c r="AM1118" s="1" t="s">
        <v>2027</v>
      </c>
    </row>
    <row r="1119" spans="1:39" x14ac:dyDescent="0.2">
      <c r="A1119" s="1" t="s">
        <v>2029</v>
      </c>
      <c r="B1119" s="1" t="s">
        <v>2030</v>
      </c>
      <c r="C1119" s="57">
        <v>0</v>
      </c>
      <c r="D1119" s="57">
        <v>900.85</v>
      </c>
      <c r="E1119" s="58">
        <v>210399.18</v>
      </c>
      <c r="F1119" s="58">
        <v>727689.74</v>
      </c>
      <c r="G1119" s="57">
        <v>210399.18</v>
      </c>
      <c r="H1119" s="57">
        <v>728590.59</v>
      </c>
      <c r="I1119" s="57">
        <v>0</v>
      </c>
      <c r="J1119" s="57">
        <v>518191.41</v>
      </c>
      <c r="K1119" s="57">
        <f t="shared" si="34"/>
        <v>-518191.41</v>
      </c>
      <c r="L1119" s="1" t="s">
        <v>6712</v>
      </c>
      <c r="M1119" s="1" t="s">
        <v>6921</v>
      </c>
      <c r="N1119" s="1" t="s">
        <v>6801</v>
      </c>
      <c r="O1119" s="1" t="s">
        <v>6778</v>
      </c>
      <c r="P1119" s="21" t="s">
        <v>6502</v>
      </c>
      <c r="Q1119" s="3" t="s">
        <v>6820</v>
      </c>
      <c r="U1119" s="1" t="str">
        <f t="shared" si="35"/>
        <v>'329</v>
      </c>
      <c r="AI1119" s="1"/>
      <c r="AM1119" s="1" t="s">
        <v>2029</v>
      </c>
    </row>
    <row r="1120" spans="1:39" x14ac:dyDescent="0.2">
      <c r="A1120" s="1" t="s">
        <v>2031</v>
      </c>
      <c r="B1120" s="1" t="s">
        <v>2032</v>
      </c>
      <c r="C1120" s="57">
        <v>0</v>
      </c>
      <c r="D1120" s="57">
        <v>299555.98</v>
      </c>
      <c r="E1120" s="58">
        <v>0</v>
      </c>
      <c r="F1120" s="58">
        <v>58970.82</v>
      </c>
      <c r="G1120" s="57">
        <v>0</v>
      </c>
      <c r="H1120" s="57">
        <v>358526.8</v>
      </c>
      <c r="I1120" s="57">
        <v>0</v>
      </c>
      <c r="J1120" s="57">
        <v>358526.8</v>
      </c>
      <c r="K1120" s="57">
        <f t="shared" si="34"/>
        <v>-358526.8</v>
      </c>
      <c r="L1120" s="1" t="s">
        <v>6712</v>
      </c>
      <c r="M1120" s="1" t="s">
        <v>6921</v>
      </c>
      <c r="N1120" s="1" t="s">
        <v>6801</v>
      </c>
      <c r="O1120" s="1" t="s">
        <v>6537</v>
      </c>
      <c r="P1120" s="21" t="s">
        <v>6541</v>
      </c>
      <c r="Q1120" s="3" t="s">
        <v>6820</v>
      </c>
      <c r="U1120" s="126" t="str">
        <f t="shared" si="35"/>
        <v>'329</v>
      </c>
      <c r="AI1120" s="1"/>
      <c r="AM1120" s="1" t="s">
        <v>2031</v>
      </c>
    </row>
    <row r="1121" spans="1:39" x14ac:dyDescent="0.2">
      <c r="A1121" s="1" t="s">
        <v>2033</v>
      </c>
      <c r="B1121" s="1" t="s">
        <v>2034</v>
      </c>
      <c r="C1121" s="57">
        <v>0</v>
      </c>
      <c r="D1121" s="57">
        <v>165054.88</v>
      </c>
      <c r="E1121" s="58">
        <v>64100</v>
      </c>
      <c r="F1121" s="58">
        <v>2925</v>
      </c>
      <c r="G1121" s="57">
        <v>64100</v>
      </c>
      <c r="H1121" s="57">
        <v>167979.88</v>
      </c>
      <c r="I1121" s="57">
        <v>0</v>
      </c>
      <c r="J1121" s="57">
        <v>103879.88</v>
      </c>
      <c r="K1121" s="57">
        <f t="shared" si="34"/>
        <v>-103879.88</v>
      </c>
      <c r="L1121" s="1" t="s">
        <v>6712</v>
      </c>
      <c r="M1121" s="1" t="s">
        <v>6921</v>
      </c>
      <c r="N1121" s="1" t="s">
        <v>6801</v>
      </c>
      <c r="O1121" s="1" t="s">
        <v>6537</v>
      </c>
      <c r="P1121" s="21" t="s">
        <v>6541</v>
      </c>
      <c r="Q1121" s="3" t="s">
        <v>6820</v>
      </c>
      <c r="U1121" s="126" t="str">
        <f t="shared" si="35"/>
        <v>'329</v>
      </c>
      <c r="AI1121" s="1"/>
      <c r="AM1121" s="1" t="s">
        <v>2033</v>
      </c>
    </row>
    <row r="1122" spans="1:39" x14ac:dyDescent="0.2">
      <c r="A1122" s="1" t="s">
        <v>2035</v>
      </c>
      <c r="B1122" s="1" t="s">
        <v>2036</v>
      </c>
      <c r="C1122" s="57">
        <v>0</v>
      </c>
      <c r="D1122" s="57">
        <v>0</v>
      </c>
      <c r="E1122" s="58">
        <v>0</v>
      </c>
      <c r="F1122" s="58">
        <v>21479.56</v>
      </c>
      <c r="G1122" s="57">
        <v>0</v>
      </c>
      <c r="H1122" s="57">
        <v>21479.56</v>
      </c>
      <c r="I1122" s="57">
        <v>0</v>
      </c>
      <c r="J1122" s="57">
        <v>21479.56</v>
      </c>
      <c r="K1122" s="57">
        <f t="shared" si="34"/>
        <v>-21479.56</v>
      </c>
      <c r="L1122" s="1" t="s">
        <v>6712</v>
      </c>
      <c r="M1122" s="1" t="s">
        <v>6921</v>
      </c>
      <c r="N1122" s="1" t="s">
        <v>6801</v>
      </c>
      <c r="O1122" s="1" t="s">
        <v>6537</v>
      </c>
      <c r="P1122" s="21" t="s">
        <v>6541</v>
      </c>
      <c r="Q1122" s="3" t="s">
        <v>6820</v>
      </c>
      <c r="U1122" s="126" t="str">
        <f t="shared" si="35"/>
        <v>'329</v>
      </c>
      <c r="AI1122" s="1"/>
      <c r="AM1122" s="1" t="s">
        <v>2035</v>
      </c>
    </row>
    <row r="1123" spans="1:39" x14ac:dyDescent="0.2">
      <c r="A1123" s="1" t="s">
        <v>6072</v>
      </c>
      <c r="B1123" s="1" t="s">
        <v>6073</v>
      </c>
      <c r="C1123" s="57">
        <v>0</v>
      </c>
      <c r="D1123" s="57">
        <v>0</v>
      </c>
      <c r="E1123" s="58">
        <v>0</v>
      </c>
      <c r="F1123" s="58">
        <v>0</v>
      </c>
      <c r="G1123" s="57">
        <v>0</v>
      </c>
      <c r="H1123" s="57">
        <v>0</v>
      </c>
      <c r="I1123" s="57">
        <v>0</v>
      </c>
      <c r="J1123" s="57">
        <v>0</v>
      </c>
      <c r="K1123" s="57">
        <f t="shared" si="34"/>
        <v>0</v>
      </c>
      <c r="L1123" s="1" t="s">
        <v>6712</v>
      </c>
      <c r="M1123" s="1" t="s">
        <v>6921</v>
      </c>
      <c r="N1123" s="1" t="s">
        <v>6801</v>
      </c>
      <c r="Q1123" s="3" t="s">
        <v>6820</v>
      </c>
      <c r="U1123" s="126" t="str">
        <f t="shared" si="35"/>
        <v>'360</v>
      </c>
      <c r="AI1123" s="1"/>
      <c r="AM1123" s="1" t="s">
        <v>6072</v>
      </c>
    </row>
    <row r="1124" spans="1:39" x14ac:dyDescent="0.2">
      <c r="A1124" s="141" t="s">
        <v>6074</v>
      </c>
      <c r="B1124" s="141" t="s">
        <v>6075</v>
      </c>
      <c r="C1124" s="142">
        <v>57033.9</v>
      </c>
      <c r="D1124" s="142">
        <v>0</v>
      </c>
      <c r="E1124" s="143">
        <v>0</v>
      </c>
      <c r="F1124" s="144">
        <v>57033.9</v>
      </c>
      <c r="G1124" s="142">
        <v>57033.9</v>
      </c>
      <c r="H1124" s="142">
        <v>57033.9</v>
      </c>
      <c r="I1124" s="142">
        <v>0</v>
      </c>
      <c r="J1124" s="142">
        <v>0</v>
      </c>
      <c r="K1124" s="57">
        <f t="shared" si="34"/>
        <v>0</v>
      </c>
      <c r="L1124" s="1" t="s">
        <v>6494</v>
      </c>
      <c r="M1124" s="1" t="s">
        <v>6927</v>
      </c>
      <c r="N1124" s="1" t="s">
        <v>6799</v>
      </c>
      <c r="Q1124" s="3" t="s">
        <v>6813</v>
      </c>
      <c r="U1124" s="1" t="str">
        <f t="shared" si="35"/>
        <v>'370</v>
      </c>
      <c r="AI1124" s="1"/>
      <c r="AM1124" s="1" t="e">
        <v>#N/A</v>
      </c>
    </row>
    <row r="1125" spans="1:39" x14ac:dyDescent="0.2">
      <c r="A1125" s="141" t="s">
        <v>2037</v>
      </c>
      <c r="B1125" s="141" t="s">
        <v>2038</v>
      </c>
      <c r="C1125" s="142">
        <v>35958.65</v>
      </c>
      <c r="D1125" s="142">
        <v>0</v>
      </c>
      <c r="E1125" s="144">
        <v>24407.72</v>
      </c>
      <c r="F1125" s="143">
        <v>0</v>
      </c>
      <c r="G1125" s="142">
        <v>60366.37</v>
      </c>
      <c r="H1125" s="142">
        <v>0</v>
      </c>
      <c r="I1125" s="142">
        <v>60366.37</v>
      </c>
      <c r="J1125" s="142">
        <v>0</v>
      </c>
      <c r="K1125" s="57">
        <f t="shared" si="34"/>
        <v>60366.37</v>
      </c>
      <c r="L1125" s="1" t="s">
        <v>6494</v>
      </c>
      <c r="M1125" s="1" t="s">
        <v>6927</v>
      </c>
      <c r="N1125" s="1" t="s">
        <v>6799</v>
      </c>
      <c r="Q1125" s="3" t="s">
        <v>6813</v>
      </c>
      <c r="U1125" s="1" t="str">
        <f t="shared" si="35"/>
        <v>'370</v>
      </c>
      <c r="AI1125" s="1"/>
      <c r="AM1125" s="1" t="s">
        <v>2037</v>
      </c>
    </row>
    <row r="1126" spans="1:39" x14ac:dyDescent="0.2">
      <c r="A1126" s="1" t="s">
        <v>2039</v>
      </c>
      <c r="B1126" s="1" t="s">
        <v>2040</v>
      </c>
      <c r="C1126" s="57">
        <v>108146411.63</v>
      </c>
      <c r="D1126" s="57">
        <v>36183371.740000002</v>
      </c>
      <c r="E1126" s="58">
        <v>38254775.829999998</v>
      </c>
      <c r="F1126" s="58">
        <v>34234473.359999999</v>
      </c>
      <c r="G1126" s="57">
        <v>146401187.46000001</v>
      </c>
      <c r="H1126" s="57">
        <v>70417845.099999994</v>
      </c>
      <c r="I1126" s="57">
        <v>116605095.23</v>
      </c>
      <c r="J1126" s="57">
        <v>40621752.869999997</v>
      </c>
      <c r="K1126" s="57">
        <f t="shared" si="34"/>
        <v>75983342.360000014</v>
      </c>
      <c r="M1126" s="1" t="s">
        <v>6922</v>
      </c>
      <c r="U1126" s="1" t="str">
        <f t="shared" si="35"/>
        <v>'3</v>
      </c>
      <c r="AI1126" s="1"/>
      <c r="AM1126" s="1" t="s">
        <v>2039</v>
      </c>
    </row>
    <row r="1127" spans="1:39" x14ac:dyDescent="0.2">
      <c r="A1127" s="1" t="s">
        <v>2041</v>
      </c>
      <c r="B1127" s="1" t="s">
        <v>2042</v>
      </c>
      <c r="C1127" s="57">
        <v>0</v>
      </c>
      <c r="D1127" s="57">
        <v>167623.5</v>
      </c>
      <c r="E1127" s="58">
        <v>1385639.5</v>
      </c>
      <c r="F1127" s="58">
        <v>1231088.56</v>
      </c>
      <c r="G1127" s="57">
        <v>1385639.5</v>
      </c>
      <c r="H1127" s="57">
        <v>1398712.06</v>
      </c>
      <c r="I1127" s="57">
        <v>0</v>
      </c>
      <c r="J1127" s="57">
        <v>13072.56</v>
      </c>
      <c r="K1127" s="57">
        <f t="shared" si="34"/>
        <v>-13072.56</v>
      </c>
      <c r="L1127" s="1" t="s">
        <v>5864</v>
      </c>
      <c r="M1127" s="1" t="s">
        <v>6928</v>
      </c>
      <c r="N1127" s="1" t="s">
        <v>6792</v>
      </c>
      <c r="O1127" s="1" t="s">
        <v>5864</v>
      </c>
      <c r="P1127" s="21" t="s">
        <v>6544</v>
      </c>
      <c r="S1127" s="1" t="s">
        <v>6829</v>
      </c>
      <c r="U1127" s="1" t="str">
        <f t="shared" si="35"/>
        <v>'400</v>
      </c>
      <c r="V1127" s="37" t="s">
        <v>6854</v>
      </c>
      <c r="W1127" s="2">
        <f>+J1127*80.9450701%</f>
        <v>10581.592855864559</v>
      </c>
      <c r="X1127" s="2">
        <f>+$W1127*X$5</f>
        <v>5290.7964279322796</v>
      </c>
      <c r="Y1127" s="2">
        <f t="shared" ref="Y1127:AE1142" si="36">+$W1127*Y$5</f>
        <v>264.539821396614</v>
      </c>
      <c r="Z1127" s="2">
        <f t="shared" si="36"/>
        <v>529.079642793228</v>
      </c>
      <c r="AA1127" s="2">
        <f t="shared" si="36"/>
        <v>529.079642793228</v>
      </c>
      <c r="AB1127" s="2">
        <f t="shared" si="36"/>
        <v>1587.2389283796838</v>
      </c>
      <c r="AC1127" s="2">
        <f t="shared" si="36"/>
        <v>1587.2389283796838</v>
      </c>
      <c r="AD1127" s="2">
        <f t="shared" si="36"/>
        <v>396.80973209492095</v>
      </c>
      <c r="AE1127" s="2">
        <f t="shared" si="36"/>
        <v>396.80973209492095</v>
      </c>
      <c r="AF1127" s="2">
        <f>SUBTOTAL(9,X1127:AE1127)</f>
        <v>10581.592855864557</v>
      </c>
      <c r="AG1127" s="2">
        <f>+AF1127-J1127</f>
        <v>-2490.9671441354421</v>
      </c>
      <c r="AH1127" s="1" t="str">
        <f t="shared" ref="AH1127:AH1137" si="37">VLOOKUP(A1127,ana_depoziti,1,0)</f>
        <v>'40000</v>
      </c>
      <c r="AI1127" s="2">
        <f t="shared" ref="AI1127:AI1137" si="38">VLOOKUP(A1127,ana_depoziti,7,0)</f>
        <v>13072.56</v>
      </c>
      <c r="AJ1127" s="2" t="str">
        <f t="shared" ref="AJ1127:AJ1137" si="39">VLOOKUP(A1127,ana_depoziti,10,0)</f>
        <v>Kamatonosni</v>
      </c>
      <c r="AM1127" s="1" t="s">
        <v>2041</v>
      </c>
    </row>
    <row r="1128" spans="1:39" x14ac:dyDescent="0.2">
      <c r="A1128" s="1" t="s">
        <v>2043</v>
      </c>
      <c r="B1128" s="1" t="s">
        <v>2044</v>
      </c>
      <c r="C1128" s="57">
        <v>0</v>
      </c>
      <c r="D1128" s="57">
        <v>1239812.08</v>
      </c>
      <c r="E1128" s="58">
        <v>184602764.09</v>
      </c>
      <c r="F1128" s="58">
        <v>188119394.66</v>
      </c>
      <c r="G1128" s="57">
        <v>184602764.09</v>
      </c>
      <c r="H1128" s="57">
        <v>189359206.74000001</v>
      </c>
      <c r="I1128" s="57">
        <v>0</v>
      </c>
      <c r="J1128" s="57">
        <v>4756442.6500000004</v>
      </c>
      <c r="K1128" s="57">
        <f t="shared" si="34"/>
        <v>-4756442.6500000004</v>
      </c>
      <c r="L1128" s="1" t="s">
        <v>5864</v>
      </c>
      <c r="M1128" s="1" t="s">
        <v>6928</v>
      </c>
      <c r="N1128" s="1" t="s">
        <v>6792</v>
      </c>
      <c r="O1128" s="1" t="s">
        <v>5864</v>
      </c>
      <c r="P1128" s="21" t="s">
        <v>6545</v>
      </c>
      <c r="S1128" s="1" t="s">
        <v>6831</v>
      </c>
      <c r="U1128" s="1" t="str">
        <f t="shared" si="35"/>
        <v>'400</v>
      </c>
      <c r="V1128" s="37" t="s">
        <v>6854</v>
      </c>
      <c r="W1128" s="2">
        <f t="shared" ref="W1128:W1168" si="40">+J1128*80.9450701%</f>
        <v>3850105.8373087975</v>
      </c>
      <c r="X1128" s="2">
        <f t="shared" ref="X1128:AE1168" si="41">+$W1128*X$5</f>
        <v>1925052.9186543988</v>
      </c>
      <c r="Y1128" s="2">
        <f t="shared" si="36"/>
        <v>96252.645932719941</v>
      </c>
      <c r="Z1128" s="2">
        <f t="shared" si="36"/>
        <v>192505.29186543988</v>
      </c>
      <c r="AA1128" s="2">
        <f t="shared" si="36"/>
        <v>192505.29186543988</v>
      </c>
      <c r="AB1128" s="2">
        <f t="shared" si="36"/>
        <v>577515.87559631956</v>
      </c>
      <c r="AC1128" s="2">
        <f t="shared" si="36"/>
        <v>577515.87559631956</v>
      </c>
      <c r="AD1128" s="2">
        <f t="shared" si="36"/>
        <v>144378.96889907989</v>
      </c>
      <c r="AE1128" s="2">
        <f t="shared" si="36"/>
        <v>144378.96889907989</v>
      </c>
      <c r="AF1128" s="2">
        <f t="shared" ref="AF1128:AF1168" si="42">SUBTOTAL(9,X1128:AE1128)</f>
        <v>3850105.837308798</v>
      </c>
      <c r="AG1128" s="2">
        <f t="shared" ref="AG1128:AG1168" si="43">+AF1128-J1128</f>
        <v>-906336.81269120239</v>
      </c>
      <c r="AH1128" s="1" t="str">
        <f t="shared" si="37"/>
        <v>'4000104</v>
      </c>
      <c r="AI1128" s="2">
        <f t="shared" si="38"/>
        <v>4756442.6500000004</v>
      </c>
      <c r="AJ1128" s="2" t="str">
        <f t="shared" si="39"/>
        <v>Kamatonosni</v>
      </c>
      <c r="AM1128" s="1" t="s">
        <v>2043</v>
      </c>
    </row>
    <row r="1129" spans="1:39" x14ac:dyDescent="0.2">
      <c r="A1129" s="1" t="s">
        <v>2045</v>
      </c>
      <c r="B1129" s="1" t="s">
        <v>2046</v>
      </c>
      <c r="C1129" s="57">
        <v>0</v>
      </c>
      <c r="D1129" s="57">
        <v>29517845.59</v>
      </c>
      <c r="E1129" s="58">
        <v>271320574.91000003</v>
      </c>
      <c r="F1129" s="58">
        <v>255503067.78</v>
      </c>
      <c r="G1129" s="57">
        <v>271320574.91000003</v>
      </c>
      <c r="H1129" s="57">
        <v>285020913.37</v>
      </c>
      <c r="I1129" s="57">
        <v>0</v>
      </c>
      <c r="J1129" s="57">
        <v>13700338.460000001</v>
      </c>
      <c r="K1129" s="57">
        <f t="shared" si="34"/>
        <v>-13700338.460000001</v>
      </c>
      <c r="L1129" s="1" t="s">
        <v>5864</v>
      </c>
      <c r="M1129" s="1" t="s">
        <v>6928</v>
      </c>
      <c r="N1129" s="1" t="s">
        <v>6792</v>
      </c>
      <c r="O1129" s="1" t="s">
        <v>5864</v>
      </c>
      <c r="P1129" s="21" t="s">
        <v>6545</v>
      </c>
      <c r="S1129" s="1" t="s">
        <v>6831</v>
      </c>
      <c r="U1129" s="1" t="str">
        <f t="shared" si="35"/>
        <v>'400</v>
      </c>
      <c r="V1129" s="37" t="s">
        <v>6854</v>
      </c>
      <c r="W1129" s="2">
        <f t="shared" si="40"/>
        <v>11089748.57038426</v>
      </c>
      <c r="X1129" s="2">
        <f t="shared" si="41"/>
        <v>5544874.2851921301</v>
      </c>
      <c r="Y1129" s="2">
        <f t="shared" si="36"/>
        <v>277243.7142596065</v>
      </c>
      <c r="Z1129" s="2">
        <f t="shared" si="36"/>
        <v>554487.42851921299</v>
      </c>
      <c r="AA1129" s="2">
        <f t="shared" si="36"/>
        <v>554487.42851921299</v>
      </c>
      <c r="AB1129" s="2">
        <f t="shared" si="36"/>
        <v>1663462.2855576391</v>
      </c>
      <c r="AC1129" s="2">
        <f t="shared" si="36"/>
        <v>1663462.2855576391</v>
      </c>
      <c r="AD1129" s="2">
        <f t="shared" si="36"/>
        <v>415865.57138940977</v>
      </c>
      <c r="AE1129" s="2">
        <f t="shared" si="36"/>
        <v>415865.57138940977</v>
      </c>
      <c r="AF1129" s="2">
        <f t="shared" si="42"/>
        <v>11089748.570384262</v>
      </c>
      <c r="AG1129" s="2">
        <f t="shared" si="43"/>
        <v>-2610589.8896157388</v>
      </c>
      <c r="AH1129" s="1" t="str">
        <f t="shared" si="37"/>
        <v>'4000110</v>
      </c>
      <c r="AI1129" s="2">
        <f t="shared" si="38"/>
        <v>13700338.460000001</v>
      </c>
      <c r="AJ1129" s="2" t="str">
        <f t="shared" si="39"/>
        <v>Kamatonosni</v>
      </c>
      <c r="AM1129" s="1" t="s">
        <v>2045</v>
      </c>
    </row>
    <row r="1130" spans="1:39" x14ac:dyDescent="0.2">
      <c r="A1130" s="1" t="s">
        <v>2047</v>
      </c>
      <c r="B1130" s="1" t="s">
        <v>2048</v>
      </c>
      <c r="C1130" s="57">
        <v>0</v>
      </c>
      <c r="D1130" s="57">
        <v>735087.87</v>
      </c>
      <c r="E1130" s="58">
        <v>376642379.55000001</v>
      </c>
      <c r="F1130" s="58">
        <v>379521937.24000001</v>
      </c>
      <c r="G1130" s="57">
        <v>376642379.55000001</v>
      </c>
      <c r="H1130" s="57">
        <v>380257025.11000001</v>
      </c>
      <c r="I1130" s="57">
        <v>0</v>
      </c>
      <c r="J1130" s="57">
        <v>3614645.56</v>
      </c>
      <c r="K1130" s="57">
        <f t="shared" si="34"/>
        <v>-3614645.56</v>
      </c>
      <c r="L1130" s="1" t="s">
        <v>5864</v>
      </c>
      <c r="M1130" s="1" t="s">
        <v>6928</v>
      </c>
      <c r="N1130" s="1" t="s">
        <v>6792</v>
      </c>
      <c r="O1130" s="1" t="s">
        <v>5864</v>
      </c>
      <c r="P1130" s="21" t="s">
        <v>6545</v>
      </c>
      <c r="S1130" s="1" t="s">
        <v>6831</v>
      </c>
      <c r="U1130" s="1" t="str">
        <f t="shared" si="35"/>
        <v>'400</v>
      </c>
      <c r="V1130" s="37" t="s">
        <v>6854</v>
      </c>
      <c r="W1130" s="2">
        <f t="shared" si="40"/>
        <v>2925877.3824085374</v>
      </c>
      <c r="X1130" s="2">
        <f t="shared" si="41"/>
        <v>1462938.6912042687</v>
      </c>
      <c r="Y1130" s="2">
        <f t="shared" si="36"/>
        <v>73146.934560213442</v>
      </c>
      <c r="Z1130" s="2">
        <f t="shared" si="36"/>
        <v>146293.86912042688</v>
      </c>
      <c r="AA1130" s="2">
        <f t="shared" si="36"/>
        <v>146293.86912042688</v>
      </c>
      <c r="AB1130" s="2">
        <f t="shared" si="36"/>
        <v>438881.60736128059</v>
      </c>
      <c r="AC1130" s="2">
        <f t="shared" si="36"/>
        <v>438881.60736128059</v>
      </c>
      <c r="AD1130" s="2">
        <f t="shared" si="36"/>
        <v>109720.40184032015</v>
      </c>
      <c r="AE1130" s="2">
        <f t="shared" si="36"/>
        <v>109720.40184032015</v>
      </c>
      <c r="AF1130" s="2">
        <f t="shared" si="42"/>
        <v>2925877.3824085379</v>
      </c>
      <c r="AG1130" s="2">
        <f t="shared" si="43"/>
        <v>-688768.17759146215</v>
      </c>
      <c r="AH1130" s="1" t="str">
        <f t="shared" si="37"/>
        <v>'4000111</v>
      </c>
      <c r="AI1130" s="2">
        <f t="shared" si="38"/>
        <v>3614645.56</v>
      </c>
      <c r="AJ1130" s="2" t="str">
        <f t="shared" si="39"/>
        <v>Kamatonosni</v>
      </c>
      <c r="AM1130" s="1" t="s">
        <v>2047</v>
      </c>
    </row>
    <row r="1131" spans="1:39" x14ac:dyDescent="0.2">
      <c r="A1131" s="1" t="s">
        <v>2049</v>
      </c>
      <c r="B1131" s="1" t="s">
        <v>2050</v>
      </c>
      <c r="C1131" s="57">
        <v>0</v>
      </c>
      <c r="D1131" s="57">
        <v>37382196.659999996</v>
      </c>
      <c r="E1131" s="58">
        <v>2224013557.8200002</v>
      </c>
      <c r="F1131" s="58">
        <v>2228349519.04</v>
      </c>
      <c r="G1131" s="57">
        <v>2224013557.8200002</v>
      </c>
      <c r="H1131" s="57">
        <v>2265731715.6999998</v>
      </c>
      <c r="I1131" s="57">
        <v>0</v>
      </c>
      <c r="J1131" s="57">
        <v>41718157.880000003</v>
      </c>
      <c r="K1131" s="57">
        <f t="shared" si="34"/>
        <v>-41718157.880000003</v>
      </c>
      <c r="L1131" s="1" t="s">
        <v>5864</v>
      </c>
      <c r="M1131" s="1" t="s">
        <v>6928</v>
      </c>
      <c r="N1131" s="1" t="s">
        <v>6792</v>
      </c>
      <c r="O1131" s="1" t="s">
        <v>5864</v>
      </c>
      <c r="P1131" s="21" t="s">
        <v>6545</v>
      </c>
      <c r="S1131" s="1" t="s">
        <v>6831</v>
      </c>
      <c r="U1131" s="1" t="str">
        <f t="shared" si="35"/>
        <v>'400</v>
      </c>
      <c r="V1131" s="37" t="s">
        <v>6854</v>
      </c>
      <c r="W1131" s="2">
        <f t="shared" si="40"/>
        <v>33768792.140394673</v>
      </c>
      <c r="X1131" s="2">
        <f t="shared" si="41"/>
        <v>16884396.070197336</v>
      </c>
      <c r="Y1131" s="2">
        <f t="shared" si="36"/>
        <v>844219.80350986682</v>
      </c>
      <c r="Z1131" s="2">
        <f t="shared" si="36"/>
        <v>1688439.6070197336</v>
      </c>
      <c r="AA1131" s="2">
        <f t="shared" si="36"/>
        <v>1688439.6070197336</v>
      </c>
      <c r="AB1131" s="2">
        <f t="shared" si="36"/>
        <v>5065318.8210592009</v>
      </c>
      <c r="AC1131" s="2">
        <f t="shared" si="36"/>
        <v>5065318.8210592009</v>
      </c>
      <c r="AD1131" s="2">
        <f t="shared" si="36"/>
        <v>1266329.7052648002</v>
      </c>
      <c r="AE1131" s="2">
        <f t="shared" si="36"/>
        <v>1266329.7052648002</v>
      </c>
      <c r="AF1131" s="2">
        <f t="shared" si="42"/>
        <v>33768792.140394673</v>
      </c>
      <c r="AG1131" s="2">
        <f t="shared" si="43"/>
        <v>-7949365.7396053299</v>
      </c>
      <c r="AH1131" s="1" t="str">
        <f t="shared" si="37"/>
        <v>'4000112</v>
      </c>
      <c r="AI1131" s="2">
        <f t="shared" si="38"/>
        <v>41718157.880000003</v>
      </c>
      <c r="AJ1131" s="2" t="str">
        <f t="shared" si="39"/>
        <v>Kamatonosni</v>
      </c>
      <c r="AM1131" s="1" t="s">
        <v>2049</v>
      </c>
    </row>
    <row r="1132" spans="1:39" x14ac:dyDescent="0.2">
      <c r="A1132" s="1" t="s">
        <v>2051</v>
      </c>
      <c r="B1132" s="1" t="s">
        <v>2052</v>
      </c>
      <c r="C1132" s="57">
        <v>0</v>
      </c>
      <c r="D1132" s="57">
        <v>777628.37</v>
      </c>
      <c r="E1132" s="58">
        <v>636110516.77999997</v>
      </c>
      <c r="F1132" s="58">
        <v>636454850.36000001</v>
      </c>
      <c r="G1132" s="57">
        <v>636110516.77999997</v>
      </c>
      <c r="H1132" s="57">
        <v>637232478.73000002</v>
      </c>
      <c r="I1132" s="57">
        <v>0</v>
      </c>
      <c r="J1132" s="57">
        <v>1121961.95</v>
      </c>
      <c r="K1132" s="57">
        <f t="shared" si="34"/>
        <v>-1121961.95</v>
      </c>
      <c r="L1132" s="1" t="s">
        <v>5864</v>
      </c>
      <c r="M1132" s="1" t="s">
        <v>6928</v>
      </c>
      <c r="N1132" s="1" t="s">
        <v>6792</v>
      </c>
      <c r="O1132" s="1" t="s">
        <v>5864</v>
      </c>
      <c r="P1132" s="21" t="s">
        <v>6545</v>
      </c>
      <c r="S1132" s="1" t="s">
        <v>6831</v>
      </c>
      <c r="U1132" s="1" t="str">
        <f t="shared" si="35"/>
        <v>'400</v>
      </c>
      <c r="V1132" s="37" t="s">
        <v>6854</v>
      </c>
      <c r="W1132" s="2">
        <f t="shared" si="40"/>
        <v>908172.88692282687</v>
      </c>
      <c r="X1132" s="2">
        <f t="shared" si="41"/>
        <v>454086.44346141344</v>
      </c>
      <c r="Y1132" s="2">
        <f t="shared" si="36"/>
        <v>22704.322173070672</v>
      </c>
      <c r="Z1132" s="2">
        <f t="shared" si="36"/>
        <v>45408.644346141344</v>
      </c>
      <c r="AA1132" s="2">
        <f t="shared" si="36"/>
        <v>45408.644346141344</v>
      </c>
      <c r="AB1132" s="2">
        <f t="shared" si="36"/>
        <v>136225.93303842403</v>
      </c>
      <c r="AC1132" s="2">
        <f t="shared" si="36"/>
        <v>136225.93303842403</v>
      </c>
      <c r="AD1132" s="2">
        <f t="shared" si="36"/>
        <v>34056.483259606008</v>
      </c>
      <c r="AE1132" s="2">
        <f t="shared" si="36"/>
        <v>34056.483259606008</v>
      </c>
      <c r="AF1132" s="2">
        <f t="shared" si="42"/>
        <v>908172.88692282699</v>
      </c>
      <c r="AG1132" s="2">
        <f t="shared" si="43"/>
        <v>-213789.06307717296</v>
      </c>
      <c r="AH1132" s="1" t="str">
        <f t="shared" si="37"/>
        <v>'4000113</v>
      </c>
      <c r="AI1132" s="2">
        <f t="shared" si="38"/>
        <v>1121961.95</v>
      </c>
      <c r="AJ1132" s="2" t="str">
        <f t="shared" si="39"/>
        <v>Kamatonosni</v>
      </c>
      <c r="AM1132" s="1" t="s">
        <v>2051</v>
      </c>
    </row>
    <row r="1133" spans="1:39" x14ac:dyDescent="0.2">
      <c r="A1133" s="1" t="s">
        <v>2053</v>
      </c>
      <c r="B1133" s="1" t="s">
        <v>2054</v>
      </c>
      <c r="C1133" s="57">
        <v>0</v>
      </c>
      <c r="D1133" s="57">
        <v>4671.37</v>
      </c>
      <c r="E1133" s="58">
        <v>6399038.1699999999</v>
      </c>
      <c r="F1133" s="58">
        <v>6428826.2999999998</v>
      </c>
      <c r="G1133" s="57">
        <v>6399038.1699999999</v>
      </c>
      <c r="H1133" s="57">
        <v>6433497.6699999999</v>
      </c>
      <c r="I1133" s="57">
        <v>0</v>
      </c>
      <c r="J1133" s="57">
        <v>34459.5</v>
      </c>
      <c r="K1133" s="57">
        <f t="shared" si="34"/>
        <v>-34459.5</v>
      </c>
      <c r="L1133" s="1" t="s">
        <v>5864</v>
      </c>
      <c r="M1133" s="1" t="s">
        <v>6928</v>
      </c>
      <c r="N1133" s="1" t="s">
        <v>6792</v>
      </c>
      <c r="O1133" s="1" t="s">
        <v>5864</v>
      </c>
      <c r="P1133" s="21" t="s">
        <v>6545</v>
      </c>
      <c r="S1133" s="1" t="s">
        <v>6831</v>
      </c>
      <c r="U1133" s="1" t="str">
        <f t="shared" si="35"/>
        <v>'400</v>
      </c>
      <c r="V1133" s="37" t="s">
        <v>6854</v>
      </c>
      <c r="W1133" s="2">
        <f t="shared" si="40"/>
        <v>27893.2664311095</v>
      </c>
      <c r="X1133" s="2">
        <f t="shared" si="41"/>
        <v>13946.63321555475</v>
      </c>
      <c r="Y1133" s="2">
        <f t="shared" si="36"/>
        <v>697.33166077773751</v>
      </c>
      <c r="Z1133" s="2">
        <f t="shared" si="36"/>
        <v>1394.663321555475</v>
      </c>
      <c r="AA1133" s="2">
        <f t="shared" si="36"/>
        <v>1394.663321555475</v>
      </c>
      <c r="AB1133" s="2">
        <f t="shared" si="36"/>
        <v>4183.9899646664244</v>
      </c>
      <c r="AC1133" s="2">
        <f t="shared" si="36"/>
        <v>4183.9899646664244</v>
      </c>
      <c r="AD1133" s="2">
        <f t="shared" si="36"/>
        <v>1045.9974911666061</v>
      </c>
      <c r="AE1133" s="2">
        <f t="shared" si="36"/>
        <v>1045.9974911666061</v>
      </c>
      <c r="AF1133" s="2">
        <f t="shared" si="42"/>
        <v>27893.2664311095</v>
      </c>
      <c r="AG1133" s="2">
        <f t="shared" si="43"/>
        <v>-6566.2335688905005</v>
      </c>
      <c r="AH1133" s="1" t="str">
        <f t="shared" si="37"/>
        <v>'4000114</v>
      </c>
      <c r="AI1133" s="2">
        <f t="shared" si="38"/>
        <v>34459.5</v>
      </c>
      <c r="AJ1133" s="2" t="str">
        <f t="shared" si="39"/>
        <v>Kamatonosni</v>
      </c>
      <c r="AM1133" s="1" t="s">
        <v>2053</v>
      </c>
    </row>
    <row r="1134" spans="1:39" x14ac:dyDescent="0.2">
      <c r="A1134" s="1" t="s">
        <v>2055</v>
      </c>
      <c r="B1134" s="1" t="s">
        <v>2056</v>
      </c>
      <c r="C1134" s="57">
        <v>0</v>
      </c>
      <c r="D1134" s="57">
        <v>28.09</v>
      </c>
      <c r="E1134" s="58">
        <v>112510055.12</v>
      </c>
      <c r="F1134" s="58">
        <v>112811548.94</v>
      </c>
      <c r="G1134" s="57">
        <v>112510055.12</v>
      </c>
      <c r="H1134" s="57">
        <v>112811577.03</v>
      </c>
      <c r="I1134" s="57">
        <v>0</v>
      </c>
      <c r="J1134" s="57">
        <v>301521.90999999997</v>
      </c>
      <c r="K1134" s="57">
        <f t="shared" si="34"/>
        <v>-301521.90999999997</v>
      </c>
      <c r="L1134" s="1" t="s">
        <v>5864</v>
      </c>
      <c r="M1134" s="1" t="s">
        <v>6928</v>
      </c>
      <c r="N1134" s="1" t="s">
        <v>6792</v>
      </c>
      <c r="O1134" s="1" t="s">
        <v>5864</v>
      </c>
      <c r="P1134" s="21" t="s">
        <v>6545</v>
      </c>
      <c r="S1134" s="1" t="s">
        <v>6831</v>
      </c>
      <c r="U1134" s="1" t="str">
        <f t="shared" si="35"/>
        <v>'400</v>
      </c>
      <c r="V1134" s="37" t="s">
        <v>6854</v>
      </c>
      <c r="W1134" s="2">
        <f t="shared" si="40"/>
        <v>244067.12141635886</v>
      </c>
      <c r="X1134" s="2">
        <f t="shared" si="41"/>
        <v>122033.56070817943</v>
      </c>
      <c r="Y1134" s="2">
        <f t="shared" si="36"/>
        <v>6101.6780354089715</v>
      </c>
      <c r="Z1134" s="2">
        <f t="shared" si="36"/>
        <v>12203.356070817943</v>
      </c>
      <c r="AA1134" s="2">
        <f t="shared" si="36"/>
        <v>12203.356070817943</v>
      </c>
      <c r="AB1134" s="2">
        <f t="shared" si="36"/>
        <v>36610.068212453829</v>
      </c>
      <c r="AC1134" s="2">
        <f t="shared" si="36"/>
        <v>36610.068212453829</v>
      </c>
      <c r="AD1134" s="2">
        <f t="shared" si="36"/>
        <v>9152.5170531134572</v>
      </c>
      <c r="AE1134" s="2">
        <f t="shared" si="36"/>
        <v>9152.5170531134572</v>
      </c>
      <c r="AF1134" s="2">
        <f t="shared" si="42"/>
        <v>244067.12141635889</v>
      </c>
      <c r="AG1134" s="2">
        <f t="shared" si="43"/>
        <v>-57454.788583641086</v>
      </c>
      <c r="AH1134" s="1" t="str">
        <f t="shared" si="37"/>
        <v>'4000115</v>
      </c>
      <c r="AI1134" s="2">
        <f t="shared" si="38"/>
        <v>301521.90999999997</v>
      </c>
      <c r="AJ1134" s="2" t="str">
        <f t="shared" si="39"/>
        <v>Kamatonosni</v>
      </c>
      <c r="AM1134" s="1" t="s">
        <v>2055</v>
      </c>
    </row>
    <row r="1135" spans="1:39" x14ac:dyDescent="0.2">
      <c r="A1135" s="1" t="s">
        <v>2057</v>
      </c>
      <c r="B1135" s="1" t="s">
        <v>2058</v>
      </c>
      <c r="C1135" s="57">
        <v>0</v>
      </c>
      <c r="D1135" s="57">
        <v>11042152.93</v>
      </c>
      <c r="E1135" s="58">
        <v>234595576.41999999</v>
      </c>
      <c r="F1135" s="58">
        <v>233032767.75999999</v>
      </c>
      <c r="G1135" s="57">
        <v>234595576.41999999</v>
      </c>
      <c r="H1135" s="57">
        <v>244074920.69</v>
      </c>
      <c r="I1135" s="57">
        <v>0</v>
      </c>
      <c r="J1135" s="57">
        <v>9479344.2699999996</v>
      </c>
      <c r="K1135" s="57">
        <f t="shared" si="34"/>
        <v>-9479344.2699999996</v>
      </c>
      <c r="L1135" s="1" t="s">
        <v>5864</v>
      </c>
      <c r="M1135" s="1" t="s">
        <v>6928</v>
      </c>
      <c r="N1135" s="1" t="s">
        <v>6792</v>
      </c>
      <c r="O1135" s="1" t="s">
        <v>5864</v>
      </c>
      <c r="P1135" s="21" t="s">
        <v>6545</v>
      </c>
      <c r="S1135" s="1" t="s">
        <v>6831</v>
      </c>
      <c r="U1135" s="1" t="str">
        <f t="shared" si="35"/>
        <v>'400</v>
      </c>
      <c r="V1135" s="37" t="s">
        <v>6854</v>
      </c>
      <c r="W1135" s="2">
        <f t="shared" si="40"/>
        <v>7673061.8643718325</v>
      </c>
      <c r="X1135" s="2">
        <f t="shared" si="41"/>
        <v>3836530.9321859162</v>
      </c>
      <c r="Y1135" s="2">
        <f t="shared" si="36"/>
        <v>191826.54660929582</v>
      </c>
      <c r="Z1135" s="2">
        <f t="shared" si="36"/>
        <v>383653.09321859165</v>
      </c>
      <c r="AA1135" s="2">
        <f t="shared" si="36"/>
        <v>383653.09321859165</v>
      </c>
      <c r="AB1135" s="2">
        <f t="shared" si="36"/>
        <v>1150959.2796557748</v>
      </c>
      <c r="AC1135" s="2">
        <f t="shared" si="36"/>
        <v>1150959.2796557748</v>
      </c>
      <c r="AD1135" s="2">
        <f t="shared" si="36"/>
        <v>287739.81991394371</v>
      </c>
      <c r="AE1135" s="2">
        <f t="shared" si="36"/>
        <v>287739.81991394371</v>
      </c>
      <c r="AF1135" s="2">
        <f t="shared" si="42"/>
        <v>7673061.8643718325</v>
      </c>
      <c r="AG1135" s="2">
        <f t="shared" si="43"/>
        <v>-1806282.4056281671</v>
      </c>
      <c r="AH1135" s="1" t="str">
        <f t="shared" si="37"/>
        <v>'4000116</v>
      </c>
      <c r="AI1135" s="2">
        <f t="shared" si="38"/>
        <v>9479344.2699999996</v>
      </c>
      <c r="AJ1135" s="2" t="str">
        <f t="shared" si="39"/>
        <v>Kamatonosni</v>
      </c>
      <c r="AM1135" s="1" t="s">
        <v>2057</v>
      </c>
    </row>
    <row r="1136" spans="1:39" x14ac:dyDescent="0.2">
      <c r="A1136" s="1" t="s">
        <v>2059</v>
      </c>
      <c r="B1136" s="1" t="s">
        <v>2060</v>
      </c>
      <c r="C1136" s="57">
        <v>0</v>
      </c>
      <c r="D1136" s="57">
        <v>1131614.6299999999</v>
      </c>
      <c r="E1136" s="58">
        <v>3525203.67</v>
      </c>
      <c r="F1136" s="58">
        <v>3315462.14</v>
      </c>
      <c r="G1136" s="57">
        <v>3525203.67</v>
      </c>
      <c r="H1136" s="57">
        <v>4447076.7699999996</v>
      </c>
      <c r="I1136" s="57">
        <v>0</v>
      </c>
      <c r="J1136" s="57">
        <v>921873.1</v>
      </c>
      <c r="K1136" s="57">
        <f t="shared" si="34"/>
        <v>-921873.1</v>
      </c>
      <c r="L1136" s="1" t="s">
        <v>5864</v>
      </c>
      <c r="M1136" s="1" t="s">
        <v>6928</v>
      </c>
      <c r="N1136" s="1" t="s">
        <v>6792</v>
      </c>
      <c r="O1136" s="1" t="s">
        <v>5864</v>
      </c>
      <c r="P1136" s="21" t="s">
        <v>6545</v>
      </c>
      <c r="S1136" s="1" t="s">
        <v>6831</v>
      </c>
      <c r="U1136" s="1" t="str">
        <f t="shared" si="35"/>
        <v>'400</v>
      </c>
      <c r="V1136" s="37" t="s">
        <v>6854</v>
      </c>
      <c r="W1136" s="2">
        <f t="shared" si="40"/>
        <v>746210.82702804299</v>
      </c>
      <c r="X1136" s="2">
        <f t="shared" si="41"/>
        <v>373105.41351402149</v>
      </c>
      <c r="Y1136" s="2">
        <f t="shared" si="36"/>
        <v>18655.270675701075</v>
      </c>
      <c r="Z1136" s="2">
        <f t="shared" si="36"/>
        <v>37310.541351402149</v>
      </c>
      <c r="AA1136" s="2">
        <f t="shared" si="36"/>
        <v>37310.541351402149</v>
      </c>
      <c r="AB1136" s="2">
        <f t="shared" si="36"/>
        <v>111931.62405420645</v>
      </c>
      <c r="AC1136" s="2">
        <f t="shared" si="36"/>
        <v>111931.62405420645</v>
      </c>
      <c r="AD1136" s="2">
        <f t="shared" si="36"/>
        <v>27982.906013551612</v>
      </c>
      <c r="AE1136" s="2">
        <f t="shared" si="36"/>
        <v>27982.906013551612</v>
      </c>
      <c r="AF1136" s="2">
        <f t="shared" si="42"/>
        <v>746210.82702804299</v>
      </c>
      <c r="AG1136" s="2">
        <f t="shared" si="43"/>
        <v>-175662.27297195699</v>
      </c>
      <c r="AH1136" s="1" t="str">
        <f t="shared" si="37"/>
        <v>'4000117</v>
      </c>
      <c r="AI1136" s="2">
        <f t="shared" si="38"/>
        <v>921873.1</v>
      </c>
      <c r="AJ1136" s="2" t="str">
        <f t="shared" si="39"/>
        <v>Kamatonosni</v>
      </c>
      <c r="AM1136" s="1" t="s">
        <v>2059</v>
      </c>
    </row>
    <row r="1137" spans="1:39" x14ac:dyDescent="0.2">
      <c r="A1137" s="1" t="s">
        <v>2061</v>
      </c>
      <c r="B1137" s="1" t="s">
        <v>2062</v>
      </c>
      <c r="C1137" s="57">
        <v>0</v>
      </c>
      <c r="D1137" s="57">
        <v>14695635.57</v>
      </c>
      <c r="E1137" s="58">
        <v>574761132.16999996</v>
      </c>
      <c r="F1137" s="58">
        <v>578691097.54999995</v>
      </c>
      <c r="G1137" s="57">
        <v>574761132.16999996</v>
      </c>
      <c r="H1137" s="57">
        <v>593386733.12</v>
      </c>
      <c r="I1137" s="57">
        <v>0</v>
      </c>
      <c r="J1137" s="57">
        <v>18625600.949999999</v>
      </c>
      <c r="K1137" s="57">
        <f t="shared" si="34"/>
        <v>-18625600.949999999</v>
      </c>
      <c r="L1137" s="1" t="s">
        <v>5864</v>
      </c>
      <c r="M1137" s="1" t="s">
        <v>6928</v>
      </c>
      <c r="N1137" s="1" t="s">
        <v>6792</v>
      </c>
      <c r="O1137" s="1" t="s">
        <v>5864</v>
      </c>
      <c r="P1137" s="21" t="s">
        <v>6545</v>
      </c>
      <c r="S1137" s="1" t="s">
        <v>6831</v>
      </c>
      <c r="U1137" s="1" t="str">
        <f t="shared" si="35"/>
        <v>'400</v>
      </c>
      <c r="V1137" s="37" t="s">
        <v>6854</v>
      </c>
      <c r="W1137" s="2">
        <f t="shared" si="40"/>
        <v>15076505.745523764</v>
      </c>
      <c r="X1137" s="2">
        <f t="shared" si="41"/>
        <v>7538252.8727618819</v>
      </c>
      <c r="Y1137" s="2">
        <f t="shared" si="36"/>
        <v>376912.64363809413</v>
      </c>
      <c r="Z1137" s="2">
        <f t="shared" si="36"/>
        <v>753825.28727618826</v>
      </c>
      <c r="AA1137" s="2">
        <f t="shared" si="36"/>
        <v>753825.28727618826</v>
      </c>
      <c r="AB1137" s="2">
        <f t="shared" si="36"/>
        <v>2261475.8618285647</v>
      </c>
      <c r="AC1137" s="2">
        <f t="shared" si="36"/>
        <v>2261475.8618285647</v>
      </c>
      <c r="AD1137" s="2">
        <f t="shared" si="36"/>
        <v>565368.96545714117</v>
      </c>
      <c r="AE1137" s="2">
        <f t="shared" si="36"/>
        <v>565368.96545714117</v>
      </c>
      <c r="AF1137" s="2">
        <f t="shared" si="42"/>
        <v>15076505.745523766</v>
      </c>
      <c r="AG1137" s="2">
        <f t="shared" si="43"/>
        <v>-3549095.2044762336</v>
      </c>
      <c r="AH1137" s="1" t="str">
        <f t="shared" si="37"/>
        <v>'4000118</v>
      </c>
      <c r="AI1137" s="2">
        <f t="shared" si="38"/>
        <v>18625600.949999999</v>
      </c>
      <c r="AJ1137" s="2" t="str">
        <f t="shared" si="39"/>
        <v>Kamatonosni</v>
      </c>
      <c r="AM1137" s="1" t="s">
        <v>2061</v>
      </c>
    </row>
    <row r="1138" spans="1:39" x14ac:dyDescent="0.2">
      <c r="A1138" s="1" t="s">
        <v>2063</v>
      </c>
      <c r="B1138" s="1" t="s">
        <v>2064</v>
      </c>
      <c r="C1138" s="57">
        <v>0</v>
      </c>
      <c r="D1138" s="57">
        <v>0</v>
      </c>
      <c r="E1138" s="58">
        <v>16524651.9</v>
      </c>
      <c r="F1138" s="58">
        <v>22042373.09</v>
      </c>
      <c r="G1138" s="57">
        <v>16524651.9</v>
      </c>
      <c r="H1138" s="57">
        <v>22042373.09</v>
      </c>
      <c r="I1138" s="57">
        <v>0</v>
      </c>
      <c r="J1138" s="57">
        <v>5517721.1900000004</v>
      </c>
      <c r="K1138" s="57">
        <f t="shared" si="34"/>
        <v>-5517721.1900000004</v>
      </c>
      <c r="L1138" s="1" t="s">
        <v>5864</v>
      </c>
      <c r="M1138" s="1" t="s">
        <v>6928</v>
      </c>
      <c r="N1138" s="1" t="s">
        <v>6792</v>
      </c>
      <c r="O1138" s="1" t="s">
        <v>5864</v>
      </c>
      <c r="P1138" s="21" t="s">
        <v>6545</v>
      </c>
      <c r="S1138" s="1" t="s">
        <v>6831</v>
      </c>
      <c r="U1138" s="1" t="str">
        <f t="shared" si="35"/>
        <v>'400</v>
      </c>
      <c r="V1138" s="37" t="s">
        <v>6824</v>
      </c>
      <c r="W1138" s="2">
        <f t="shared" si="40"/>
        <v>4466323.2851680545</v>
      </c>
      <c r="X1138" s="2">
        <f t="shared" si="41"/>
        <v>2233161.6425840273</v>
      </c>
      <c r="Y1138" s="2">
        <f t="shared" si="36"/>
        <v>111658.08212920137</v>
      </c>
      <c r="Z1138" s="2">
        <f t="shared" si="36"/>
        <v>223316.16425840274</v>
      </c>
      <c r="AA1138" s="2">
        <f t="shared" si="36"/>
        <v>223316.16425840274</v>
      </c>
      <c r="AB1138" s="2">
        <f t="shared" si="36"/>
        <v>669948.4927752082</v>
      </c>
      <c r="AC1138" s="2">
        <f t="shared" si="36"/>
        <v>669948.4927752082</v>
      </c>
      <c r="AD1138" s="2">
        <f t="shared" si="36"/>
        <v>167487.12319380205</v>
      </c>
      <c r="AE1138" s="2">
        <f t="shared" si="36"/>
        <v>167487.12319380205</v>
      </c>
      <c r="AF1138" s="2">
        <f t="shared" si="42"/>
        <v>4466323.2851680554</v>
      </c>
      <c r="AG1138" s="2">
        <f t="shared" si="43"/>
        <v>-1051397.904831945</v>
      </c>
      <c r="AJ1138" s="2"/>
      <c r="AM1138" s="1" t="s">
        <v>2063</v>
      </c>
    </row>
    <row r="1139" spans="1:39" x14ac:dyDescent="0.2">
      <c r="A1139" s="1" t="s">
        <v>2065</v>
      </c>
      <c r="B1139" s="1" t="s">
        <v>2066</v>
      </c>
      <c r="C1139" s="57">
        <v>0</v>
      </c>
      <c r="D1139" s="57">
        <v>0</v>
      </c>
      <c r="E1139" s="58">
        <v>2715631.32</v>
      </c>
      <c r="F1139" s="58">
        <v>2909234.15</v>
      </c>
      <c r="G1139" s="57">
        <v>2715631.32</v>
      </c>
      <c r="H1139" s="57">
        <v>2909234.15</v>
      </c>
      <c r="I1139" s="57">
        <v>0</v>
      </c>
      <c r="J1139" s="57">
        <v>193602.83</v>
      </c>
      <c r="K1139" s="57">
        <f t="shared" si="34"/>
        <v>-193602.83</v>
      </c>
      <c r="L1139" s="1" t="s">
        <v>5864</v>
      </c>
      <c r="M1139" s="1" t="s">
        <v>6928</v>
      </c>
      <c r="N1139" s="1" t="s">
        <v>6792</v>
      </c>
      <c r="O1139" s="1" t="s">
        <v>5864</v>
      </c>
      <c r="P1139" s="21" t="s">
        <v>6545</v>
      </c>
      <c r="S1139" s="1" t="s">
        <v>6831</v>
      </c>
      <c r="U1139" s="1" t="str">
        <f t="shared" si="35"/>
        <v>'400</v>
      </c>
      <c r="V1139" s="37" t="s">
        <v>6824</v>
      </c>
      <c r="W1139" s="2">
        <f t="shared" si="40"/>
        <v>156711.94645908382</v>
      </c>
      <c r="X1139" s="2">
        <f t="shared" si="41"/>
        <v>78355.973229541909</v>
      </c>
      <c r="Y1139" s="2">
        <f t="shared" si="36"/>
        <v>3917.7986614770957</v>
      </c>
      <c r="Z1139" s="2">
        <f t="shared" si="36"/>
        <v>7835.5973229541914</v>
      </c>
      <c r="AA1139" s="2">
        <f t="shared" si="36"/>
        <v>7835.5973229541914</v>
      </c>
      <c r="AB1139" s="2">
        <f t="shared" si="36"/>
        <v>23506.791968862573</v>
      </c>
      <c r="AC1139" s="2">
        <f t="shared" si="36"/>
        <v>23506.791968862573</v>
      </c>
      <c r="AD1139" s="2">
        <f t="shared" si="36"/>
        <v>5876.6979922156434</v>
      </c>
      <c r="AE1139" s="2">
        <f t="shared" si="36"/>
        <v>5876.6979922156434</v>
      </c>
      <c r="AF1139" s="2">
        <f t="shared" si="42"/>
        <v>156711.94645908379</v>
      </c>
      <c r="AG1139" s="2">
        <f t="shared" si="43"/>
        <v>-36890.883540916198</v>
      </c>
      <c r="AJ1139" s="2"/>
      <c r="AM1139" s="1" t="s">
        <v>2065</v>
      </c>
    </row>
    <row r="1140" spans="1:39" x14ac:dyDescent="0.2">
      <c r="A1140" s="1" t="s">
        <v>2067</v>
      </c>
      <c r="B1140" s="1" t="s">
        <v>2068</v>
      </c>
      <c r="C1140" s="57">
        <v>0</v>
      </c>
      <c r="D1140" s="57">
        <v>0</v>
      </c>
      <c r="E1140" s="58">
        <v>117777827.19</v>
      </c>
      <c r="F1140" s="58">
        <v>117777827.19</v>
      </c>
      <c r="G1140" s="57">
        <v>117777827.19</v>
      </c>
      <c r="H1140" s="57">
        <v>117777827.19</v>
      </c>
      <c r="I1140" s="57">
        <v>0</v>
      </c>
      <c r="J1140" s="57">
        <v>0</v>
      </c>
      <c r="K1140" s="57">
        <f t="shared" si="34"/>
        <v>0</v>
      </c>
      <c r="L1140" s="1" t="s">
        <v>5864</v>
      </c>
      <c r="M1140" s="1" t="s">
        <v>6928</v>
      </c>
      <c r="N1140" s="1" t="s">
        <v>6792</v>
      </c>
      <c r="O1140" s="1" t="s">
        <v>5864</v>
      </c>
      <c r="P1140" s="21" t="s">
        <v>6545</v>
      </c>
      <c r="S1140" s="1" t="s">
        <v>6831</v>
      </c>
      <c r="U1140" s="1" t="str">
        <f t="shared" si="35"/>
        <v>'400</v>
      </c>
      <c r="V1140" s="37" t="s">
        <v>6824</v>
      </c>
      <c r="W1140" s="2">
        <f t="shared" si="40"/>
        <v>0</v>
      </c>
      <c r="X1140" s="2">
        <f t="shared" si="41"/>
        <v>0</v>
      </c>
      <c r="Y1140" s="2">
        <f t="shared" si="36"/>
        <v>0</v>
      </c>
      <c r="Z1140" s="2">
        <f t="shared" si="36"/>
        <v>0</v>
      </c>
      <c r="AA1140" s="2">
        <f t="shared" si="36"/>
        <v>0</v>
      </c>
      <c r="AB1140" s="2">
        <f t="shared" si="36"/>
        <v>0</v>
      </c>
      <c r="AC1140" s="2">
        <f t="shared" si="36"/>
        <v>0</v>
      </c>
      <c r="AD1140" s="2">
        <f t="shared" si="36"/>
        <v>0</v>
      </c>
      <c r="AE1140" s="2">
        <f t="shared" si="36"/>
        <v>0</v>
      </c>
      <c r="AF1140" s="2">
        <f t="shared" si="42"/>
        <v>0</v>
      </c>
      <c r="AG1140" s="2">
        <f t="shared" si="43"/>
        <v>0</v>
      </c>
      <c r="AJ1140" s="2"/>
      <c r="AM1140" s="1" t="s">
        <v>2067</v>
      </c>
    </row>
    <row r="1141" spans="1:39" x14ac:dyDescent="0.2">
      <c r="A1141" s="1" t="s">
        <v>2069</v>
      </c>
      <c r="B1141" s="1" t="s">
        <v>2070</v>
      </c>
      <c r="C1141" s="57">
        <v>0</v>
      </c>
      <c r="D1141" s="57">
        <v>0</v>
      </c>
      <c r="E1141" s="58">
        <v>50</v>
      </c>
      <c r="F1141" s="58">
        <v>180550.54</v>
      </c>
      <c r="G1141" s="57">
        <v>50</v>
      </c>
      <c r="H1141" s="57">
        <v>180550.54</v>
      </c>
      <c r="I1141" s="57">
        <v>0</v>
      </c>
      <c r="J1141" s="57">
        <v>180500.54</v>
      </c>
      <c r="K1141" s="57">
        <f t="shared" si="34"/>
        <v>-180500.54</v>
      </c>
      <c r="L1141" s="1" t="s">
        <v>5864</v>
      </c>
      <c r="M1141" s="1" t="s">
        <v>6928</v>
      </c>
      <c r="N1141" s="1" t="s">
        <v>6792</v>
      </c>
      <c r="O1141" s="1" t="s">
        <v>5864</v>
      </c>
      <c r="P1141" s="21" t="s">
        <v>6545</v>
      </c>
      <c r="S1141" s="1" t="s">
        <v>6831</v>
      </c>
      <c r="U1141" s="1" t="str">
        <f t="shared" si="35"/>
        <v>'400</v>
      </c>
      <c r="V1141" s="37" t="s">
        <v>6824</v>
      </c>
      <c r="W1141" s="2">
        <f t="shared" si="40"/>
        <v>146106.28863387855</v>
      </c>
      <c r="X1141" s="2">
        <f t="shared" si="41"/>
        <v>73053.144316939273</v>
      </c>
      <c r="Y1141" s="2">
        <f t="shared" si="36"/>
        <v>3652.6572158469639</v>
      </c>
      <c r="Z1141" s="2">
        <f t="shared" si="36"/>
        <v>7305.3144316939279</v>
      </c>
      <c r="AA1141" s="2">
        <f t="shared" si="36"/>
        <v>7305.3144316939279</v>
      </c>
      <c r="AB1141" s="2">
        <f t="shared" si="36"/>
        <v>21915.943295081783</v>
      </c>
      <c r="AC1141" s="2">
        <f t="shared" si="36"/>
        <v>21915.943295081783</v>
      </c>
      <c r="AD1141" s="2">
        <f t="shared" si="36"/>
        <v>5478.9858237704457</v>
      </c>
      <c r="AE1141" s="2">
        <f t="shared" si="36"/>
        <v>5478.9858237704457</v>
      </c>
      <c r="AF1141" s="2">
        <f t="shared" si="42"/>
        <v>146106.28863387852</v>
      </c>
      <c r="AG1141" s="2">
        <f t="shared" si="43"/>
        <v>-34394.251366121491</v>
      </c>
      <c r="AJ1141" s="2"/>
      <c r="AM1141" s="1" t="s">
        <v>2069</v>
      </c>
    </row>
    <row r="1142" spans="1:39" x14ac:dyDescent="0.2">
      <c r="A1142" s="1" t="s">
        <v>2071</v>
      </c>
      <c r="B1142" s="1" t="s">
        <v>2072</v>
      </c>
      <c r="C1142" s="57">
        <v>0</v>
      </c>
      <c r="D1142" s="57">
        <v>0</v>
      </c>
      <c r="E1142" s="58">
        <v>5651412.0800000001</v>
      </c>
      <c r="F1142" s="58">
        <v>5665857.5199999996</v>
      </c>
      <c r="G1142" s="57">
        <v>5651412.0800000001</v>
      </c>
      <c r="H1142" s="57">
        <v>5665857.5199999996</v>
      </c>
      <c r="I1142" s="57">
        <v>0</v>
      </c>
      <c r="J1142" s="57">
        <v>14445.44</v>
      </c>
      <c r="K1142" s="57">
        <f t="shared" si="34"/>
        <v>-14445.44</v>
      </c>
      <c r="L1142" s="1" t="s">
        <v>5864</v>
      </c>
      <c r="M1142" s="1" t="s">
        <v>6928</v>
      </c>
      <c r="N1142" s="1" t="s">
        <v>6792</v>
      </c>
      <c r="O1142" s="1" t="s">
        <v>5864</v>
      </c>
      <c r="P1142" s="21" t="s">
        <v>6545</v>
      </c>
      <c r="S1142" s="1" t="s">
        <v>6831</v>
      </c>
      <c r="U1142" s="1" t="str">
        <f t="shared" si="35"/>
        <v>'400</v>
      </c>
      <c r="V1142" s="37" t="s">
        <v>6824</v>
      </c>
      <c r="W1142" s="2">
        <f t="shared" si="40"/>
        <v>11692.87153425344</v>
      </c>
      <c r="X1142" s="2">
        <f t="shared" si="41"/>
        <v>5846.4357671267198</v>
      </c>
      <c r="Y1142" s="2">
        <f t="shared" si="36"/>
        <v>292.32178835633601</v>
      </c>
      <c r="Z1142" s="2">
        <f t="shared" si="36"/>
        <v>584.64357671267203</v>
      </c>
      <c r="AA1142" s="2">
        <f t="shared" si="36"/>
        <v>584.64357671267203</v>
      </c>
      <c r="AB1142" s="2">
        <f t="shared" si="36"/>
        <v>1753.9307301380159</v>
      </c>
      <c r="AC1142" s="2">
        <f t="shared" si="36"/>
        <v>1753.9307301380159</v>
      </c>
      <c r="AD1142" s="2">
        <f t="shared" si="36"/>
        <v>438.48268253450397</v>
      </c>
      <c r="AE1142" s="2">
        <f t="shared" si="36"/>
        <v>438.48268253450397</v>
      </c>
      <c r="AF1142" s="2">
        <f t="shared" si="42"/>
        <v>11692.87153425344</v>
      </c>
      <c r="AG1142" s="2">
        <f t="shared" si="43"/>
        <v>-2752.5684657465608</v>
      </c>
      <c r="AJ1142" s="2"/>
      <c r="AM1142" s="1" t="s">
        <v>2071</v>
      </c>
    </row>
    <row r="1143" spans="1:39" x14ac:dyDescent="0.2">
      <c r="A1143" s="1" t="s">
        <v>2073</v>
      </c>
      <c r="B1143" s="1" t="s">
        <v>2074</v>
      </c>
      <c r="C1143" s="57">
        <v>0</v>
      </c>
      <c r="D1143" s="57">
        <v>0</v>
      </c>
      <c r="E1143" s="58">
        <v>5792410.7999999998</v>
      </c>
      <c r="F1143" s="58">
        <v>7220289.0199999996</v>
      </c>
      <c r="G1143" s="57">
        <v>5792410.7999999998</v>
      </c>
      <c r="H1143" s="57">
        <v>7220289.0199999996</v>
      </c>
      <c r="I1143" s="57">
        <v>0</v>
      </c>
      <c r="J1143" s="57">
        <v>1427878.22</v>
      </c>
      <c r="K1143" s="57">
        <f t="shared" si="34"/>
        <v>-1427878.22</v>
      </c>
      <c r="L1143" s="1" t="s">
        <v>5864</v>
      </c>
      <c r="M1143" s="1" t="s">
        <v>6928</v>
      </c>
      <c r="N1143" s="1" t="s">
        <v>6792</v>
      </c>
      <c r="O1143" s="1" t="s">
        <v>5864</v>
      </c>
      <c r="P1143" s="21" t="s">
        <v>6545</v>
      </c>
      <c r="S1143" s="1" t="s">
        <v>6831</v>
      </c>
      <c r="U1143" s="1" t="str">
        <f t="shared" si="35"/>
        <v>'400</v>
      </c>
      <c r="V1143" s="37" t="s">
        <v>6854</v>
      </c>
      <c r="W1143" s="2">
        <f t="shared" si="40"/>
        <v>1155797.0261216322</v>
      </c>
      <c r="X1143" s="2">
        <f t="shared" si="41"/>
        <v>577898.5130608161</v>
      </c>
      <c r="Y1143" s="2">
        <f t="shared" si="41"/>
        <v>28894.925653040806</v>
      </c>
      <c r="Z1143" s="2">
        <f t="shared" si="41"/>
        <v>57789.851306081611</v>
      </c>
      <c r="AA1143" s="2">
        <f t="shared" si="41"/>
        <v>57789.851306081611</v>
      </c>
      <c r="AB1143" s="2">
        <f t="shared" si="41"/>
        <v>173369.55391824481</v>
      </c>
      <c r="AC1143" s="2">
        <f t="shared" si="41"/>
        <v>173369.55391824481</v>
      </c>
      <c r="AD1143" s="2">
        <f t="shared" si="41"/>
        <v>43342.388479561203</v>
      </c>
      <c r="AE1143" s="2">
        <f t="shared" si="41"/>
        <v>43342.388479561203</v>
      </c>
      <c r="AF1143" s="2">
        <f t="shared" si="42"/>
        <v>1155797.0261216324</v>
      </c>
      <c r="AG1143" s="2">
        <f t="shared" si="43"/>
        <v>-272081.19387836754</v>
      </c>
      <c r="AH1143" s="1" t="str">
        <f t="shared" ref="AH1143:AH1150" si="44">VLOOKUP(A1143,ana_depoziti,1,0)</f>
        <v>'4000154</v>
      </c>
      <c r="AI1143" s="2">
        <f t="shared" ref="AI1143:AI1150" si="45">VLOOKUP(A1143,ana_depoziti,7,0)</f>
        <v>1427878.22</v>
      </c>
      <c r="AJ1143" s="2" t="str">
        <f t="shared" ref="AJ1143:AJ1150" si="46">VLOOKUP(A1143,ana_depoziti,10,0)</f>
        <v>Kamatonosni</v>
      </c>
      <c r="AM1143" s="1" t="s">
        <v>2073</v>
      </c>
    </row>
    <row r="1144" spans="1:39" x14ac:dyDescent="0.2">
      <c r="A1144" s="1" t="s">
        <v>2075</v>
      </c>
      <c r="B1144" s="1" t="s">
        <v>2076</v>
      </c>
      <c r="C1144" s="57">
        <v>0</v>
      </c>
      <c r="D1144" s="57">
        <v>0</v>
      </c>
      <c r="E1144" s="58">
        <v>1900000</v>
      </c>
      <c r="F1144" s="58">
        <v>2001994.43</v>
      </c>
      <c r="G1144" s="57">
        <v>1900000</v>
      </c>
      <c r="H1144" s="57">
        <v>2001994.43</v>
      </c>
      <c r="I1144" s="57">
        <v>0</v>
      </c>
      <c r="J1144" s="57">
        <v>101994.43</v>
      </c>
      <c r="K1144" s="57">
        <f t="shared" si="34"/>
        <v>-101994.43</v>
      </c>
      <c r="L1144" s="1" t="s">
        <v>5864</v>
      </c>
      <c r="M1144" s="1" t="s">
        <v>6928</v>
      </c>
      <c r="N1144" s="1" t="s">
        <v>6792</v>
      </c>
      <c r="O1144" s="1" t="s">
        <v>5864</v>
      </c>
      <c r="P1144" s="21" t="s">
        <v>6545</v>
      </c>
      <c r="S1144" s="1" t="s">
        <v>6831</v>
      </c>
      <c r="U1144" s="1" t="str">
        <f t="shared" si="35"/>
        <v>'400</v>
      </c>
      <c r="V1144" s="37" t="s">
        <v>6854</v>
      </c>
      <c r="W1144" s="2">
        <f t="shared" si="40"/>
        <v>82559.462861595413</v>
      </c>
      <c r="X1144" s="2">
        <f t="shared" si="41"/>
        <v>41279.731430797707</v>
      </c>
      <c r="Y1144" s="2">
        <f t="shared" si="41"/>
        <v>2063.9865715398855</v>
      </c>
      <c r="Z1144" s="2">
        <f t="shared" si="41"/>
        <v>4127.973143079771</v>
      </c>
      <c r="AA1144" s="2">
        <f t="shared" si="41"/>
        <v>4127.973143079771</v>
      </c>
      <c r="AB1144" s="2">
        <f t="shared" si="41"/>
        <v>12383.919429239311</v>
      </c>
      <c r="AC1144" s="2">
        <f t="shared" si="41"/>
        <v>12383.919429239311</v>
      </c>
      <c r="AD1144" s="2">
        <f t="shared" si="41"/>
        <v>3095.9798573098278</v>
      </c>
      <c r="AE1144" s="2">
        <f t="shared" si="41"/>
        <v>3095.9798573098278</v>
      </c>
      <c r="AF1144" s="2">
        <f t="shared" si="42"/>
        <v>82559.462861595399</v>
      </c>
      <c r="AG1144" s="2">
        <f t="shared" si="43"/>
        <v>-19434.967138404594</v>
      </c>
      <c r="AH1144" s="1" t="str">
        <f t="shared" si="44"/>
        <v>'4000155</v>
      </c>
      <c r="AI1144" s="2">
        <f t="shared" si="45"/>
        <v>101994.43</v>
      </c>
      <c r="AJ1144" s="2" t="str">
        <f t="shared" si="46"/>
        <v>Kamatonosni</v>
      </c>
      <c r="AM1144" s="1" t="s">
        <v>2075</v>
      </c>
    </row>
    <row r="1145" spans="1:39" x14ac:dyDescent="0.2">
      <c r="A1145" s="1" t="s">
        <v>2077</v>
      </c>
      <c r="B1145" s="1" t="s">
        <v>2078</v>
      </c>
      <c r="C1145" s="57">
        <v>0</v>
      </c>
      <c r="D1145" s="57">
        <v>0</v>
      </c>
      <c r="E1145" s="58">
        <v>111388.91</v>
      </c>
      <c r="F1145" s="58">
        <v>165123.01</v>
      </c>
      <c r="G1145" s="57">
        <v>111388.91</v>
      </c>
      <c r="H1145" s="57">
        <v>165123.01</v>
      </c>
      <c r="I1145" s="57">
        <v>0</v>
      </c>
      <c r="J1145" s="57">
        <v>53734.1</v>
      </c>
      <c r="K1145" s="57">
        <f t="shared" si="34"/>
        <v>-53734.1</v>
      </c>
      <c r="L1145" s="1" t="s">
        <v>5864</v>
      </c>
      <c r="M1145" s="1" t="s">
        <v>6928</v>
      </c>
      <c r="N1145" s="1" t="s">
        <v>6792</v>
      </c>
      <c r="O1145" s="1" t="s">
        <v>5864</v>
      </c>
      <c r="P1145" s="21" t="s">
        <v>6545</v>
      </c>
      <c r="S1145" s="1" t="s">
        <v>6831</v>
      </c>
      <c r="U1145" s="1" t="str">
        <f t="shared" si="35"/>
        <v>'400</v>
      </c>
      <c r="V1145" s="37" t="s">
        <v>6854</v>
      </c>
      <c r="W1145" s="2">
        <f t="shared" si="40"/>
        <v>43495.104912604096</v>
      </c>
      <c r="X1145" s="2">
        <f t="shared" si="41"/>
        <v>21747.552456302048</v>
      </c>
      <c r="Y1145" s="2">
        <f t="shared" si="41"/>
        <v>1087.3776228151025</v>
      </c>
      <c r="Z1145" s="2">
        <f t="shared" si="41"/>
        <v>2174.7552456302051</v>
      </c>
      <c r="AA1145" s="2">
        <f t="shared" si="41"/>
        <v>2174.7552456302051</v>
      </c>
      <c r="AB1145" s="2">
        <f t="shared" si="41"/>
        <v>6524.2657368906139</v>
      </c>
      <c r="AC1145" s="2">
        <f t="shared" si="41"/>
        <v>6524.2657368906139</v>
      </c>
      <c r="AD1145" s="2">
        <f t="shared" si="41"/>
        <v>1631.0664342226535</v>
      </c>
      <c r="AE1145" s="2">
        <f t="shared" si="41"/>
        <v>1631.0664342226535</v>
      </c>
      <c r="AF1145" s="2">
        <f t="shared" si="42"/>
        <v>43495.104912604089</v>
      </c>
      <c r="AG1145" s="2">
        <f t="shared" si="43"/>
        <v>-10238.99508739591</v>
      </c>
      <c r="AH1145" s="1" t="str">
        <f t="shared" si="44"/>
        <v>'4000165</v>
      </c>
      <c r="AI1145" s="2">
        <f t="shared" si="45"/>
        <v>53734.1</v>
      </c>
      <c r="AJ1145" s="2" t="str">
        <f t="shared" si="46"/>
        <v>Kamatonosni</v>
      </c>
      <c r="AM1145" s="1" t="s">
        <v>2077</v>
      </c>
    </row>
    <row r="1146" spans="1:39" x14ac:dyDescent="0.2">
      <c r="A1146" s="1" t="s">
        <v>2079</v>
      </c>
      <c r="B1146" s="1" t="s">
        <v>2080</v>
      </c>
      <c r="C1146" s="57">
        <v>0</v>
      </c>
      <c r="D1146" s="57">
        <v>21367714.989999998</v>
      </c>
      <c r="E1146" s="58">
        <v>1801486645.48</v>
      </c>
      <c r="F1146" s="58">
        <v>1808297757.5</v>
      </c>
      <c r="G1146" s="57">
        <v>1801486645.48</v>
      </c>
      <c r="H1146" s="57">
        <v>1829665472.49</v>
      </c>
      <c r="I1146" s="57">
        <v>0</v>
      </c>
      <c r="J1146" s="57">
        <v>28178827.010000002</v>
      </c>
      <c r="K1146" s="57">
        <f t="shared" si="34"/>
        <v>-28178827.010000002</v>
      </c>
      <c r="L1146" s="1" t="s">
        <v>5864</v>
      </c>
      <c r="M1146" s="1" t="s">
        <v>6928</v>
      </c>
      <c r="N1146" s="1" t="s">
        <v>6792</v>
      </c>
      <c r="O1146" s="1" t="s">
        <v>5864</v>
      </c>
      <c r="P1146" s="21" t="s">
        <v>6546</v>
      </c>
      <c r="S1146" s="1" t="s">
        <v>6833</v>
      </c>
      <c r="U1146" s="1" t="str">
        <f t="shared" si="35"/>
        <v>'400</v>
      </c>
      <c r="V1146" s="37" t="s">
        <v>6854</v>
      </c>
      <c r="W1146" s="2">
        <f t="shared" si="40"/>
        <v>22809371.276602235</v>
      </c>
      <c r="X1146" s="2">
        <f t="shared" si="41"/>
        <v>11404685.638301117</v>
      </c>
      <c r="Y1146" s="2">
        <f t="shared" si="41"/>
        <v>570234.28191505594</v>
      </c>
      <c r="Z1146" s="2">
        <f t="shared" si="41"/>
        <v>1140468.5638301119</v>
      </c>
      <c r="AA1146" s="2">
        <f t="shared" si="41"/>
        <v>1140468.5638301119</v>
      </c>
      <c r="AB1146" s="2">
        <f t="shared" si="41"/>
        <v>3421405.6914903349</v>
      </c>
      <c r="AC1146" s="2">
        <f t="shared" si="41"/>
        <v>3421405.6914903349</v>
      </c>
      <c r="AD1146" s="2">
        <f t="shared" si="41"/>
        <v>855351.42287258373</v>
      </c>
      <c r="AE1146" s="2">
        <f t="shared" si="41"/>
        <v>855351.42287258373</v>
      </c>
      <c r="AF1146" s="2">
        <f t="shared" si="42"/>
        <v>22809371.276602231</v>
      </c>
      <c r="AG1146" s="2">
        <f t="shared" si="43"/>
        <v>-5369455.7333977707</v>
      </c>
      <c r="AH1146" s="1" t="str">
        <f t="shared" si="44"/>
        <v>'40002</v>
      </c>
      <c r="AI1146" s="2">
        <f t="shared" si="45"/>
        <v>28178827.010000002</v>
      </c>
      <c r="AJ1146" s="2" t="str">
        <f t="shared" si="46"/>
        <v>Kamatonosni</v>
      </c>
      <c r="AM1146" s="1" t="s">
        <v>2079</v>
      </c>
    </row>
    <row r="1147" spans="1:39" x14ac:dyDescent="0.2">
      <c r="A1147" s="1" t="s">
        <v>2081</v>
      </c>
      <c r="B1147" s="1" t="s">
        <v>2082</v>
      </c>
      <c r="C1147" s="57">
        <v>0</v>
      </c>
      <c r="D1147" s="57">
        <v>91053412.950000003</v>
      </c>
      <c r="E1147" s="58">
        <v>4127493893.46</v>
      </c>
      <c r="F1147" s="58">
        <v>4117983789.5700002</v>
      </c>
      <c r="G1147" s="57">
        <v>4127493893.46</v>
      </c>
      <c r="H1147" s="57">
        <v>4209037202.52</v>
      </c>
      <c r="I1147" s="57">
        <v>0</v>
      </c>
      <c r="J1147" s="57">
        <v>81543309.060000002</v>
      </c>
      <c r="K1147" s="57">
        <f t="shared" si="34"/>
        <v>-81543309.060000002</v>
      </c>
      <c r="L1147" s="1" t="s">
        <v>5864</v>
      </c>
      <c r="M1147" s="1" t="s">
        <v>6928</v>
      </c>
      <c r="N1147" s="1" t="s">
        <v>6792</v>
      </c>
      <c r="O1147" s="1" t="s">
        <v>5864</v>
      </c>
      <c r="P1147" s="21" t="s">
        <v>6547</v>
      </c>
      <c r="S1147" s="1" t="s">
        <v>6833</v>
      </c>
      <c r="U1147" s="1" t="str">
        <f t="shared" si="35"/>
        <v>'400</v>
      </c>
      <c r="V1147" s="37" t="s">
        <v>6854</v>
      </c>
      <c r="W1147" s="2">
        <f t="shared" si="40"/>
        <v>66005288.680476651</v>
      </c>
      <c r="X1147" s="2">
        <f t="shared" si="41"/>
        <v>33002644.340238325</v>
      </c>
      <c r="Y1147" s="2">
        <f t="shared" si="41"/>
        <v>1650132.2170119165</v>
      </c>
      <c r="Z1147" s="2">
        <f t="shared" si="41"/>
        <v>3300264.4340238329</v>
      </c>
      <c r="AA1147" s="2">
        <f t="shared" si="41"/>
        <v>3300264.4340238329</v>
      </c>
      <c r="AB1147" s="2">
        <f t="shared" si="41"/>
        <v>9900793.3020714968</v>
      </c>
      <c r="AC1147" s="2">
        <f t="shared" si="41"/>
        <v>9900793.3020714968</v>
      </c>
      <c r="AD1147" s="2">
        <f t="shared" si="41"/>
        <v>2475198.3255178742</v>
      </c>
      <c r="AE1147" s="2">
        <f t="shared" si="41"/>
        <v>2475198.3255178742</v>
      </c>
      <c r="AF1147" s="2">
        <f t="shared" si="42"/>
        <v>66005288.680476651</v>
      </c>
      <c r="AG1147" s="2">
        <f t="shared" si="43"/>
        <v>-15538020.379523352</v>
      </c>
      <c r="AH1147" s="1" t="str">
        <f t="shared" si="44"/>
        <v>'40003</v>
      </c>
      <c r="AI1147" s="2">
        <f t="shared" si="45"/>
        <v>81543309.060000002</v>
      </c>
      <c r="AJ1147" s="2" t="str">
        <f t="shared" si="46"/>
        <v>Kamatonosni</v>
      </c>
      <c r="AM1147" s="1" t="s">
        <v>2081</v>
      </c>
    </row>
    <row r="1148" spans="1:39" x14ac:dyDescent="0.2">
      <c r="A1148" s="1" t="s">
        <v>2083</v>
      </c>
      <c r="B1148" s="1" t="s">
        <v>2084</v>
      </c>
      <c r="C1148" s="57">
        <v>0</v>
      </c>
      <c r="D1148" s="57">
        <v>25135.01</v>
      </c>
      <c r="E1148" s="58">
        <v>12007747.060000001</v>
      </c>
      <c r="F1148" s="58">
        <v>12161104.58</v>
      </c>
      <c r="G1148" s="57">
        <v>12007747.060000001</v>
      </c>
      <c r="H1148" s="57">
        <v>12186239.59</v>
      </c>
      <c r="I1148" s="57">
        <v>0</v>
      </c>
      <c r="J1148" s="57">
        <v>178492.53</v>
      </c>
      <c r="K1148" s="57">
        <f t="shared" si="34"/>
        <v>-178492.53</v>
      </c>
      <c r="L1148" s="1" t="s">
        <v>5864</v>
      </c>
      <c r="M1148" s="1" t="s">
        <v>6928</v>
      </c>
      <c r="N1148" s="1" t="s">
        <v>6792</v>
      </c>
      <c r="O1148" s="1" t="s">
        <v>5864</v>
      </c>
      <c r="P1148" s="21" t="s">
        <v>6547</v>
      </c>
      <c r="S1148" s="1" t="s">
        <v>6833</v>
      </c>
      <c r="U1148" s="1" t="str">
        <f t="shared" si="35"/>
        <v>'400</v>
      </c>
      <c r="V1148" s="37" t="s">
        <v>6854</v>
      </c>
      <c r="W1148" s="2">
        <f t="shared" si="40"/>
        <v>144480.90353176353</v>
      </c>
      <c r="X1148" s="2">
        <f t="shared" si="41"/>
        <v>72240.451765881764</v>
      </c>
      <c r="Y1148" s="2">
        <f t="shared" si="41"/>
        <v>3612.0225882940886</v>
      </c>
      <c r="Z1148" s="2">
        <f t="shared" si="41"/>
        <v>7224.0451765881771</v>
      </c>
      <c r="AA1148" s="2">
        <f t="shared" si="41"/>
        <v>7224.0451765881771</v>
      </c>
      <c r="AB1148" s="2">
        <f t="shared" si="41"/>
        <v>21672.135529764528</v>
      </c>
      <c r="AC1148" s="2">
        <f t="shared" si="41"/>
        <v>21672.135529764528</v>
      </c>
      <c r="AD1148" s="2">
        <f t="shared" si="41"/>
        <v>5418.0338824411319</v>
      </c>
      <c r="AE1148" s="2">
        <f t="shared" si="41"/>
        <v>5418.0338824411319</v>
      </c>
      <c r="AF1148" s="2">
        <f t="shared" si="42"/>
        <v>144480.90353176353</v>
      </c>
      <c r="AG1148" s="2">
        <f t="shared" si="43"/>
        <v>-34011.626468236471</v>
      </c>
      <c r="AH1148" s="1" t="str">
        <f t="shared" si="44"/>
        <v>'4000306</v>
      </c>
      <c r="AI1148" s="2">
        <f t="shared" si="45"/>
        <v>178492.53</v>
      </c>
      <c r="AJ1148" s="2" t="str">
        <f t="shared" si="46"/>
        <v>Kamatonosni</v>
      </c>
      <c r="AM1148" s="1" t="s">
        <v>2083</v>
      </c>
    </row>
    <row r="1149" spans="1:39" x14ac:dyDescent="0.2">
      <c r="A1149" s="1" t="s">
        <v>2085</v>
      </c>
      <c r="B1149" s="1" t="s">
        <v>2086</v>
      </c>
      <c r="C1149" s="57">
        <v>0</v>
      </c>
      <c r="D1149" s="57">
        <v>2932.52</v>
      </c>
      <c r="E1149" s="58">
        <v>0</v>
      </c>
      <c r="F1149" s="58">
        <v>0</v>
      </c>
      <c r="G1149" s="57">
        <v>0</v>
      </c>
      <c r="H1149" s="57">
        <v>2932.52</v>
      </c>
      <c r="I1149" s="57">
        <v>0</v>
      </c>
      <c r="J1149" s="57">
        <v>2932.52</v>
      </c>
      <c r="K1149" s="57">
        <f t="shared" si="34"/>
        <v>-2932.52</v>
      </c>
      <c r="L1149" s="1" t="s">
        <v>5864</v>
      </c>
      <c r="M1149" s="1" t="s">
        <v>6928</v>
      </c>
      <c r="N1149" s="1" t="s">
        <v>6792</v>
      </c>
      <c r="O1149" s="1" t="s">
        <v>5864</v>
      </c>
      <c r="P1149" s="21" t="s">
        <v>6547</v>
      </c>
      <c r="S1149" s="1" t="s">
        <v>6833</v>
      </c>
      <c r="U1149" s="1" t="str">
        <f t="shared" si="35"/>
        <v>'400</v>
      </c>
      <c r="V1149" s="37" t="s">
        <v>6854</v>
      </c>
      <c r="W1149" s="2">
        <f t="shared" si="40"/>
        <v>2373.73036969652</v>
      </c>
      <c r="X1149" s="2">
        <f t="shared" si="41"/>
        <v>1186.86518484826</v>
      </c>
      <c r="Y1149" s="2">
        <f t="shared" si="41"/>
        <v>59.343259242413005</v>
      </c>
      <c r="Z1149" s="2">
        <f t="shared" si="41"/>
        <v>118.68651848482601</v>
      </c>
      <c r="AA1149" s="2">
        <f t="shared" si="41"/>
        <v>118.68651848482601</v>
      </c>
      <c r="AB1149" s="2">
        <f t="shared" si="41"/>
        <v>356.05955545447802</v>
      </c>
      <c r="AC1149" s="2">
        <f t="shared" si="41"/>
        <v>356.05955545447802</v>
      </c>
      <c r="AD1149" s="2">
        <f t="shared" si="41"/>
        <v>89.014888863619504</v>
      </c>
      <c r="AE1149" s="2">
        <f t="shared" si="41"/>
        <v>89.014888863619504</v>
      </c>
      <c r="AF1149" s="2">
        <f t="shared" si="42"/>
        <v>2373.73036969652</v>
      </c>
      <c r="AG1149" s="2">
        <f t="shared" si="43"/>
        <v>-558.78963030347995</v>
      </c>
      <c r="AH1149" s="1" t="str">
        <f t="shared" si="44"/>
        <v>'4000329</v>
      </c>
      <c r="AI1149" s="2">
        <f t="shared" si="45"/>
        <v>2932.52</v>
      </c>
      <c r="AJ1149" s="2" t="str">
        <f t="shared" si="46"/>
        <v>Kamatonosni</v>
      </c>
      <c r="AM1149" s="1" t="s">
        <v>2085</v>
      </c>
    </row>
    <row r="1150" spans="1:39" x14ac:dyDescent="0.2">
      <c r="A1150" s="1" t="s">
        <v>2087</v>
      </c>
      <c r="B1150" s="1" t="s">
        <v>2088</v>
      </c>
      <c r="C1150" s="57">
        <v>0</v>
      </c>
      <c r="D1150" s="57">
        <v>156294.76</v>
      </c>
      <c r="E1150" s="58">
        <v>313508.21999999997</v>
      </c>
      <c r="F1150" s="58">
        <v>321487.90999999997</v>
      </c>
      <c r="G1150" s="57">
        <v>313508.21999999997</v>
      </c>
      <c r="H1150" s="57">
        <v>477782.67</v>
      </c>
      <c r="I1150" s="57">
        <v>0</v>
      </c>
      <c r="J1150" s="57">
        <v>164274.45000000001</v>
      </c>
      <c r="K1150" s="57">
        <f t="shared" si="34"/>
        <v>-164274.45000000001</v>
      </c>
      <c r="L1150" s="1" t="s">
        <v>5864</v>
      </c>
      <c r="M1150" s="1" t="s">
        <v>6928</v>
      </c>
      <c r="N1150" s="1" t="s">
        <v>6792</v>
      </c>
      <c r="O1150" s="1" t="s">
        <v>5864</v>
      </c>
      <c r="P1150" s="21" t="s">
        <v>6547</v>
      </c>
      <c r="S1150" s="1" t="s">
        <v>6833</v>
      </c>
      <c r="U1150" s="1" t="str">
        <f t="shared" si="35"/>
        <v>'400</v>
      </c>
      <c r="V1150" s="37" t="s">
        <v>6854</v>
      </c>
      <c r="W1150" s="2">
        <f t="shared" si="40"/>
        <v>132972.06870888945</v>
      </c>
      <c r="X1150" s="2">
        <f t="shared" si="41"/>
        <v>66486.034354444724</v>
      </c>
      <c r="Y1150" s="2">
        <f t="shared" si="41"/>
        <v>3324.3017177222364</v>
      </c>
      <c r="Z1150" s="2">
        <f t="shared" si="41"/>
        <v>6648.6034354444728</v>
      </c>
      <c r="AA1150" s="2">
        <f t="shared" si="41"/>
        <v>6648.6034354444728</v>
      </c>
      <c r="AB1150" s="2">
        <f t="shared" si="41"/>
        <v>19945.810306333417</v>
      </c>
      <c r="AC1150" s="2">
        <f t="shared" si="41"/>
        <v>19945.810306333417</v>
      </c>
      <c r="AD1150" s="2">
        <f t="shared" si="41"/>
        <v>4986.4525765833541</v>
      </c>
      <c r="AE1150" s="2">
        <f t="shared" si="41"/>
        <v>4986.4525765833541</v>
      </c>
      <c r="AF1150" s="2">
        <f t="shared" si="42"/>
        <v>132972.06870888945</v>
      </c>
      <c r="AG1150" s="2">
        <f t="shared" si="43"/>
        <v>-31302.381291110563</v>
      </c>
      <c r="AH1150" s="1" t="str">
        <f t="shared" si="44"/>
        <v>'4000399</v>
      </c>
      <c r="AI1150" s="2">
        <f t="shared" si="45"/>
        <v>164274.45000000001</v>
      </c>
      <c r="AJ1150" s="2" t="str">
        <f t="shared" si="46"/>
        <v>Kamatonosni</v>
      </c>
      <c r="AM1150" s="1" t="s">
        <v>2087</v>
      </c>
    </row>
    <row r="1151" spans="1:39" x14ac:dyDescent="0.2">
      <c r="A1151" s="1" t="s">
        <v>2089</v>
      </c>
      <c r="B1151" s="1" t="s">
        <v>2090</v>
      </c>
      <c r="C1151" s="57">
        <v>0</v>
      </c>
      <c r="D1151" s="57">
        <v>7201013.3099999996</v>
      </c>
      <c r="E1151" s="58">
        <v>937605886.97000003</v>
      </c>
      <c r="F1151" s="58">
        <v>938088715.09000003</v>
      </c>
      <c r="G1151" s="57">
        <v>937605886.97000003</v>
      </c>
      <c r="H1151" s="57">
        <v>945289728.39999998</v>
      </c>
      <c r="I1151" s="57">
        <v>0</v>
      </c>
      <c r="J1151" s="57">
        <v>7683841.4299999997</v>
      </c>
      <c r="K1151" s="57">
        <f t="shared" si="34"/>
        <v>-7683841.4299999997</v>
      </c>
      <c r="L1151" s="1" t="s">
        <v>5864</v>
      </c>
      <c r="M1151" s="1" t="s">
        <v>6928</v>
      </c>
      <c r="N1151" s="1" t="s">
        <v>6792</v>
      </c>
      <c r="O1151" s="1" t="s">
        <v>5864</v>
      </c>
      <c r="P1151" s="21" t="s">
        <v>6548</v>
      </c>
      <c r="S1151" s="1" t="s">
        <v>6836</v>
      </c>
      <c r="U1151" s="1" t="str">
        <f t="shared" si="35"/>
        <v>'400</v>
      </c>
      <c r="V1151" s="37" t="s">
        <v>6824</v>
      </c>
      <c r="W1151" s="2">
        <f t="shared" si="40"/>
        <v>6219690.8318863418</v>
      </c>
      <c r="X1151" s="2">
        <f t="shared" si="41"/>
        <v>3109845.4159431709</v>
      </c>
      <c r="Y1151" s="2">
        <f t="shared" si="41"/>
        <v>155492.27079715856</v>
      </c>
      <c r="Z1151" s="2">
        <f t="shared" si="41"/>
        <v>310984.54159431712</v>
      </c>
      <c r="AA1151" s="2">
        <f t="shared" si="41"/>
        <v>310984.54159431712</v>
      </c>
      <c r="AB1151" s="2">
        <f t="shared" si="41"/>
        <v>932953.6247829512</v>
      </c>
      <c r="AC1151" s="2">
        <f t="shared" si="41"/>
        <v>932953.6247829512</v>
      </c>
      <c r="AD1151" s="2">
        <f t="shared" si="41"/>
        <v>233238.4061957378</v>
      </c>
      <c r="AE1151" s="2">
        <f t="shared" si="41"/>
        <v>233238.4061957378</v>
      </c>
      <c r="AF1151" s="2">
        <f t="shared" si="42"/>
        <v>6219690.8318863418</v>
      </c>
      <c r="AG1151" s="2">
        <f t="shared" si="43"/>
        <v>-1464150.5981136579</v>
      </c>
      <c r="AJ1151" s="2"/>
      <c r="AM1151" s="1" t="s">
        <v>2089</v>
      </c>
    </row>
    <row r="1152" spans="1:39" x14ac:dyDescent="0.2">
      <c r="A1152" s="1" t="s">
        <v>2091</v>
      </c>
      <c r="B1152" s="1" t="s">
        <v>2092</v>
      </c>
      <c r="C1152" s="57">
        <v>0</v>
      </c>
      <c r="D1152" s="57">
        <v>1741307.83</v>
      </c>
      <c r="E1152" s="58">
        <v>175663051.88999999</v>
      </c>
      <c r="F1152" s="58">
        <v>174652105.02000001</v>
      </c>
      <c r="G1152" s="57">
        <v>175663051.88999999</v>
      </c>
      <c r="H1152" s="57">
        <v>176393412.84999999</v>
      </c>
      <c r="I1152" s="57">
        <v>0</v>
      </c>
      <c r="J1152" s="57">
        <v>730360.96</v>
      </c>
      <c r="K1152" s="57">
        <f t="shared" si="34"/>
        <v>-730360.96</v>
      </c>
      <c r="L1152" s="1" t="s">
        <v>5864</v>
      </c>
      <c r="M1152" s="1" t="s">
        <v>6928</v>
      </c>
      <c r="N1152" s="1" t="s">
        <v>6792</v>
      </c>
      <c r="O1152" s="1" t="s">
        <v>5864</v>
      </c>
      <c r="P1152" s="21" t="s">
        <v>6548</v>
      </c>
      <c r="S1152" s="1" t="s">
        <v>6836</v>
      </c>
      <c r="U1152" s="1" t="str">
        <f t="shared" si="35"/>
        <v>'400</v>
      </c>
      <c r="V1152" s="37" t="s">
        <v>6824</v>
      </c>
      <c r="W1152" s="2">
        <f t="shared" si="40"/>
        <v>591191.19105503289</v>
      </c>
      <c r="X1152" s="2">
        <f t="shared" si="41"/>
        <v>295595.59552751645</v>
      </c>
      <c r="Y1152" s="2">
        <f t="shared" si="41"/>
        <v>14779.779776375823</v>
      </c>
      <c r="Z1152" s="2">
        <f t="shared" si="41"/>
        <v>29559.559552751645</v>
      </c>
      <c r="AA1152" s="2">
        <f t="shared" si="41"/>
        <v>29559.559552751645</v>
      </c>
      <c r="AB1152" s="2">
        <f t="shared" si="41"/>
        <v>88678.678658254925</v>
      </c>
      <c r="AC1152" s="2">
        <f t="shared" si="41"/>
        <v>88678.678658254925</v>
      </c>
      <c r="AD1152" s="2">
        <f t="shared" si="41"/>
        <v>22169.669664563731</v>
      </c>
      <c r="AE1152" s="2">
        <f t="shared" si="41"/>
        <v>22169.669664563731</v>
      </c>
      <c r="AF1152" s="2">
        <f t="shared" si="42"/>
        <v>591191.19105503289</v>
      </c>
      <c r="AG1152" s="2">
        <f t="shared" si="43"/>
        <v>-139169.76894496707</v>
      </c>
      <c r="AJ1152" s="2"/>
      <c r="AM1152" s="1" t="s">
        <v>2091</v>
      </c>
    </row>
    <row r="1153" spans="1:39" x14ac:dyDescent="0.2">
      <c r="A1153" s="1" t="s">
        <v>2093</v>
      </c>
      <c r="B1153" s="1" t="s">
        <v>2094</v>
      </c>
      <c r="C1153" s="57">
        <v>0</v>
      </c>
      <c r="D1153" s="57">
        <v>46087296.07</v>
      </c>
      <c r="E1153" s="58">
        <v>1079086668.47</v>
      </c>
      <c r="F1153" s="58">
        <v>1090765696.8599999</v>
      </c>
      <c r="G1153" s="57">
        <v>1079086668.47</v>
      </c>
      <c r="H1153" s="57">
        <v>1136852992.9300001</v>
      </c>
      <c r="I1153" s="57">
        <v>0</v>
      </c>
      <c r="J1153" s="57">
        <v>57766324.460000001</v>
      </c>
      <c r="K1153" s="57">
        <f t="shared" si="34"/>
        <v>-57766324.460000001</v>
      </c>
      <c r="L1153" s="1" t="s">
        <v>5864</v>
      </c>
      <c r="M1153" s="1" t="s">
        <v>6928</v>
      </c>
      <c r="N1153" s="1" t="s">
        <v>6792</v>
      </c>
      <c r="O1153" s="1" t="s">
        <v>5864</v>
      </c>
      <c r="P1153" s="21" t="s">
        <v>6548</v>
      </c>
      <c r="S1153" s="1" t="s">
        <v>6836</v>
      </c>
      <c r="U1153" s="1" t="str">
        <f t="shared" si="35"/>
        <v>'400</v>
      </c>
      <c r="V1153" s="37" t="s">
        <v>6824</v>
      </c>
      <c r="W1153" s="2">
        <f t="shared" si="40"/>
        <v>46758991.828340441</v>
      </c>
      <c r="X1153" s="2">
        <f t="shared" si="41"/>
        <v>23379495.91417022</v>
      </c>
      <c r="Y1153" s="2">
        <f t="shared" si="41"/>
        <v>1168974.795708511</v>
      </c>
      <c r="Z1153" s="2">
        <f t="shared" si="41"/>
        <v>2337949.591417022</v>
      </c>
      <c r="AA1153" s="2">
        <f t="shared" si="41"/>
        <v>2337949.591417022</v>
      </c>
      <c r="AB1153" s="2">
        <f t="shared" si="41"/>
        <v>7013848.7742510661</v>
      </c>
      <c r="AC1153" s="2">
        <f t="shared" si="41"/>
        <v>7013848.7742510661</v>
      </c>
      <c r="AD1153" s="2">
        <f t="shared" si="41"/>
        <v>1753462.1935627665</v>
      </c>
      <c r="AE1153" s="2">
        <f t="shared" si="41"/>
        <v>1753462.1935627665</v>
      </c>
      <c r="AF1153" s="2">
        <f t="shared" si="42"/>
        <v>46758991.828340448</v>
      </c>
      <c r="AG1153" s="2">
        <f t="shared" si="43"/>
        <v>-11007332.631659552</v>
      </c>
      <c r="AJ1153" s="2"/>
      <c r="AM1153" s="1" t="s">
        <v>2093</v>
      </c>
    </row>
    <row r="1154" spans="1:39" x14ac:dyDescent="0.2">
      <c r="A1154" s="1" t="s">
        <v>2095</v>
      </c>
      <c r="B1154" s="1" t="s">
        <v>2096</v>
      </c>
      <c r="C1154" s="57">
        <v>0</v>
      </c>
      <c r="D1154" s="57">
        <v>157006.47</v>
      </c>
      <c r="E1154" s="58">
        <v>2325384.98</v>
      </c>
      <c r="F1154" s="58">
        <v>2363034.7400000002</v>
      </c>
      <c r="G1154" s="57">
        <v>2325384.98</v>
      </c>
      <c r="H1154" s="57">
        <v>2520041.21</v>
      </c>
      <c r="I1154" s="57">
        <v>0</v>
      </c>
      <c r="J1154" s="57">
        <v>194656.23</v>
      </c>
      <c r="K1154" s="57">
        <f t="shared" si="34"/>
        <v>-194656.23</v>
      </c>
      <c r="L1154" s="1" t="s">
        <v>5864</v>
      </c>
      <c r="M1154" s="1" t="s">
        <v>6928</v>
      </c>
      <c r="N1154" s="1" t="s">
        <v>6792</v>
      </c>
      <c r="O1154" s="1" t="s">
        <v>5864</v>
      </c>
      <c r="P1154" s="21" t="s">
        <v>6548</v>
      </c>
      <c r="S1154" s="1" t="s">
        <v>6836</v>
      </c>
      <c r="U1154" s="1" t="str">
        <f t="shared" si="35"/>
        <v>'400</v>
      </c>
      <c r="V1154" s="37" t="s">
        <v>6824</v>
      </c>
      <c r="W1154" s="2">
        <f t="shared" si="40"/>
        <v>157564.62182751723</v>
      </c>
      <c r="X1154" s="2">
        <f t="shared" si="41"/>
        <v>78782.310913758614</v>
      </c>
      <c r="Y1154" s="2">
        <f t="shared" si="41"/>
        <v>3939.115545687931</v>
      </c>
      <c r="Z1154" s="2">
        <f t="shared" si="41"/>
        <v>7878.231091375862</v>
      </c>
      <c r="AA1154" s="2">
        <f t="shared" si="41"/>
        <v>7878.231091375862</v>
      </c>
      <c r="AB1154" s="2">
        <f t="shared" si="41"/>
        <v>23634.693274127585</v>
      </c>
      <c r="AC1154" s="2">
        <f t="shared" si="41"/>
        <v>23634.693274127585</v>
      </c>
      <c r="AD1154" s="2">
        <f t="shared" si="41"/>
        <v>5908.6733185318963</v>
      </c>
      <c r="AE1154" s="2">
        <f t="shared" si="41"/>
        <v>5908.6733185318963</v>
      </c>
      <c r="AF1154" s="2">
        <f t="shared" si="42"/>
        <v>157564.6218275172</v>
      </c>
      <c r="AG1154" s="2">
        <f t="shared" si="43"/>
        <v>-37091.608172482811</v>
      </c>
      <c r="AJ1154" s="2"/>
      <c r="AM1154" s="1" t="s">
        <v>2095</v>
      </c>
    </row>
    <row r="1155" spans="1:39" x14ac:dyDescent="0.2">
      <c r="A1155" s="1" t="s">
        <v>2097</v>
      </c>
      <c r="B1155" s="1" t="s">
        <v>2098</v>
      </c>
      <c r="C1155" s="57">
        <v>0</v>
      </c>
      <c r="D1155" s="57">
        <v>2261.81</v>
      </c>
      <c r="E1155" s="58">
        <v>60035.93</v>
      </c>
      <c r="F1155" s="58">
        <v>75091.820000000007</v>
      </c>
      <c r="G1155" s="57">
        <v>60035.93</v>
      </c>
      <c r="H1155" s="57">
        <v>77353.63</v>
      </c>
      <c r="I1155" s="57">
        <v>0</v>
      </c>
      <c r="J1155" s="57">
        <v>17317.7</v>
      </c>
      <c r="K1155" s="57">
        <f t="shared" si="34"/>
        <v>-17317.7</v>
      </c>
      <c r="L1155" s="1" t="s">
        <v>5864</v>
      </c>
      <c r="M1155" s="1" t="s">
        <v>6928</v>
      </c>
      <c r="N1155" s="1" t="s">
        <v>6792</v>
      </c>
      <c r="O1155" s="1" t="s">
        <v>5864</v>
      </c>
      <c r="P1155" s="21" t="s">
        <v>6548</v>
      </c>
      <c r="S1155" s="1" t="s">
        <v>6836</v>
      </c>
      <c r="U1155" s="1" t="str">
        <f t="shared" si="35"/>
        <v>'400</v>
      </c>
      <c r="V1155" s="37" t="s">
        <v>6824</v>
      </c>
      <c r="W1155" s="2">
        <f t="shared" si="40"/>
        <v>14017.824404707699</v>
      </c>
      <c r="X1155" s="2">
        <f t="shared" si="41"/>
        <v>7008.9122023538494</v>
      </c>
      <c r="Y1155" s="2">
        <f t="shared" si="41"/>
        <v>350.44561011769247</v>
      </c>
      <c r="Z1155" s="2">
        <f t="shared" si="41"/>
        <v>700.89122023538494</v>
      </c>
      <c r="AA1155" s="2">
        <f t="shared" si="41"/>
        <v>700.89122023538494</v>
      </c>
      <c r="AB1155" s="2">
        <f t="shared" si="41"/>
        <v>2102.6736607061548</v>
      </c>
      <c r="AC1155" s="2">
        <f t="shared" si="41"/>
        <v>2102.6736607061548</v>
      </c>
      <c r="AD1155" s="2">
        <f t="shared" si="41"/>
        <v>525.6684151765387</v>
      </c>
      <c r="AE1155" s="2">
        <f t="shared" si="41"/>
        <v>525.6684151765387</v>
      </c>
      <c r="AF1155" s="2">
        <f t="shared" si="42"/>
        <v>14017.824404707699</v>
      </c>
      <c r="AG1155" s="2">
        <f t="shared" si="43"/>
        <v>-3299.875595292302</v>
      </c>
      <c r="AJ1155" s="2"/>
      <c r="AM1155" s="1" t="s">
        <v>2097</v>
      </c>
    </row>
    <row r="1156" spans="1:39" x14ac:dyDescent="0.2">
      <c r="A1156" s="1" t="s">
        <v>2099</v>
      </c>
      <c r="B1156" s="1" t="s">
        <v>2100</v>
      </c>
      <c r="C1156" s="57">
        <v>0</v>
      </c>
      <c r="D1156" s="57">
        <v>24462023.84</v>
      </c>
      <c r="E1156" s="58">
        <v>134334694.72</v>
      </c>
      <c r="F1156" s="58">
        <v>133394274.31999999</v>
      </c>
      <c r="G1156" s="57">
        <v>134334694.72</v>
      </c>
      <c r="H1156" s="57">
        <v>157856298.16</v>
      </c>
      <c r="I1156" s="57">
        <v>0</v>
      </c>
      <c r="J1156" s="57">
        <v>23521603.440000001</v>
      </c>
      <c r="K1156" s="57">
        <f t="shared" si="34"/>
        <v>-23521603.440000001</v>
      </c>
      <c r="L1156" s="1" t="s">
        <v>5864</v>
      </c>
      <c r="M1156" s="1" t="s">
        <v>6928</v>
      </c>
      <c r="N1156" s="1" t="s">
        <v>6792</v>
      </c>
      <c r="O1156" s="1" t="s">
        <v>5864</v>
      </c>
      <c r="P1156" s="21" t="s">
        <v>6548</v>
      </c>
      <c r="S1156" s="1" t="s">
        <v>6836</v>
      </c>
      <c r="U1156" s="1" t="str">
        <f t="shared" si="35"/>
        <v>'400</v>
      </c>
      <c r="V1156" s="37" t="s">
        <v>6824</v>
      </c>
      <c r="W1156" s="2">
        <f t="shared" si="40"/>
        <v>19039578.39315201</v>
      </c>
      <c r="X1156" s="2">
        <f t="shared" si="41"/>
        <v>9519789.1965760048</v>
      </c>
      <c r="Y1156" s="2">
        <f t="shared" si="41"/>
        <v>475989.45982880029</v>
      </c>
      <c r="Z1156" s="2">
        <f t="shared" si="41"/>
        <v>951978.91965760058</v>
      </c>
      <c r="AA1156" s="2">
        <f t="shared" si="41"/>
        <v>951978.91965760058</v>
      </c>
      <c r="AB1156" s="2">
        <f t="shared" si="41"/>
        <v>2855936.7589728013</v>
      </c>
      <c r="AC1156" s="2">
        <f t="shared" si="41"/>
        <v>2855936.7589728013</v>
      </c>
      <c r="AD1156" s="2">
        <f t="shared" si="41"/>
        <v>713984.18974320032</v>
      </c>
      <c r="AE1156" s="2">
        <f t="shared" si="41"/>
        <v>713984.18974320032</v>
      </c>
      <c r="AF1156" s="2">
        <f t="shared" si="42"/>
        <v>19039578.393152006</v>
      </c>
      <c r="AG1156" s="2">
        <f t="shared" si="43"/>
        <v>-4482025.0468479954</v>
      </c>
      <c r="AJ1156" s="2"/>
      <c r="AM1156" s="1" t="s">
        <v>2099</v>
      </c>
    </row>
    <row r="1157" spans="1:39" x14ac:dyDescent="0.2">
      <c r="A1157" s="1" t="s">
        <v>2101</v>
      </c>
      <c r="B1157" s="1" t="s">
        <v>2102</v>
      </c>
      <c r="C1157" s="57">
        <v>0</v>
      </c>
      <c r="D1157" s="57">
        <v>10829080.16</v>
      </c>
      <c r="E1157" s="58">
        <v>280167472.31999999</v>
      </c>
      <c r="F1157" s="58">
        <v>282884113.94</v>
      </c>
      <c r="G1157" s="57">
        <v>280167472.31999999</v>
      </c>
      <c r="H1157" s="57">
        <v>293713194.10000002</v>
      </c>
      <c r="I1157" s="57">
        <v>0</v>
      </c>
      <c r="J1157" s="57">
        <v>13545721.779999999</v>
      </c>
      <c r="K1157" s="57">
        <f t="shared" si="34"/>
        <v>-13545721.779999999</v>
      </c>
      <c r="L1157" s="1" t="s">
        <v>5864</v>
      </c>
      <c r="M1157" s="1" t="s">
        <v>6928</v>
      </c>
      <c r="N1157" s="1" t="s">
        <v>6792</v>
      </c>
      <c r="O1157" s="1" t="s">
        <v>5864</v>
      </c>
      <c r="P1157" s="21" t="s">
        <v>6549</v>
      </c>
      <c r="S1157" s="1" t="s">
        <v>6839</v>
      </c>
      <c r="U1157" s="1" t="str">
        <f t="shared" si="35"/>
        <v>'400</v>
      </c>
      <c r="V1157" s="37" t="s">
        <v>6854</v>
      </c>
      <c r="W1157" s="2">
        <f t="shared" si="40"/>
        <v>10964593.990371967</v>
      </c>
      <c r="X1157" s="2">
        <f t="shared" si="41"/>
        <v>5482296.9951859834</v>
      </c>
      <c r="Y1157" s="2">
        <f t="shared" si="41"/>
        <v>274114.84975929919</v>
      </c>
      <c r="Z1157" s="2">
        <f t="shared" si="41"/>
        <v>548229.69951859838</v>
      </c>
      <c r="AA1157" s="2">
        <f t="shared" si="41"/>
        <v>548229.69951859838</v>
      </c>
      <c r="AB1157" s="2">
        <f t="shared" si="41"/>
        <v>1644689.0985557949</v>
      </c>
      <c r="AC1157" s="2">
        <f t="shared" si="41"/>
        <v>1644689.0985557949</v>
      </c>
      <c r="AD1157" s="2">
        <f t="shared" si="41"/>
        <v>411172.27463894873</v>
      </c>
      <c r="AE1157" s="2">
        <f t="shared" si="41"/>
        <v>411172.27463894873</v>
      </c>
      <c r="AF1157" s="2">
        <f t="shared" si="42"/>
        <v>10964593.990371969</v>
      </c>
      <c r="AG1157" s="2">
        <f t="shared" si="43"/>
        <v>-2581127.7896280307</v>
      </c>
      <c r="AH1157" s="1" t="str">
        <f t="shared" ref="AH1157:AH1165" si="47">VLOOKUP(A1157,ana_depoziti,1,0)</f>
        <v>'4000600</v>
      </c>
      <c r="AI1157" s="2">
        <f t="shared" ref="AI1157:AI1165" si="48">VLOOKUP(A1157,ana_depoziti,7,0)</f>
        <v>13545721.779999999</v>
      </c>
      <c r="AJ1157" s="2" t="str">
        <f t="shared" ref="AJ1157:AJ1165" si="49">VLOOKUP(A1157,ana_depoziti,10,0)</f>
        <v>Kamatonosni</v>
      </c>
      <c r="AM1157" s="1" t="s">
        <v>2101</v>
      </c>
    </row>
    <row r="1158" spans="1:39" x14ac:dyDescent="0.2">
      <c r="A1158" s="1" t="s">
        <v>2103</v>
      </c>
      <c r="B1158" s="1" t="s">
        <v>2104</v>
      </c>
      <c r="C1158" s="57">
        <v>0</v>
      </c>
      <c r="D1158" s="57">
        <v>2409836.13</v>
      </c>
      <c r="E1158" s="58">
        <v>184277767.30000001</v>
      </c>
      <c r="F1158" s="58">
        <v>186216104.5</v>
      </c>
      <c r="G1158" s="57">
        <v>184277767.30000001</v>
      </c>
      <c r="H1158" s="57">
        <v>188625940.63</v>
      </c>
      <c r="I1158" s="57">
        <v>0</v>
      </c>
      <c r="J1158" s="57">
        <v>4348173.33</v>
      </c>
      <c r="K1158" s="57">
        <f t="shared" si="34"/>
        <v>-4348173.33</v>
      </c>
      <c r="L1158" s="1" t="s">
        <v>5864</v>
      </c>
      <c r="M1158" s="1" t="s">
        <v>6928</v>
      </c>
      <c r="N1158" s="1" t="s">
        <v>6792</v>
      </c>
      <c r="O1158" s="1" t="s">
        <v>5864</v>
      </c>
      <c r="P1158" s="21" t="s">
        <v>6549</v>
      </c>
      <c r="S1158" s="1" t="s">
        <v>6839</v>
      </c>
      <c r="U1158" s="1" t="str">
        <f t="shared" si="35"/>
        <v>'400</v>
      </c>
      <c r="V1158" s="37" t="s">
        <v>6854</v>
      </c>
      <c r="W1158" s="2">
        <f t="shared" si="40"/>
        <v>3519631.9500380042</v>
      </c>
      <c r="X1158" s="2">
        <f t="shared" si="41"/>
        <v>1759815.9750190021</v>
      </c>
      <c r="Y1158" s="2">
        <f t="shared" si="41"/>
        <v>87990.798750950111</v>
      </c>
      <c r="Z1158" s="2">
        <f t="shared" si="41"/>
        <v>175981.59750190022</v>
      </c>
      <c r="AA1158" s="2">
        <f t="shared" si="41"/>
        <v>175981.59750190022</v>
      </c>
      <c r="AB1158" s="2">
        <f t="shared" si="41"/>
        <v>527944.79250570061</v>
      </c>
      <c r="AC1158" s="2">
        <f t="shared" si="41"/>
        <v>527944.79250570061</v>
      </c>
      <c r="AD1158" s="2">
        <f t="shared" si="41"/>
        <v>131986.19812642515</v>
      </c>
      <c r="AE1158" s="2">
        <f t="shared" si="41"/>
        <v>131986.19812642515</v>
      </c>
      <c r="AF1158" s="2">
        <f t="shared" si="42"/>
        <v>3519631.9500380037</v>
      </c>
      <c r="AG1158" s="2">
        <f t="shared" si="43"/>
        <v>-828541.37996199634</v>
      </c>
      <c r="AH1158" s="1" t="str">
        <f t="shared" si="47"/>
        <v>'4000601</v>
      </c>
      <c r="AI1158" s="2">
        <f t="shared" si="48"/>
        <v>4348173.33</v>
      </c>
      <c r="AJ1158" s="2" t="str">
        <f t="shared" si="49"/>
        <v>Kamatonosni</v>
      </c>
      <c r="AM1158" s="1" t="s">
        <v>2103</v>
      </c>
    </row>
    <row r="1159" spans="1:39" x14ac:dyDescent="0.2">
      <c r="A1159" s="1" t="s">
        <v>2105</v>
      </c>
      <c r="B1159" s="1" t="s">
        <v>2106</v>
      </c>
      <c r="C1159" s="57">
        <v>0</v>
      </c>
      <c r="D1159" s="57">
        <v>1004904.09</v>
      </c>
      <c r="E1159" s="58">
        <v>88034.99</v>
      </c>
      <c r="F1159" s="58">
        <v>201434.26</v>
      </c>
      <c r="G1159" s="57">
        <v>88034.99</v>
      </c>
      <c r="H1159" s="57">
        <v>1206338.3500000001</v>
      </c>
      <c r="I1159" s="57">
        <v>0</v>
      </c>
      <c r="J1159" s="57">
        <v>1118303.3600000001</v>
      </c>
      <c r="K1159" s="57">
        <f t="shared" ref="K1159:K1222" si="50">I1159-J1159</f>
        <v>-1118303.3600000001</v>
      </c>
      <c r="L1159" s="1" t="s">
        <v>5864</v>
      </c>
      <c r="M1159" s="1" t="s">
        <v>6928</v>
      </c>
      <c r="N1159" s="1" t="s">
        <v>6792</v>
      </c>
      <c r="O1159" s="1" t="s">
        <v>5864</v>
      </c>
      <c r="P1159" s="21" t="s">
        <v>6549</v>
      </c>
      <c r="S1159" s="1" t="s">
        <v>6839</v>
      </c>
      <c r="U1159" s="1" t="str">
        <f t="shared" ref="U1159:U1222" si="51">LEFT(A1159,4)</f>
        <v>'400</v>
      </c>
      <c r="V1159" s="37" t="s">
        <v>6854</v>
      </c>
      <c r="W1159" s="2">
        <f t="shared" si="40"/>
        <v>905211.43868265534</v>
      </c>
      <c r="X1159" s="2">
        <f t="shared" si="41"/>
        <v>452605.71934132767</v>
      </c>
      <c r="Y1159" s="2">
        <f t="shared" si="41"/>
        <v>22630.285967066386</v>
      </c>
      <c r="Z1159" s="2">
        <f t="shared" si="41"/>
        <v>45260.571934132771</v>
      </c>
      <c r="AA1159" s="2">
        <f t="shared" si="41"/>
        <v>45260.571934132771</v>
      </c>
      <c r="AB1159" s="2">
        <f t="shared" si="41"/>
        <v>135781.71580239831</v>
      </c>
      <c r="AC1159" s="2">
        <f t="shared" si="41"/>
        <v>135781.71580239831</v>
      </c>
      <c r="AD1159" s="2">
        <f t="shared" si="41"/>
        <v>33945.428950599577</v>
      </c>
      <c r="AE1159" s="2">
        <f t="shared" si="41"/>
        <v>33945.428950599577</v>
      </c>
      <c r="AF1159" s="2">
        <f t="shared" si="42"/>
        <v>905211.43868265534</v>
      </c>
      <c r="AG1159" s="2">
        <f t="shared" si="43"/>
        <v>-213091.92131734476</v>
      </c>
      <c r="AH1159" s="1" t="str">
        <f t="shared" si="47"/>
        <v>'4000610</v>
      </c>
      <c r="AI1159" s="2">
        <f t="shared" si="48"/>
        <v>1118303.3600000001</v>
      </c>
      <c r="AJ1159" s="2" t="str">
        <f t="shared" si="49"/>
        <v>Kamatonosni</v>
      </c>
      <c r="AM1159" s="1" t="s">
        <v>2105</v>
      </c>
    </row>
    <row r="1160" spans="1:39" x14ac:dyDescent="0.2">
      <c r="A1160" s="1" t="s">
        <v>2107</v>
      </c>
      <c r="B1160" s="1" t="s">
        <v>2108</v>
      </c>
      <c r="C1160" s="57">
        <v>0</v>
      </c>
      <c r="D1160" s="57">
        <v>226209.86</v>
      </c>
      <c r="E1160" s="58">
        <v>21231764.989999998</v>
      </c>
      <c r="F1160" s="58">
        <v>21282025.109999999</v>
      </c>
      <c r="G1160" s="57">
        <v>21231764.989999998</v>
      </c>
      <c r="H1160" s="57">
        <v>21508234.969999999</v>
      </c>
      <c r="I1160" s="57">
        <v>0</v>
      </c>
      <c r="J1160" s="57">
        <v>276469.98</v>
      </c>
      <c r="K1160" s="57">
        <f t="shared" si="50"/>
        <v>-276469.98</v>
      </c>
      <c r="L1160" s="1" t="s">
        <v>5864</v>
      </c>
      <c r="M1160" s="1" t="s">
        <v>6928</v>
      </c>
      <c r="N1160" s="1" t="s">
        <v>6792</v>
      </c>
      <c r="O1160" s="1" t="s">
        <v>5864</v>
      </c>
      <c r="P1160" s="21" t="s">
        <v>6549</v>
      </c>
      <c r="S1160" s="1" t="s">
        <v>6839</v>
      </c>
      <c r="U1160" s="1" t="str">
        <f t="shared" si="51"/>
        <v>'400</v>
      </c>
      <c r="V1160" s="37" t="s">
        <v>6854</v>
      </c>
      <c r="W1160" s="2">
        <f t="shared" si="40"/>
        <v>223788.81911645594</v>
      </c>
      <c r="X1160" s="2">
        <f t="shared" si="41"/>
        <v>111894.40955822797</v>
      </c>
      <c r="Y1160" s="2">
        <f t="shared" si="41"/>
        <v>5594.720477911399</v>
      </c>
      <c r="Z1160" s="2">
        <f t="shared" si="41"/>
        <v>11189.440955822798</v>
      </c>
      <c r="AA1160" s="2">
        <f t="shared" si="41"/>
        <v>11189.440955822798</v>
      </c>
      <c r="AB1160" s="2">
        <f t="shared" si="41"/>
        <v>33568.322867468392</v>
      </c>
      <c r="AC1160" s="2">
        <f t="shared" si="41"/>
        <v>33568.322867468392</v>
      </c>
      <c r="AD1160" s="2">
        <f t="shared" si="41"/>
        <v>8392.0807168670981</v>
      </c>
      <c r="AE1160" s="2">
        <f t="shared" si="41"/>
        <v>8392.0807168670981</v>
      </c>
      <c r="AF1160" s="2">
        <f t="shared" si="42"/>
        <v>223788.81911645591</v>
      </c>
      <c r="AG1160" s="2">
        <f t="shared" si="43"/>
        <v>-52681.160883544071</v>
      </c>
      <c r="AH1160" s="1" t="str">
        <f t="shared" si="47"/>
        <v>'4000611</v>
      </c>
      <c r="AI1160" s="2">
        <f t="shared" si="48"/>
        <v>276469.98</v>
      </c>
      <c r="AJ1160" s="2" t="str">
        <f t="shared" si="49"/>
        <v>Kamatonosni</v>
      </c>
      <c r="AM1160" s="1" t="s">
        <v>2107</v>
      </c>
    </row>
    <row r="1161" spans="1:39" x14ac:dyDescent="0.2">
      <c r="A1161" s="1" t="s">
        <v>2109</v>
      </c>
      <c r="B1161" s="1" t="s">
        <v>2110</v>
      </c>
      <c r="C1161" s="57">
        <v>0</v>
      </c>
      <c r="D1161" s="57">
        <v>97775.16</v>
      </c>
      <c r="E1161" s="58">
        <v>17622.73</v>
      </c>
      <c r="F1161" s="58">
        <v>4422.3999999999996</v>
      </c>
      <c r="G1161" s="57">
        <v>17622.73</v>
      </c>
      <c r="H1161" s="57">
        <v>102197.56</v>
      </c>
      <c r="I1161" s="57">
        <v>0</v>
      </c>
      <c r="J1161" s="57">
        <v>84574.83</v>
      </c>
      <c r="K1161" s="57">
        <f t="shared" si="50"/>
        <v>-84574.83</v>
      </c>
      <c r="L1161" s="1" t="s">
        <v>5864</v>
      </c>
      <c r="M1161" s="1" t="s">
        <v>6928</v>
      </c>
      <c r="N1161" s="1" t="s">
        <v>6792</v>
      </c>
      <c r="O1161" s="1" t="s">
        <v>5864</v>
      </c>
      <c r="P1161" s="21" t="s">
        <v>6549</v>
      </c>
      <c r="S1161" s="1" t="s">
        <v>6839</v>
      </c>
      <c r="U1161" s="1" t="str">
        <f t="shared" si="51"/>
        <v>'400</v>
      </c>
      <c r="V1161" s="37" t="s">
        <v>6854</v>
      </c>
      <c r="W1161" s="2">
        <f t="shared" si="40"/>
        <v>68459.155430455823</v>
      </c>
      <c r="X1161" s="2">
        <f t="shared" si="41"/>
        <v>34229.577715227912</v>
      </c>
      <c r="Y1161" s="2">
        <f t="shared" si="41"/>
        <v>1711.4788857613958</v>
      </c>
      <c r="Z1161" s="2">
        <f t="shared" si="41"/>
        <v>3422.9577715227915</v>
      </c>
      <c r="AA1161" s="2">
        <f t="shared" si="41"/>
        <v>3422.9577715227915</v>
      </c>
      <c r="AB1161" s="2">
        <f t="shared" si="41"/>
        <v>10268.873314568373</v>
      </c>
      <c r="AC1161" s="2">
        <f t="shared" si="41"/>
        <v>10268.873314568373</v>
      </c>
      <c r="AD1161" s="2">
        <f t="shared" si="41"/>
        <v>2567.2183286420932</v>
      </c>
      <c r="AE1161" s="2">
        <f t="shared" si="41"/>
        <v>2567.2183286420932</v>
      </c>
      <c r="AF1161" s="2">
        <f t="shared" si="42"/>
        <v>68459.155430455823</v>
      </c>
      <c r="AG1161" s="2">
        <f t="shared" si="43"/>
        <v>-16115.674569544179</v>
      </c>
      <c r="AH1161" s="1" t="str">
        <f t="shared" si="47"/>
        <v>'4000612</v>
      </c>
      <c r="AI1161" s="2">
        <f t="shared" si="48"/>
        <v>84574.83</v>
      </c>
      <c r="AJ1161" s="2" t="str">
        <f t="shared" si="49"/>
        <v>Kamatonosni</v>
      </c>
      <c r="AM1161" s="1" t="s">
        <v>2109</v>
      </c>
    </row>
    <row r="1162" spans="1:39" x14ac:dyDescent="0.2">
      <c r="A1162" s="1" t="s">
        <v>2111</v>
      </c>
      <c r="B1162" s="1" t="s">
        <v>2112</v>
      </c>
      <c r="C1162" s="57">
        <v>0</v>
      </c>
      <c r="D1162" s="57">
        <v>0</v>
      </c>
      <c r="E1162" s="58">
        <v>48551</v>
      </c>
      <c r="F1162" s="58">
        <v>48551</v>
      </c>
      <c r="G1162" s="57">
        <v>48551</v>
      </c>
      <c r="H1162" s="57">
        <v>48551</v>
      </c>
      <c r="I1162" s="57">
        <v>0</v>
      </c>
      <c r="J1162" s="57">
        <v>0</v>
      </c>
      <c r="K1162" s="57">
        <f t="shared" si="50"/>
        <v>0</v>
      </c>
      <c r="L1162" s="1" t="s">
        <v>5864</v>
      </c>
      <c r="M1162" s="1" t="s">
        <v>6928</v>
      </c>
      <c r="N1162" s="1" t="s">
        <v>6792</v>
      </c>
      <c r="O1162" s="1" t="s">
        <v>5864</v>
      </c>
      <c r="P1162" s="21" t="s">
        <v>6549</v>
      </c>
      <c r="S1162" s="1" t="s">
        <v>6839</v>
      </c>
      <c r="U1162" s="1" t="str">
        <f t="shared" si="51"/>
        <v>'400</v>
      </c>
      <c r="V1162" s="37" t="s">
        <v>6854</v>
      </c>
      <c r="W1162" s="2">
        <f t="shared" si="40"/>
        <v>0</v>
      </c>
      <c r="X1162" s="2">
        <f t="shared" si="41"/>
        <v>0</v>
      </c>
      <c r="Y1162" s="2">
        <f t="shared" si="41"/>
        <v>0</v>
      </c>
      <c r="Z1162" s="2">
        <f t="shared" si="41"/>
        <v>0</v>
      </c>
      <c r="AA1162" s="2">
        <f t="shared" si="41"/>
        <v>0</v>
      </c>
      <c r="AB1162" s="2">
        <f t="shared" si="41"/>
        <v>0</v>
      </c>
      <c r="AC1162" s="2">
        <f t="shared" si="41"/>
        <v>0</v>
      </c>
      <c r="AD1162" s="2">
        <f t="shared" si="41"/>
        <v>0</v>
      </c>
      <c r="AE1162" s="2">
        <f t="shared" si="41"/>
        <v>0</v>
      </c>
      <c r="AF1162" s="2">
        <f t="shared" si="42"/>
        <v>0</v>
      </c>
      <c r="AG1162" s="2">
        <f t="shared" si="43"/>
        <v>0</v>
      </c>
      <c r="AH1162" s="1" t="str">
        <f t="shared" si="47"/>
        <v>'4000613</v>
      </c>
      <c r="AI1162" s="2">
        <f t="shared" si="48"/>
        <v>0</v>
      </c>
      <c r="AJ1162" s="2" t="str">
        <f t="shared" si="49"/>
        <v>Kamatonosni</v>
      </c>
      <c r="AM1162" s="1" t="s">
        <v>2111</v>
      </c>
    </row>
    <row r="1163" spans="1:39" x14ac:dyDescent="0.2">
      <c r="A1163" s="1" t="s">
        <v>2113</v>
      </c>
      <c r="B1163" s="1" t="s">
        <v>2114</v>
      </c>
      <c r="C1163" s="57">
        <v>0</v>
      </c>
      <c r="D1163" s="57">
        <v>931.94</v>
      </c>
      <c r="E1163" s="58">
        <v>120753.11</v>
      </c>
      <c r="F1163" s="58">
        <v>120753.1</v>
      </c>
      <c r="G1163" s="57">
        <v>120753.11</v>
      </c>
      <c r="H1163" s="57">
        <v>121685.04</v>
      </c>
      <c r="I1163" s="57">
        <v>0</v>
      </c>
      <c r="J1163" s="57">
        <v>931.93</v>
      </c>
      <c r="K1163" s="57">
        <f t="shared" si="50"/>
        <v>-931.93</v>
      </c>
      <c r="L1163" s="1" t="s">
        <v>5864</v>
      </c>
      <c r="M1163" s="1" t="s">
        <v>6928</v>
      </c>
      <c r="N1163" s="1" t="s">
        <v>6792</v>
      </c>
      <c r="O1163" s="1" t="s">
        <v>5864</v>
      </c>
      <c r="P1163" s="21" t="s">
        <v>6549</v>
      </c>
      <c r="S1163" s="1" t="s">
        <v>6839</v>
      </c>
      <c r="U1163" s="1" t="str">
        <f t="shared" si="51"/>
        <v>'400</v>
      </c>
      <c r="V1163" s="37" t="s">
        <v>6854</v>
      </c>
      <c r="W1163" s="2">
        <f t="shared" si="40"/>
        <v>754.35139178292991</v>
      </c>
      <c r="X1163" s="2">
        <f t="shared" si="41"/>
        <v>377.17569589146495</v>
      </c>
      <c r="Y1163" s="2">
        <f t="shared" si="41"/>
        <v>18.85878479457325</v>
      </c>
      <c r="Z1163" s="2">
        <f t="shared" si="41"/>
        <v>37.7175695891465</v>
      </c>
      <c r="AA1163" s="2">
        <f t="shared" si="41"/>
        <v>37.7175695891465</v>
      </c>
      <c r="AB1163" s="2">
        <f t="shared" si="41"/>
        <v>113.15270876743948</v>
      </c>
      <c r="AC1163" s="2">
        <f t="shared" si="41"/>
        <v>113.15270876743948</v>
      </c>
      <c r="AD1163" s="2">
        <f t="shared" si="41"/>
        <v>28.288177191859869</v>
      </c>
      <c r="AE1163" s="2">
        <f t="shared" si="41"/>
        <v>28.288177191859869</v>
      </c>
      <c r="AF1163" s="2">
        <f t="shared" si="42"/>
        <v>754.3513917829298</v>
      </c>
      <c r="AG1163" s="2">
        <f t="shared" si="43"/>
        <v>-177.57860821707015</v>
      </c>
      <c r="AH1163" s="1" t="str">
        <f t="shared" si="47"/>
        <v>'4000614</v>
      </c>
      <c r="AI1163" s="2">
        <f t="shared" si="48"/>
        <v>931.93</v>
      </c>
      <c r="AJ1163" s="2" t="str">
        <f t="shared" si="49"/>
        <v>Kamatonosni</v>
      </c>
      <c r="AM1163" s="1" t="s">
        <v>2113</v>
      </c>
    </row>
    <row r="1164" spans="1:39" x14ac:dyDescent="0.2">
      <c r="A1164" s="1" t="s">
        <v>2115</v>
      </c>
      <c r="B1164" s="1" t="s">
        <v>2116</v>
      </c>
      <c r="C1164" s="57">
        <v>0</v>
      </c>
      <c r="D1164" s="57">
        <v>3976455.28</v>
      </c>
      <c r="E1164" s="58">
        <v>99687461.659999996</v>
      </c>
      <c r="F1164" s="58">
        <v>105818558.11</v>
      </c>
      <c r="G1164" s="57">
        <v>99687461.659999996</v>
      </c>
      <c r="H1164" s="57">
        <v>109795013.39</v>
      </c>
      <c r="I1164" s="57">
        <v>0</v>
      </c>
      <c r="J1164" s="57">
        <v>10107551.73</v>
      </c>
      <c r="K1164" s="57">
        <f t="shared" si="50"/>
        <v>-10107551.73</v>
      </c>
      <c r="L1164" s="1" t="s">
        <v>5864</v>
      </c>
      <c r="M1164" s="1" t="s">
        <v>6928</v>
      </c>
      <c r="N1164" s="1" t="s">
        <v>6792</v>
      </c>
      <c r="O1164" s="1" t="s">
        <v>5864</v>
      </c>
      <c r="P1164" s="21" t="s">
        <v>6549</v>
      </c>
      <c r="S1164" s="1" t="s">
        <v>6839</v>
      </c>
      <c r="U1164" s="1" t="str">
        <f t="shared" si="51"/>
        <v>'400</v>
      </c>
      <c r="V1164" s="37" t="s">
        <v>6854</v>
      </c>
      <c r="W1164" s="2">
        <f t="shared" si="40"/>
        <v>8181564.8332422627</v>
      </c>
      <c r="X1164" s="2">
        <f t="shared" si="41"/>
        <v>4090782.4166211314</v>
      </c>
      <c r="Y1164" s="2">
        <f t="shared" si="41"/>
        <v>204539.12083105659</v>
      </c>
      <c r="Z1164" s="2">
        <f t="shared" si="41"/>
        <v>409078.24166211317</v>
      </c>
      <c r="AA1164" s="2">
        <f t="shared" si="41"/>
        <v>409078.24166211317</v>
      </c>
      <c r="AB1164" s="2">
        <f t="shared" si="41"/>
        <v>1227234.7249863395</v>
      </c>
      <c r="AC1164" s="2">
        <f t="shared" si="41"/>
        <v>1227234.7249863395</v>
      </c>
      <c r="AD1164" s="2">
        <f t="shared" si="41"/>
        <v>306808.68124658486</v>
      </c>
      <c r="AE1164" s="2">
        <f t="shared" si="41"/>
        <v>306808.68124658486</v>
      </c>
      <c r="AF1164" s="2">
        <f t="shared" si="42"/>
        <v>8181564.8332422636</v>
      </c>
      <c r="AG1164" s="2">
        <f t="shared" si="43"/>
        <v>-1925986.8967577368</v>
      </c>
      <c r="AH1164" s="1" t="str">
        <f t="shared" si="47"/>
        <v>'40007</v>
      </c>
      <c r="AI1164" s="2">
        <f t="shared" si="48"/>
        <v>10107551.73</v>
      </c>
      <c r="AJ1164" s="2" t="str">
        <f t="shared" si="49"/>
        <v>Kamatonosni</v>
      </c>
      <c r="AM1164" s="1" t="s">
        <v>2115</v>
      </c>
    </row>
    <row r="1165" spans="1:39" x14ac:dyDescent="0.2">
      <c r="A1165" s="1" t="s">
        <v>2117</v>
      </c>
      <c r="B1165" s="1" t="s">
        <v>2118</v>
      </c>
      <c r="C1165" s="57">
        <v>0</v>
      </c>
      <c r="D1165" s="57">
        <v>663887.07999999996</v>
      </c>
      <c r="E1165" s="58">
        <v>10153180.449999999</v>
      </c>
      <c r="F1165" s="58">
        <v>10311162.539999999</v>
      </c>
      <c r="G1165" s="57">
        <v>10153180.449999999</v>
      </c>
      <c r="H1165" s="57">
        <v>10975049.619999999</v>
      </c>
      <c r="I1165" s="57">
        <v>0</v>
      </c>
      <c r="J1165" s="57">
        <v>821869.17</v>
      </c>
      <c r="K1165" s="57">
        <f t="shared" si="50"/>
        <v>-821869.17</v>
      </c>
      <c r="L1165" s="1" t="s">
        <v>5864</v>
      </c>
      <c r="M1165" s="1" t="s">
        <v>6928</v>
      </c>
      <c r="N1165" s="1" t="s">
        <v>6792</v>
      </c>
      <c r="O1165" s="1" t="s">
        <v>5864</v>
      </c>
      <c r="P1165" s="21" t="s">
        <v>6550</v>
      </c>
      <c r="S1165" s="1" t="s">
        <v>6833</v>
      </c>
      <c r="U1165" s="1" t="str">
        <f t="shared" si="51"/>
        <v>'400</v>
      </c>
      <c r="V1165" s="37" t="s">
        <v>6854</v>
      </c>
      <c r="W1165" s="2">
        <f t="shared" si="40"/>
        <v>665262.57578678813</v>
      </c>
      <c r="X1165" s="2">
        <f t="shared" si="41"/>
        <v>332631.28789339407</v>
      </c>
      <c r="Y1165" s="2">
        <f t="shared" si="41"/>
        <v>16631.564394669706</v>
      </c>
      <c r="Z1165" s="2">
        <f t="shared" si="41"/>
        <v>33263.128789339411</v>
      </c>
      <c r="AA1165" s="2">
        <f t="shared" si="41"/>
        <v>33263.128789339411</v>
      </c>
      <c r="AB1165" s="2">
        <f t="shared" si="41"/>
        <v>99789.386368018211</v>
      </c>
      <c r="AC1165" s="2">
        <f t="shared" si="41"/>
        <v>99789.386368018211</v>
      </c>
      <c r="AD1165" s="2">
        <f t="shared" si="41"/>
        <v>24947.346592004553</v>
      </c>
      <c r="AE1165" s="2">
        <f t="shared" si="41"/>
        <v>24947.346592004553</v>
      </c>
      <c r="AF1165" s="2">
        <f t="shared" si="42"/>
        <v>665262.57578678802</v>
      </c>
      <c r="AG1165" s="2">
        <f t="shared" si="43"/>
        <v>-156606.59421321203</v>
      </c>
      <c r="AH1165" s="1" t="str">
        <f t="shared" si="47"/>
        <v>'400083</v>
      </c>
      <c r="AI1165" s="2">
        <f t="shared" si="48"/>
        <v>821869.17</v>
      </c>
      <c r="AJ1165" s="2" t="str">
        <f t="shared" si="49"/>
        <v>Kamatonosni</v>
      </c>
      <c r="AM1165" s="1" t="s">
        <v>2117</v>
      </c>
    </row>
    <row r="1166" spans="1:39" x14ac:dyDescent="0.2">
      <c r="A1166" s="1" t="s">
        <v>2119</v>
      </c>
      <c r="B1166" s="1" t="s">
        <v>2120</v>
      </c>
      <c r="C1166" s="57">
        <v>0</v>
      </c>
      <c r="D1166" s="57">
        <v>3833.49</v>
      </c>
      <c r="E1166" s="58">
        <v>-121057.18</v>
      </c>
      <c r="F1166" s="58">
        <v>-112943.15</v>
      </c>
      <c r="G1166" s="57">
        <v>-121057.18</v>
      </c>
      <c r="H1166" s="57">
        <v>-109109.66</v>
      </c>
      <c r="I1166" s="57">
        <v>0</v>
      </c>
      <c r="J1166" s="57">
        <v>11947.52</v>
      </c>
      <c r="K1166" s="57">
        <f t="shared" si="50"/>
        <v>-11947.52</v>
      </c>
      <c r="L1166" s="1" t="s">
        <v>5864</v>
      </c>
      <c r="M1166" s="1" t="s">
        <v>6928</v>
      </c>
      <c r="N1166" s="1" t="s">
        <v>6792</v>
      </c>
      <c r="O1166" s="1" t="s">
        <v>5864</v>
      </c>
      <c r="P1166" s="21" t="s">
        <v>6550</v>
      </c>
      <c r="S1166" s="1" t="s">
        <v>6836</v>
      </c>
      <c r="U1166" s="1" t="str">
        <f t="shared" si="51"/>
        <v>'400</v>
      </c>
      <c r="V1166" s="37" t="s">
        <v>6824</v>
      </c>
      <c r="W1166" s="2">
        <f t="shared" si="40"/>
        <v>9670.9284392115205</v>
      </c>
      <c r="X1166" s="2">
        <f t="shared" si="41"/>
        <v>4835.4642196057603</v>
      </c>
      <c r="Y1166" s="2">
        <f t="shared" si="41"/>
        <v>241.77321098028801</v>
      </c>
      <c r="Z1166" s="2">
        <f t="shared" si="41"/>
        <v>483.54642196057603</v>
      </c>
      <c r="AA1166" s="2">
        <f t="shared" si="41"/>
        <v>483.54642196057603</v>
      </c>
      <c r="AB1166" s="2">
        <f t="shared" si="41"/>
        <v>1450.6392658817281</v>
      </c>
      <c r="AC1166" s="2">
        <f t="shared" si="41"/>
        <v>1450.6392658817281</v>
      </c>
      <c r="AD1166" s="2">
        <f t="shared" si="41"/>
        <v>362.65981647043202</v>
      </c>
      <c r="AE1166" s="2">
        <f t="shared" si="41"/>
        <v>362.65981647043202</v>
      </c>
      <c r="AF1166" s="2">
        <f t="shared" si="42"/>
        <v>9670.9284392115205</v>
      </c>
      <c r="AG1166" s="2">
        <f t="shared" si="43"/>
        <v>-2276.5915607884799</v>
      </c>
      <c r="AJ1166" s="2"/>
      <c r="AM1166" s="1" t="s">
        <v>2119</v>
      </c>
    </row>
    <row r="1167" spans="1:39" x14ac:dyDescent="0.2">
      <c r="A1167" s="1" t="s">
        <v>2121</v>
      </c>
      <c r="B1167" s="1" t="s">
        <v>2122</v>
      </c>
      <c r="C1167" s="57">
        <v>0</v>
      </c>
      <c r="D1167" s="57">
        <v>1336637.58</v>
      </c>
      <c r="E1167" s="58">
        <v>24759707.73</v>
      </c>
      <c r="F1167" s="58">
        <v>25002725.989999998</v>
      </c>
      <c r="G1167" s="57">
        <v>24759707.73</v>
      </c>
      <c r="H1167" s="57">
        <v>26339363.57</v>
      </c>
      <c r="I1167" s="57">
        <v>0</v>
      </c>
      <c r="J1167" s="57">
        <v>1579655.84</v>
      </c>
      <c r="K1167" s="57">
        <f t="shared" si="50"/>
        <v>-1579655.84</v>
      </c>
      <c r="L1167" s="1" t="s">
        <v>5864</v>
      </c>
      <c r="M1167" s="1" t="s">
        <v>6928</v>
      </c>
      <c r="N1167" s="1" t="s">
        <v>6792</v>
      </c>
      <c r="O1167" s="1" t="s">
        <v>5864</v>
      </c>
      <c r="P1167" s="21" t="s">
        <v>6550</v>
      </c>
      <c r="S1167" s="1" t="s">
        <v>6836</v>
      </c>
      <c r="U1167" s="1" t="str">
        <f t="shared" si="51"/>
        <v>'400</v>
      </c>
      <c r="V1167" s="37" t="s">
        <v>6824</v>
      </c>
      <c r="W1167" s="2">
        <f t="shared" si="40"/>
        <v>1278653.5270267439</v>
      </c>
      <c r="X1167" s="2">
        <f t="shared" si="41"/>
        <v>639326.76351337193</v>
      </c>
      <c r="Y1167" s="2">
        <f t="shared" si="41"/>
        <v>31966.338175668599</v>
      </c>
      <c r="Z1167" s="2">
        <f t="shared" si="41"/>
        <v>63932.676351337199</v>
      </c>
      <c r="AA1167" s="2">
        <f t="shared" si="41"/>
        <v>63932.676351337199</v>
      </c>
      <c r="AB1167" s="2">
        <f t="shared" si="41"/>
        <v>191798.02905401157</v>
      </c>
      <c r="AC1167" s="2">
        <f t="shared" si="41"/>
        <v>191798.02905401157</v>
      </c>
      <c r="AD1167" s="2">
        <f t="shared" si="41"/>
        <v>47949.507263502892</v>
      </c>
      <c r="AE1167" s="2">
        <f t="shared" si="41"/>
        <v>47949.507263502892</v>
      </c>
      <c r="AF1167" s="2">
        <f t="shared" si="42"/>
        <v>1278653.5270267436</v>
      </c>
      <c r="AG1167" s="2">
        <f t="shared" si="43"/>
        <v>-301002.31297325646</v>
      </c>
      <c r="AJ1167" s="2"/>
      <c r="AM1167" s="1" t="s">
        <v>2121</v>
      </c>
    </row>
    <row r="1168" spans="1:39" x14ac:dyDescent="0.2">
      <c r="A1168" s="1" t="s">
        <v>2123</v>
      </c>
      <c r="B1168" s="1" t="s">
        <v>2124</v>
      </c>
      <c r="C1168" s="57">
        <v>0</v>
      </c>
      <c r="D1168" s="57">
        <v>5128583.4400000004</v>
      </c>
      <c r="E1168" s="58">
        <v>47608588.310000002</v>
      </c>
      <c r="F1168" s="58">
        <v>42856206.189999998</v>
      </c>
      <c r="G1168" s="57">
        <v>47608588.310000002</v>
      </c>
      <c r="H1168" s="57">
        <v>47984789.630000003</v>
      </c>
      <c r="I1168" s="57">
        <v>0</v>
      </c>
      <c r="J1168" s="57">
        <v>376201.32</v>
      </c>
      <c r="K1168" s="57">
        <f t="shared" si="50"/>
        <v>-376201.32</v>
      </c>
      <c r="L1168" s="1" t="s">
        <v>5864</v>
      </c>
      <c r="M1168" s="1" t="s">
        <v>6928</v>
      </c>
      <c r="N1168" s="1" t="s">
        <v>6792</v>
      </c>
      <c r="O1168" s="1" t="s">
        <v>5864</v>
      </c>
      <c r="P1168" s="21" t="s">
        <v>6549</v>
      </c>
      <c r="S1168" s="1" t="s">
        <v>6839</v>
      </c>
      <c r="U1168" s="1" t="str">
        <f t="shared" si="51"/>
        <v>'400</v>
      </c>
      <c r="V1168" s="37" t="s">
        <v>6854</v>
      </c>
      <c r="W1168" s="2">
        <f t="shared" si="40"/>
        <v>304516.42219112528</v>
      </c>
      <c r="X1168" s="2">
        <f t="shared" si="41"/>
        <v>152258.21109556264</v>
      </c>
      <c r="Y1168" s="2">
        <f t="shared" si="41"/>
        <v>7612.9105547781328</v>
      </c>
      <c r="Z1168" s="2">
        <f t="shared" si="41"/>
        <v>15225.821109556266</v>
      </c>
      <c r="AA1168" s="2">
        <f t="shared" si="41"/>
        <v>15225.821109556266</v>
      </c>
      <c r="AB1168" s="2">
        <f t="shared" si="41"/>
        <v>45677.463328668789</v>
      </c>
      <c r="AC1168" s="2">
        <f t="shared" si="41"/>
        <v>45677.463328668789</v>
      </c>
      <c r="AD1168" s="2">
        <f t="shared" si="41"/>
        <v>11419.365832167197</v>
      </c>
      <c r="AE1168" s="2">
        <f t="shared" si="41"/>
        <v>11419.365832167197</v>
      </c>
      <c r="AF1168" s="2">
        <f t="shared" si="42"/>
        <v>304516.42219112534</v>
      </c>
      <c r="AG1168" s="2">
        <f t="shared" si="43"/>
        <v>-71684.897808874666</v>
      </c>
      <c r="AH1168" s="1" t="str">
        <f t="shared" ref="AH1168:AH1184" si="52">VLOOKUP(A1168,ana_depoziti,1,0)</f>
        <v>'40009</v>
      </c>
      <c r="AI1168" s="2">
        <f t="shared" ref="AI1168:AI1184" si="53">VLOOKUP(A1168,ana_depoziti,7,0)</f>
        <v>376201.32</v>
      </c>
      <c r="AJ1168" s="2" t="str">
        <f t="shared" ref="AJ1168:AJ1184" si="54">VLOOKUP(A1168,ana_depoziti,10,0)</f>
        <v>Kamatonosni</v>
      </c>
      <c r="AM1168" s="1" t="s">
        <v>2123</v>
      </c>
    </row>
    <row r="1169" spans="1:39" x14ac:dyDescent="0.2">
      <c r="A1169" s="1" t="s">
        <v>2125</v>
      </c>
      <c r="B1169" s="1" t="s">
        <v>2126</v>
      </c>
      <c r="C1169" s="57">
        <v>0</v>
      </c>
      <c r="D1169" s="57">
        <v>4025</v>
      </c>
      <c r="E1169" s="58">
        <v>0</v>
      </c>
      <c r="F1169" s="58">
        <v>0</v>
      </c>
      <c r="G1169" s="57">
        <v>0</v>
      </c>
      <c r="H1169" s="57">
        <v>4025</v>
      </c>
      <c r="I1169" s="57">
        <v>0</v>
      </c>
      <c r="J1169" s="57">
        <v>4025</v>
      </c>
      <c r="K1169" s="57">
        <f t="shared" si="50"/>
        <v>-4025</v>
      </c>
      <c r="L1169" s="1" t="s">
        <v>5864</v>
      </c>
      <c r="M1169" s="1" t="s">
        <v>6928</v>
      </c>
      <c r="N1169" s="1" t="s">
        <v>6792</v>
      </c>
      <c r="O1169" s="1" t="s">
        <v>5864</v>
      </c>
      <c r="P1169" s="21" t="s">
        <v>6547</v>
      </c>
      <c r="S1169" s="1" t="s">
        <v>6844</v>
      </c>
      <c r="U1169" s="1" t="str">
        <f t="shared" si="51"/>
        <v>'401</v>
      </c>
      <c r="AH1169" s="1" t="str">
        <f t="shared" si="52"/>
        <v>'401439</v>
      </c>
      <c r="AI1169" s="2">
        <f t="shared" si="53"/>
        <v>4025</v>
      </c>
      <c r="AJ1169" s="2" t="str">
        <f t="shared" si="54"/>
        <v>Kamatonosni</v>
      </c>
      <c r="AM1169" s="1" t="s">
        <v>2125</v>
      </c>
    </row>
    <row r="1170" spans="1:39" x14ac:dyDescent="0.2">
      <c r="A1170" s="1" t="s">
        <v>6076</v>
      </c>
      <c r="B1170" s="1" t="s">
        <v>6077</v>
      </c>
      <c r="C1170" s="57">
        <v>0</v>
      </c>
      <c r="D1170" s="57">
        <v>15000</v>
      </c>
      <c r="E1170" s="58">
        <v>15000</v>
      </c>
      <c r="F1170" s="58">
        <v>0</v>
      </c>
      <c r="G1170" s="57">
        <v>15000</v>
      </c>
      <c r="H1170" s="57">
        <v>15000</v>
      </c>
      <c r="I1170" s="57">
        <v>0</v>
      </c>
      <c r="J1170" s="57">
        <v>0</v>
      </c>
      <c r="K1170" s="57">
        <f t="shared" si="50"/>
        <v>0</v>
      </c>
      <c r="L1170" s="1" t="s">
        <v>5864</v>
      </c>
      <c r="M1170" s="1" t="s">
        <v>6928</v>
      </c>
      <c r="N1170" s="1" t="s">
        <v>6792</v>
      </c>
      <c r="O1170" s="1" t="s">
        <v>5864</v>
      </c>
      <c r="P1170" s="21" t="s">
        <v>6548</v>
      </c>
      <c r="U1170" s="1" t="str">
        <f t="shared" si="51"/>
        <v>'401</v>
      </c>
      <c r="AH1170" s="1" t="str">
        <f t="shared" si="52"/>
        <v>'401450</v>
      </c>
      <c r="AI1170" s="2">
        <f t="shared" si="53"/>
        <v>0</v>
      </c>
      <c r="AJ1170" s="2" t="str">
        <f t="shared" si="54"/>
        <v>Nekamat</v>
      </c>
      <c r="AM1170" s="1" t="e">
        <v>#N/A</v>
      </c>
    </row>
    <row r="1171" spans="1:39" x14ac:dyDescent="0.2">
      <c r="A1171" s="1" t="s">
        <v>6078</v>
      </c>
      <c r="B1171" s="1" t="s">
        <v>6079</v>
      </c>
      <c r="C1171" s="57">
        <v>0</v>
      </c>
      <c r="D1171" s="57">
        <v>607535.31000000006</v>
      </c>
      <c r="E1171" s="58">
        <v>735719.29</v>
      </c>
      <c r="F1171" s="58">
        <v>128183.98</v>
      </c>
      <c r="G1171" s="57">
        <v>735719.29</v>
      </c>
      <c r="H1171" s="57">
        <v>735719.29</v>
      </c>
      <c r="I1171" s="57">
        <v>0</v>
      </c>
      <c r="J1171" s="57">
        <v>0</v>
      </c>
      <c r="K1171" s="57">
        <f t="shared" si="50"/>
        <v>0</v>
      </c>
      <c r="L1171" s="1" t="s">
        <v>5864</v>
      </c>
      <c r="M1171" s="1" t="s">
        <v>6928</v>
      </c>
      <c r="N1171" s="1" t="s">
        <v>6792</v>
      </c>
      <c r="O1171" s="1" t="s">
        <v>5864</v>
      </c>
      <c r="P1171" s="21" t="s">
        <v>6545</v>
      </c>
      <c r="U1171" s="1" t="str">
        <f t="shared" si="51"/>
        <v>'401</v>
      </c>
      <c r="AH1171" s="1" t="str">
        <f t="shared" si="52"/>
        <v>'40151</v>
      </c>
      <c r="AI1171" s="2">
        <f t="shared" si="53"/>
        <v>0</v>
      </c>
      <c r="AJ1171" s="2" t="str">
        <f t="shared" si="54"/>
        <v>Nekamat</v>
      </c>
      <c r="AM1171" s="1" t="e">
        <v>#N/A</v>
      </c>
    </row>
    <row r="1172" spans="1:39" x14ac:dyDescent="0.2">
      <c r="A1172" s="1" t="s">
        <v>2127</v>
      </c>
      <c r="B1172" s="1" t="s">
        <v>2128</v>
      </c>
      <c r="C1172" s="57">
        <v>0</v>
      </c>
      <c r="D1172" s="57">
        <v>537764.86</v>
      </c>
      <c r="E1172" s="58">
        <v>863835.92</v>
      </c>
      <c r="F1172" s="58">
        <v>475314.37</v>
      </c>
      <c r="G1172" s="57">
        <v>863835.92</v>
      </c>
      <c r="H1172" s="57">
        <v>1013079.23</v>
      </c>
      <c r="I1172" s="57">
        <v>0</v>
      </c>
      <c r="J1172" s="57">
        <v>149243.31</v>
      </c>
      <c r="K1172" s="57">
        <f t="shared" si="50"/>
        <v>-149243.31</v>
      </c>
      <c r="L1172" s="1" t="s">
        <v>5864</v>
      </c>
      <c r="M1172" s="1" t="s">
        <v>6928</v>
      </c>
      <c r="N1172" s="1" t="s">
        <v>6792</v>
      </c>
      <c r="O1172" s="1" t="s">
        <v>5864</v>
      </c>
      <c r="P1172" s="21" t="s">
        <v>6545</v>
      </c>
      <c r="S1172" s="1" t="s">
        <v>6845</v>
      </c>
      <c r="U1172" s="1" t="str">
        <f t="shared" si="51"/>
        <v>'401</v>
      </c>
      <c r="AH1172" s="1" t="str">
        <f t="shared" si="52"/>
        <v>'401510</v>
      </c>
      <c r="AI1172" s="2">
        <f t="shared" si="53"/>
        <v>149243.31</v>
      </c>
      <c r="AJ1172" s="2" t="str">
        <f t="shared" si="54"/>
        <v>Nekamat</v>
      </c>
      <c r="AM1172" s="1" t="s">
        <v>2127</v>
      </c>
    </row>
    <row r="1173" spans="1:39" x14ac:dyDescent="0.2">
      <c r="A1173" s="1" t="s">
        <v>2129</v>
      </c>
      <c r="B1173" s="1" t="s">
        <v>2130</v>
      </c>
      <c r="C1173" s="57">
        <v>0</v>
      </c>
      <c r="D1173" s="57">
        <v>58</v>
      </c>
      <c r="E1173" s="58">
        <v>0</v>
      </c>
      <c r="F1173" s="58">
        <v>0</v>
      </c>
      <c r="G1173" s="57">
        <v>0</v>
      </c>
      <c r="H1173" s="57">
        <v>58</v>
      </c>
      <c r="I1173" s="57">
        <v>0</v>
      </c>
      <c r="J1173" s="57">
        <v>58</v>
      </c>
      <c r="K1173" s="57">
        <f t="shared" si="50"/>
        <v>-58</v>
      </c>
      <c r="L1173" s="1" t="s">
        <v>5864</v>
      </c>
      <c r="M1173" s="1" t="s">
        <v>6928</v>
      </c>
      <c r="N1173" s="1" t="s">
        <v>6792</v>
      </c>
      <c r="O1173" s="1" t="s">
        <v>5864</v>
      </c>
      <c r="P1173" s="21" t="s">
        <v>6548</v>
      </c>
      <c r="S1173" s="1" t="s">
        <v>6846</v>
      </c>
      <c r="U1173" s="1" t="str">
        <f t="shared" si="51"/>
        <v>'401</v>
      </c>
      <c r="AH1173" s="1" t="str">
        <f t="shared" si="52"/>
        <v>'4015501</v>
      </c>
      <c r="AI1173" s="2">
        <f t="shared" si="53"/>
        <v>58</v>
      </c>
      <c r="AJ1173" s="2" t="str">
        <f t="shared" si="54"/>
        <v>Kamatonosni</v>
      </c>
      <c r="AM1173" s="1" t="s">
        <v>2129</v>
      </c>
    </row>
    <row r="1174" spans="1:39" x14ac:dyDescent="0.2">
      <c r="A1174" s="1" t="s">
        <v>2131</v>
      </c>
      <c r="B1174" s="1" t="s">
        <v>2132</v>
      </c>
      <c r="C1174" s="57">
        <v>0</v>
      </c>
      <c r="D1174" s="57">
        <v>25652.92</v>
      </c>
      <c r="E1174" s="58">
        <v>16352.92</v>
      </c>
      <c r="F1174" s="58">
        <v>0</v>
      </c>
      <c r="G1174" s="57">
        <v>16352.92</v>
      </c>
      <c r="H1174" s="57">
        <v>25652.92</v>
      </c>
      <c r="I1174" s="57">
        <v>0</v>
      </c>
      <c r="J1174" s="57">
        <v>9300</v>
      </c>
      <c r="K1174" s="57">
        <f t="shared" si="50"/>
        <v>-9300</v>
      </c>
      <c r="L1174" s="1" t="s">
        <v>5864</v>
      </c>
      <c r="M1174" s="1" t="s">
        <v>6928</v>
      </c>
      <c r="N1174" s="1" t="s">
        <v>6792</v>
      </c>
      <c r="O1174" s="1" t="s">
        <v>5864</v>
      </c>
      <c r="P1174" s="21" t="s">
        <v>6548</v>
      </c>
      <c r="S1174" s="1" t="s">
        <v>6846</v>
      </c>
      <c r="U1174" s="1" t="str">
        <f t="shared" si="51"/>
        <v>'401</v>
      </c>
      <c r="AH1174" s="1" t="str">
        <f t="shared" si="52"/>
        <v>'401551</v>
      </c>
      <c r="AI1174" s="2">
        <f t="shared" si="53"/>
        <v>9300</v>
      </c>
      <c r="AJ1174" s="2" t="str">
        <f t="shared" si="54"/>
        <v>Nekamat</v>
      </c>
      <c r="AM1174" s="1" t="s">
        <v>2131</v>
      </c>
    </row>
    <row r="1175" spans="1:39" x14ac:dyDescent="0.2">
      <c r="A1175" s="1" t="s">
        <v>2133</v>
      </c>
      <c r="B1175" s="1" t="s">
        <v>2134</v>
      </c>
      <c r="C1175" s="57">
        <v>0</v>
      </c>
      <c r="D1175" s="57">
        <v>35000</v>
      </c>
      <c r="E1175" s="58">
        <v>0</v>
      </c>
      <c r="F1175" s="58">
        <v>0</v>
      </c>
      <c r="G1175" s="57">
        <v>0</v>
      </c>
      <c r="H1175" s="57">
        <v>35000</v>
      </c>
      <c r="I1175" s="57">
        <v>0</v>
      </c>
      <c r="J1175" s="57">
        <v>35000</v>
      </c>
      <c r="K1175" s="57">
        <f t="shared" si="50"/>
        <v>-35000</v>
      </c>
      <c r="L1175" s="1" t="s">
        <v>5864</v>
      </c>
      <c r="M1175" s="1" t="s">
        <v>6928</v>
      </c>
      <c r="N1175" s="1" t="s">
        <v>6792</v>
      </c>
      <c r="O1175" s="1" t="s">
        <v>5864</v>
      </c>
      <c r="P1175" s="21" t="s">
        <v>6548</v>
      </c>
      <c r="S1175" s="1" t="s">
        <v>6846</v>
      </c>
      <c r="U1175" s="1" t="str">
        <f t="shared" si="51"/>
        <v>'401</v>
      </c>
      <c r="AH1175" s="1" t="str">
        <f t="shared" si="52"/>
        <v>'4015511</v>
      </c>
      <c r="AI1175" s="2">
        <f t="shared" si="53"/>
        <v>35000</v>
      </c>
      <c r="AJ1175" s="2" t="str">
        <f t="shared" si="54"/>
        <v>Kamatonosni</v>
      </c>
      <c r="AM1175" s="1" t="s">
        <v>2133</v>
      </c>
    </row>
    <row r="1176" spans="1:39" x14ac:dyDescent="0.2">
      <c r="A1176" s="1" t="s">
        <v>2135</v>
      </c>
      <c r="B1176" s="1" t="s">
        <v>2136</v>
      </c>
      <c r="C1176" s="57">
        <v>0</v>
      </c>
      <c r="D1176" s="57">
        <v>0</v>
      </c>
      <c r="E1176" s="58">
        <v>0</v>
      </c>
      <c r="F1176" s="58">
        <v>600161.76</v>
      </c>
      <c r="G1176" s="57">
        <v>0</v>
      </c>
      <c r="H1176" s="57">
        <v>600161.76</v>
      </c>
      <c r="I1176" s="57">
        <v>0</v>
      </c>
      <c r="J1176" s="57">
        <v>600161.76</v>
      </c>
      <c r="K1176" s="57">
        <f t="shared" si="50"/>
        <v>-600161.76</v>
      </c>
      <c r="L1176" s="1" t="s">
        <v>5864</v>
      </c>
      <c r="M1176" s="1" t="s">
        <v>6928</v>
      </c>
      <c r="N1176" s="1" t="s">
        <v>6792</v>
      </c>
      <c r="O1176" s="1" t="s">
        <v>5864</v>
      </c>
      <c r="P1176" s="21" t="s">
        <v>6545</v>
      </c>
      <c r="S1176" s="1" t="s">
        <v>6845</v>
      </c>
      <c r="U1176" s="1" t="str">
        <f t="shared" si="51"/>
        <v>'401</v>
      </c>
      <c r="AH1176" s="1" t="str">
        <f t="shared" si="52"/>
        <v>'401911</v>
      </c>
      <c r="AI1176" s="2">
        <f t="shared" si="53"/>
        <v>600161.76</v>
      </c>
      <c r="AJ1176" s="2" t="str">
        <f t="shared" si="54"/>
        <v>Kamatonosni</v>
      </c>
      <c r="AM1176" s="1" t="s">
        <v>2135</v>
      </c>
    </row>
    <row r="1177" spans="1:39" x14ac:dyDescent="0.2">
      <c r="A1177" s="1" t="s">
        <v>2137</v>
      </c>
      <c r="B1177" s="1" t="s">
        <v>2138</v>
      </c>
      <c r="C1177" s="57">
        <v>0</v>
      </c>
      <c r="D1177" s="57">
        <v>7027254.7300000004</v>
      </c>
      <c r="E1177" s="58">
        <v>36432080.579999998</v>
      </c>
      <c r="F1177" s="58">
        <v>36681306.549999997</v>
      </c>
      <c r="G1177" s="57">
        <v>36432080.579999998</v>
      </c>
      <c r="H1177" s="57">
        <v>43708561.280000001</v>
      </c>
      <c r="I1177" s="57">
        <v>0</v>
      </c>
      <c r="J1177" s="57">
        <v>7276480.7000000002</v>
      </c>
      <c r="K1177" s="57">
        <f t="shared" si="50"/>
        <v>-7276480.7000000002</v>
      </c>
      <c r="L1177" s="1" t="s">
        <v>5864</v>
      </c>
      <c r="M1177" s="1" t="s">
        <v>6928</v>
      </c>
      <c r="N1177" s="1" t="s">
        <v>6792</v>
      </c>
      <c r="O1177" s="1" t="s">
        <v>5864</v>
      </c>
      <c r="P1177" s="21" t="s">
        <v>6548</v>
      </c>
      <c r="S1177" s="1" t="s">
        <v>6836</v>
      </c>
      <c r="U1177" s="1" t="str">
        <f t="shared" si="51"/>
        <v>'403</v>
      </c>
      <c r="V1177" s="37" t="s">
        <v>6854</v>
      </c>
      <c r="W1177" s="2">
        <f>+J1177*80.9450701%</f>
        <v>5889952.4034279706</v>
      </c>
      <c r="X1177" s="2">
        <f t="shared" ref="X1177:AE1181" si="55">+$W1177*X$5</f>
        <v>2944976.2017139853</v>
      </c>
      <c r="Y1177" s="2">
        <f t="shared" si="55"/>
        <v>147248.81008569928</v>
      </c>
      <c r="Z1177" s="2">
        <f t="shared" si="55"/>
        <v>294497.62017139856</v>
      </c>
      <c r="AA1177" s="2">
        <f t="shared" si="55"/>
        <v>294497.62017139856</v>
      </c>
      <c r="AB1177" s="2">
        <f t="shared" si="55"/>
        <v>883492.86051419552</v>
      </c>
      <c r="AC1177" s="2">
        <f t="shared" si="55"/>
        <v>883492.86051419552</v>
      </c>
      <c r="AD1177" s="2">
        <f t="shared" si="55"/>
        <v>220873.21512854888</v>
      </c>
      <c r="AE1177" s="2">
        <f t="shared" si="55"/>
        <v>220873.21512854888</v>
      </c>
      <c r="AF1177" s="2">
        <f>SUBTOTAL(9,X1177:AE1177)</f>
        <v>5889952.4034279697</v>
      </c>
      <c r="AG1177" s="2">
        <f>+AF1177-J1177</f>
        <v>-1386528.2965720305</v>
      </c>
      <c r="AH1177" s="1" t="str">
        <f t="shared" si="52"/>
        <v>'40305</v>
      </c>
      <c r="AI1177" s="2">
        <f t="shared" si="53"/>
        <v>7276480.7000000002</v>
      </c>
      <c r="AJ1177" s="2" t="str">
        <f t="shared" si="54"/>
        <v>Kamatonosni</v>
      </c>
      <c r="AM1177" s="1" t="s">
        <v>2137</v>
      </c>
    </row>
    <row r="1178" spans="1:39" x14ac:dyDescent="0.2">
      <c r="A1178" s="1" t="s">
        <v>2139</v>
      </c>
      <c r="B1178" s="1" t="s">
        <v>2140</v>
      </c>
      <c r="C1178" s="57">
        <v>0</v>
      </c>
      <c r="D1178" s="57">
        <v>5556365.0199999996</v>
      </c>
      <c r="E1178" s="58">
        <v>57152444.520000003</v>
      </c>
      <c r="F1178" s="58">
        <v>58186032.600000001</v>
      </c>
      <c r="G1178" s="57">
        <v>57152444.520000003</v>
      </c>
      <c r="H1178" s="57">
        <v>63742397.619999997</v>
      </c>
      <c r="I1178" s="57">
        <v>0</v>
      </c>
      <c r="J1178" s="57">
        <v>6589953.0999999996</v>
      </c>
      <c r="K1178" s="57">
        <f t="shared" si="50"/>
        <v>-6589953.0999999996</v>
      </c>
      <c r="L1178" s="1" t="s">
        <v>5864</v>
      </c>
      <c r="M1178" s="1" t="s">
        <v>6928</v>
      </c>
      <c r="N1178" s="1" t="s">
        <v>6792</v>
      </c>
      <c r="O1178" s="1" t="s">
        <v>5864</v>
      </c>
      <c r="P1178" s="21" t="s">
        <v>6548</v>
      </c>
      <c r="S1178" s="1" t="s">
        <v>6836</v>
      </c>
      <c r="U1178" s="1" t="str">
        <f t="shared" si="51"/>
        <v>'403</v>
      </c>
      <c r="V1178" s="37" t="s">
        <v>6854</v>
      </c>
      <c r="W1178" s="2">
        <f>+J1178*80.9450701%</f>
        <v>5334242.1563521223</v>
      </c>
      <c r="X1178" s="2">
        <f t="shared" si="55"/>
        <v>2667121.0781760612</v>
      </c>
      <c r="Y1178" s="2">
        <f t="shared" si="55"/>
        <v>133356.05390880306</v>
      </c>
      <c r="Z1178" s="2">
        <f t="shared" si="55"/>
        <v>266712.10781760613</v>
      </c>
      <c r="AA1178" s="2">
        <f t="shared" si="55"/>
        <v>266712.10781760613</v>
      </c>
      <c r="AB1178" s="2">
        <f t="shared" si="55"/>
        <v>800136.32345281832</v>
      </c>
      <c r="AC1178" s="2">
        <f t="shared" si="55"/>
        <v>800136.32345281832</v>
      </c>
      <c r="AD1178" s="2">
        <f t="shared" si="55"/>
        <v>200034.08086320458</v>
      </c>
      <c r="AE1178" s="2">
        <f t="shared" si="55"/>
        <v>200034.08086320458</v>
      </c>
      <c r="AF1178" s="2">
        <f>SUBTOTAL(9,X1178:AE1178)</f>
        <v>5334242.1563521223</v>
      </c>
      <c r="AG1178" s="2">
        <f>+AF1178-J1178</f>
        <v>-1255710.9436478773</v>
      </c>
      <c r="AH1178" s="1" t="str">
        <f t="shared" si="52"/>
        <v>'4030500</v>
      </c>
      <c r="AI1178" s="2">
        <f t="shared" si="53"/>
        <v>6589953.0999999996</v>
      </c>
      <c r="AJ1178" s="2" t="str">
        <f t="shared" si="54"/>
        <v>Kamatonosni</v>
      </c>
      <c r="AM1178" s="1" t="s">
        <v>2139</v>
      </c>
    </row>
    <row r="1179" spans="1:39" x14ac:dyDescent="0.2">
      <c r="A1179" s="1" t="s">
        <v>2141</v>
      </c>
      <c r="B1179" s="1" t="s">
        <v>2142</v>
      </c>
      <c r="C1179" s="57">
        <v>0</v>
      </c>
      <c r="D1179" s="57">
        <v>7915954.7800000003</v>
      </c>
      <c r="E1179" s="58">
        <v>28832258.5</v>
      </c>
      <c r="F1179" s="58">
        <v>30465547.07</v>
      </c>
      <c r="G1179" s="57">
        <v>28832258.5</v>
      </c>
      <c r="H1179" s="57">
        <v>38381501.850000001</v>
      </c>
      <c r="I1179" s="57">
        <v>0</v>
      </c>
      <c r="J1179" s="57">
        <v>9549243.3499999996</v>
      </c>
      <c r="K1179" s="57">
        <f t="shared" si="50"/>
        <v>-9549243.3499999996</v>
      </c>
      <c r="L1179" s="1" t="s">
        <v>5864</v>
      </c>
      <c r="M1179" s="1" t="s">
        <v>6928</v>
      </c>
      <c r="N1179" s="1" t="s">
        <v>6792</v>
      </c>
      <c r="O1179" s="1" t="s">
        <v>5864</v>
      </c>
      <c r="P1179" s="21" t="s">
        <v>6548</v>
      </c>
      <c r="S1179" s="1" t="s">
        <v>6836</v>
      </c>
      <c r="U1179" s="1" t="str">
        <f t="shared" si="51"/>
        <v>'403</v>
      </c>
      <c r="V1179" s="37" t="s">
        <v>6854</v>
      </c>
      <c r="W1179" s="2">
        <f>+J1179*80.9450701%</f>
        <v>7729641.7236770876</v>
      </c>
      <c r="X1179" s="2">
        <f t="shared" si="55"/>
        <v>3864820.8618385438</v>
      </c>
      <c r="Y1179" s="2">
        <f t="shared" si="55"/>
        <v>193241.04309192719</v>
      </c>
      <c r="Z1179" s="2">
        <f t="shared" si="55"/>
        <v>386482.08618385438</v>
      </c>
      <c r="AA1179" s="2">
        <f t="shared" si="55"/>
        <v>386482.08618385438</v>
      </c>
      <c r="AB1179" s="2">
        <f t="shared" si="55"/>
        <v>1159446.2585515631</v>
      </c>
      <c r="AC1179" s="2">
        <f t="shared" si="55"/>
        <v>1159446.2585515631</v>
      </c>
      <c r="AD1179" s="2">
        <f t="shared" si="55"/>
        <v>289861.56463789078</v>
      </c>
      <c r="AE1179" s="2">
        <f t="shared" si="55"/>
        <v>289861.56463789078</v>
      </c>
      <c r="AF1179" s="2">
        <f>SUBTOTAL(9,X1179:AE1179)</f>
        <v>7729641.7236770885</v>
      </c>
      <c r="AG1179" s="2">
        <f>+AF1179-J1179</f>
        <v>-1819601.6263229111</v>
      </c>
      <c r="AH1179" s="1" t="str">
        <f t="shared" si="52"/>
        <v>'4030501</v>
      </c>
      <c r="AI1179" s="2">
        <f t="shared" si="53"/>
        <v>9549243.3499999996</v>
      </c>
      <c r="AJ1179" s="2" t="str">
        <f t="shared" si="54"/>
        <v>Kamatonosni</v>
      </c>
      <c r="AM1179" s="1" t="s">
        <v>2141</v>
      </c>
    </row>
    <row r="1180" spans="1:39" x14ac:dyDescent="0.2">
      <c r="A1180" s="1" t="s">
        <v>2143</v>
      </c>
      <c r="B1180" s="1" t="s">
        <v>2144</v>
      </c>
      <c r="C1180" s="57">
        <v>0</v>
      </c>
      <c r="D1180" s="57">
        <v>1558537.39</v>
      </c>
      <c r="E1180" s="58">
        <v>2221643.09</v>
      </c>
      <c r="F1180" s="58">
        <v>2406970.4</v>
      </c>
      <c r="G1180" s="57">
        <v>2221643.09</v>
      </c>
      <c r="H1180" s="57">
        <v>3965507.79</v>
      </c>
      <c r="I1180" s="57">
        <v>0</v>
      </c>
      <c r="J1180" s="57">
        <v>1743864.7</v>
      </c>
      <c r="K1180" s="57">
        <f t="shared" si="50"/>
        <v>-1743864.7</v>
      </c>
      <c r="L1180" s="1" t="s">
        <v>5864</v>
      </c>
      <c r="M1180" s="1" t="s">
        <v>6928</v>
      </c>
      <c r="N1180" s="1" t="s">
        <v>6792</v>
      </c>
      <c r="O1180" s="1" t="s">
        <v>5864</v>
      </c>
      <c r="P1180" s="21" t="s">
        <v>6548</v>
      </c>
      <c r="S1180" s="1" t="s">
        <v>6836</v>
      </c>
      <c r="U1180" s="1" t="str">
        <f t="shared" si="51"/>
        <v>'403</v>
      </c>
      <c r="V1180" s="37" t="s">
        <v>6854</v>
      </c>
      <c r="W1180" s="2">
        <f>+J1180*80.9450701%</f>
        <v>1411572.5038641545</v>
      </c>
      <c r="X1180" s="2">
        <f t="shared" si="55"/>
        <v>705786.25193207723</v>
      </c>
      <c r="Y1180" s="2">
        <f t="shared" si="55"/>
        <v>35289.312596603864</v>
      </c>
      <c r="Z1180" s="2">
        <f t="shared" si="55"/>
        <v>70578.625193207728</v>
      </c>
      <c r="AA1180" s="2">
        <f t="shared" si="55"/>
        <v>70578.625193207728</v>
      </c>
      <c r="AB1180" s="2">
        <f t="shared" si="55"/>
        <v>211735.87557962316</v>
      </c>
      <c r="AC1180" s="2">
        <f t="shared" si="55"/>
        <v>211735.87557962316</v>
      </c>
      <c r="AD1180" s="2">
        <f t="shared" si="55"/>
        <v>52933.968894905789</v>
      </c>
      <c r="AE1180" s="2">
        <f t="shared" si="55"/>
        <v>52933.968894905789</v>
      </c>
      <c r="AF1180" s="2">
        <f>SUBTOTAL(9,X1180:AE1180)</f>
        <v>1411572.5038641547</v>
      </c>
      <c r="AG1180" s="2">
        <f>+AF1180-J1180</f>
        <v>-332292.19613584527</v>
      </c>
      <c r="AH1180" s="1" t="str">
        <f t="shared" si="52"/>
        <v>'4030502</v>
      </c>
      <c r="AI1180" s="2">
        <f t="shared" si="53"/>
        <v>1743864.7</v>
      </c>
      <c r="AJ1180" s="2" t="str">
        <f t="shared" si="54"/>
        <v>Kamatonosni</v>
      </c>
      <c r="AM1180" s="1" t="s">
        <v>2143</v>
      </c>
    </row>
    <row r="1181" spans="1:39" x14ac:dyDescent="0.2">
      <c r="A1181" s="1" t="s">
        <v>2145</v>
      </c>
      <c r="B1181" s="1" t="s">
        <v>2146</v>
      </c>
      <c r="C1181" s="57">
        <v>0</v>
      </c>
      <c r="D1181" s="57">
        <v>73002.75</v>
      </c>
      <c r="E1181" s="58">
        <v>898030.35</v>
      </c>
      <c r="F1181" s="58">
        <v>909135.13</v>
      </c>
      <c r="G1181" s="57">
        <v>898030.35</v>
      </c>
      <c r="H1181" s="57">
        <v>982137.88</v>
      </c>
      <c r="I1181" s="57">
        <v>0</v>
      </c>
      <c r="J1181" s="57">
        <v>84107.53</v>
      </c>
      <c r="K1181" s="57">
        <f t="shared" si="50"/>
        <v>-84107.53</v>
      </c>
      <c r="L1181" s="1" t="s">
        <v>5864</v>
      </c>
      <c r="M1181" s="1" t="s">
        <v>6928</v>
      </c>
      <c r="N1181" s="1" t="s">
        <v>6792</v>
      </c>
      <c r="O1181" s="1" t="s">
        <v>5864</v>
      </c>
      <c r="P1181" s="21" t="s">
        <v>6550</v>
      </c>
      <c r="S1181" s="1" t="s">
        <v>6836</v>
      </c>
      <c r="U1181" s="1" t="str">
        <f t="shared" si="51"/>
        <v>'403</v>
      </c>
      <c r="V1181" s="37" t="s">
        <v>6854</v>
      </c>
      <c r="W1181" s="2">
        <f>+J1181*80.9450701%</f>
        <v>68080.899117878522</v>
      </c>
      <c r="X1181" s="2">
        <f t="shared" si="55"/>
        <v>34040.449558939261</v>
      </c>
      <c r="Y1181" s="2">
        <f t="shared" si="55"/>
        <v>1702.0224779469631</v>
      </c>
      <c r="Z1181" s="2">
        <f t="shared" si="55"/>
        <v>3404.0449558939263</v>
      </c>
      <c r="AA1181" s="2">
        <f t="shared" si="55"/>
        <v>3404.0449558939263</v>
      </c>
      <c r="AB1181" s="2">
        <f t="shared" si="55"/>
        <v>10212.134867681778</v>
      </c>
      <c r="AC1181" s="2">
        <f t="shared" si="55"/>
        <v>10212.134867681778</v>
      </c>
      <c r="AD1181" s="2">
        <f t="shared" si="55"/>
        <v>2553.0337169204445</v>
      </c>
      <c r="AE1181" s="2">
        <f t="shared" si="55"/>
        <v>2553.0337169204445</v>
      </c>
      <c r="AF1181" s="2">
        <f>SUBTOTAL(9,X1181:AE1181)</f>
        <v>68080.899117878536</v>
      </c>
      <c r="AG1181" s="2">
        <f>+AF1181-J1181</f>
        <v>-16026.630882121462</v>
      </c>
      <c r="AH1181" s="1" t="str">
        <f t="shared" si="52"/>
        <v>'40308</v>
      </c>
      <c r="AI1181" s="2">
        <f t="shared" si="53"/>
        <v>84107.53</v>
      </c>
      <c r="AJ1181" s="2" t="str">
        <f t="shared" si="54"/>
        <v>Kamatonosni</v>
      </c>
      <c r="AM1181" s="1" t="s">
        <v>2145</v>
      </c>
    </row>
    <row r="1182" spans="1:39" x14ac:dyDescent="0.2">
      <c r="A1182" s="1" t="s">
        <v>2147</v>
      </c>
      <c r="B1182" s="1" t="s">
        <v>2148</v>
      </c>
      <c r="C1182" s="57">
        <v>0</v>
      </c>
      <c r="D1182" s="57">
        <v>6446.02</v>
      </c>
      <c r="E1182" s="58">
        <v>0</v>
      </c>
      <c r="F1182" s="58">
        <v>161.1</v>
      </c>
      <c r="G1182" s="57">
        <v>0</v>
      </c>
      <c r="H1182" s="57">
        <v>6607.12</v>
      </c>
      <c r="I1182" s="57">
        <v>0</v>
      </c>
      <c r="J1182" s="57">
        <v>6607.12</v>
      </c>
      <c r="K1182" s="57">
        <f t="shared" si="50"/>
        <v>-6607.12</v>
      </c>
      <c r="L1182" s="1" t="s">
        <v>5864</v>
      </c>
      <c r="M1182" s="1" t="s">
        <v>6928</v>
      </c>
      <c r="N1182" s="1" t="s">
        <v>6792</v>
      </c>
      <c r="O1182" s="1" t="s">
        <v>5864</v>
      </c>
      <c r="P1182" s="21" t="s">
        <v>6548</v>
      </c>
      <c r="S1182" s="1" t="s">
        <v>6846</v>
      </c>
      <c r="U1182" s="1" t="str">
        <f t="shared" si="51"/>
        <v>'403</v>
      </c>
      <c r="AH1182" s="1" t="str">
        <f t="shared" si="52"/>
        <v>'40375</v>
      </c>
      <c r="AI1182" s="2">
        <f t="shared" si="53"/>
        <v>6607.12</v>
      </c>
      <c r="AJ1182" s="2" t="str">
        <f t="shared" si="54"/>
        <v>Kamatonosni</v>
      </c>
      <c r="AM1182" s="1" t="s">
        <v>2147</v>
      </c>
    </row>
    <row r="1183" spans="1:39" x14ac:dyDescent="0.2">
      <c r="A1183" s="1" t="s">
        <v>2149</v>
      </c>
      <c r="B1183" s="1" t="s">
        <v>2150</v>
      </c>
      <c r="C1183" s="57">
        <v>0</v>
      </c>
      <c r="D1183" s="57">
        <v>101.31</v>
      </c>
      <c r="E1183" s="58">
        <v>0</v>
      </c>
      <c r="F1183" s="58">
        <v>0</v>
      </c>
      <c r="G1183" s="57">
        <v>0</v>
      </c>
      <c r="H1183" s="57">
        <v>101.31</v>
      </c>
      <c r="I1183" s="57">
        <v>0</v>
      </c>
      <c r="J1183" s="57">
        <v>101.31</v>
      </c>
      <c r="K1183" s="57">
        <f t="shared" si="50"/>
        <v>-101.31</v>
      </c>
      <c r="L1183" s="1" t="s">
        <v>5864</v>
      </c>
      <c r="M1183" s="1" t="s">
        <v>6928</v>
      </c>
      <c r="N1183" s="1" t="s">
        <v>6792</v>
      </c>
      <c r="O1183" s="1" t="s">
        <v>5864</v>
      </c>
      <c r="P1183" s="21" t="s">
        <v>6548</v>
      </c>
      <c r="S1183" s="1" t="s">
        <v>6846</v>
      </c>
      <c r="U1183" s="1" t="str">
        <f t="shared" si="51"/>
        <v>'403</v>
      </c>
      <c r="AH1183" s="1" t="str">
        <f t="shared" si="52"/>
        <v>'40385</v>
      </c>
      <c r="AI1183" s="2">
        <f t="shared" si="53"/>
        <v>101.31</v>
      </c>
      <c r="AJ1183" s="2" t="str">
        <f t="shared" si="54"/>
        <v>Kamatonosni</v>
      </c>
      <c r="AM1183" s="1" t="s">
        <v>2149</v>
      </c>
    </row>
    <row r="1184" spans="1:39" x14ac:dyDescent="0.2">
      <c r="A1184" s="1" t="s">
        <v>2151</v>
      </c>
      <c r="B1184" s="1" t="s">
        <v>2152</v>
      </c>
      <c r="C1184" s="57">
        <v>0</v>
      </c>
      <c r="D1184" s="57">
        <v>75160.67</v>
      </c>
      <c r="E1184" s="58">
        <v>14178.46</v>
      </c>
      <c r="F1184" s="58">
        <v>7764.45</v>
      </c>
      <c r="G1184" s="57">
        <v>14178.46</v>
      </c>
      <c r="H1184" s="57">
        <v>82925.119999999995</v>
      </c>
      <c r="I1184" s="57">
        <v>0</v>
      </c>
      <c r="J1184" s="57">
        <v>68746.66</v>
      </c>
      <c r="K1184" s="57">
        <f t="shared" si="50"/>
        <v>-68746.66</v>
      </c>
      <c r="L1184" s="1" t="s">
        <v>5864</v>
      </c>
      <c r="M1184" s="1" t="s">
        <v>6928</v>
      </c>
      <c r="N1184" s="1" t="s">
        <v>6792</v>
      </c>
      <c r="O1184" s="1" t="s">
        <v>5864</v>
      </c>
      <c r="P1184" s="21" t="s">
        <v>6548</v>
      </c>
      <c r="S1184" s="1" t="s">
        <v>6846</v>
      </c>
      <c r="U1184" s="1" t="str">
        <f t="shared" si="51"/>
        <v>'403</v>
      </c>
      <c r="AH1184" s="1" t="str">
        <f t="shared" si="52"/>
        <v>'40395</v>
      </c>
      <c r="AI1184" s="2">
        <f t="shared" si="53"/>
        <v>68746.66</v>
      </c>
      <c r="AJ1184" s="2" t="str">
        <f t="shared" si="54"/>
        <v>Kamatonosni</v>
      </c>
      <c r="AM1184" s="1" t="s">
        <v>2151</v>
      </c>
    </row>
    <row r="1185" spans="1:39" x14ac:dyDescent="0.2">
      <c r="A1185" s="1" t="s">
        <v>2153</v>
      </c>
      <c r="B1185" s="1" t="s">
        <v>2154</v>
      </c>
      <c r="C1185" s="57">
        <v>0</v>
      </c>
      <c r="D1185" s="57">
        <v>7364.5</v>
      </c>
      <c r="E1185" s="58">
        <v>0</v>
      </c>
      <c r="F1185" s="58">
        <v>0</v>
      </c>
      <c r="G1185" s="57">
        <v>0</v>
      </c>
      <c r="H1185" s="57">
        <v>7364.5</v>
      </c>
      <c r="I1185" s="57">
        <v>0</v>
      </c>
      <c r="J1185" s="57">
        <v>7364.5</v>
      </c>
      <c r="K1185" s="57">
        <f t="shared" si="50"/>
        <v>-7364.5</v>
      </c>
      <c r="L1185" s="1" t="s">
        <v>5864</v>
      </c>
      <c r="M1185" s="1" t="s">
        <v>6928</v>
      </c>
      <c r="N1185" s="1" t="s">
        <v>6792</v>
      </c>
      <c r="O1185" s="1" t="s">
        <v>5864</v>
      </c>
      <c r="P1185" s="21" t="s">
        <v>6545</v>
      </c>
      <c r="S1185" s="1" t="s">
        <v>6831</v>
      </c>
      <c r="U1185" s="1" t="str">
        <f t="shared" si="51"/>
        <v>'405</v>
      </c>
      <c r="V1185" s="37" t="s">
        <v>6824</v>
      </c>
      <c r="W1185" s="2">
        <f>+J1185*80.9450701%</f>
        <v>5961.1996875144996</v>
      </c>
      <c r="X1185" s="2">
        <f t="shared" ref="X1185:AE1188" si="56">+$W1185*X$5</f>
        <v>2980.5998437572498</v>
      </c>
      <c r="Y1185" s="2">
        <f t="shared" si="56"/>
        <v>149.02999218786249</v>
      </c>
      <c r="Z1185" s="2">
        <f t="shared" si="56"/>
        <v>298.05998437572498</v>
      </c>
      <c r="AA1185" s="2">
        <f t="shared" si="56"/>
        <v>298.05998437572498</v>
      </c>
      <c r="AB1185" s="2">
        <f t="shared" si="56"/>
        <v>894.17995312717494</v>
      </c>
      <c r="AC1185" s="2">
        <f t="shared" si="56"/>
        <v>894.17995312717494</v>
      </c>
      <c r="AD1185" s="2">
        <f t="shared" si="56"/>
        <v>223.54498828179374</v>
      </c>
      <c r="AE1185" s="2">
        <f t="shared" si="56"/>
        <v>223.54498828179374</v>
      </c>
      <c r="AF1185" s="2">
        <f>SUBTOTAL(9,X1185:AE1185)</f>
        <v>5961.1996875144996</v>
      </c>
      <c r="AG1185" s="2">
        <f>+AF1185-J1185</f>
        <v>-1403.3003124855004</v>
      </c>
      <c r="AJ1185" s="2"/>
      <c r="AM1185" s="1" t="s">
        <v>2153</v>
      </c>
    </row>
    <row r="1186" spans="1:39" x14ac:dyDescent="0.2">
      <c r="A1186" s="1" t="s">
        <v>2155</v>
      </c>
      <c r="B1186" s="1" t="s">
        <v>2156</v>
      </c>
      <c r="C1186" s="57">
        <v>0</v>
      </c>
      <c r="D1186" s="57">
        <v>0</v>
      </c>
      <c r="E1186" s="58">
        <v>5658586.7199999997</v>
      </c>
      <c r="F1186" s="58">
        <v>5736337.3499999996</v>
      </c>
      <c r="G1186" s="57">
        <v>5658586.7199999997</v>
      </c>
      <c r="H1186" s="57">
        <v>5736337.3499999996</v>
      </c>
      <c r="I1186" s="57">
        <v>0</v>
      </c>
      <c r="J1186" s="57">
        <v>77750.63</v>
      </c>
      <c r="K1186" s="57">
        <f t="shared" si="50"/>
        <v>-77750.63</v>
      </c>
      <c r="L1186" s="1" t="s">
        <v>5864</v>
      </c>
      <c r="M1186" s="1" t="s">
        <v>6928</v>
      </c>
      <c r="N1186" s="1" t="s">
        <v>6792</v>
      </c>
      <c r="O1186" s="1" t="s">
        <v>5864</v>
      </c>
      <c r="P1186" s="21" t="s">
        <v>6546</v>
      </c>
      <c r="S1186" s="1" t="s">
        <v>6833</v>
      </c>
      <c r="U1186" s="1" t="str">
        <f t="shared" si="51"/>
        <v>'405</v>
      </c>
      <c r="V1186" s="37" t="s">
        <v>6824</v>
      </c>
      <c r="W1186" s="2">
        <f>+J1186*80.9450701%</f>
        <v>62935.301956691626</v>
      </c>
      <c r="X1186" s="2">
        <f t="shared" si="56"/>
        <v>31467.650978345813</v>
      </c>
      <c r="Y1186" s="2">
        <f t="shared" si="56"/>
        <v>1573.3825489172907</v>
      </c>
      <c r="Z1186" s="2">
        <f t="shared" si="56"/>
        <v>3146.7650978345814</v>
      </c>
      <c r="AA1186" s="2">
        <f t="shared" si="56"/>
        <v>3146.7650978345814</v>
      </c>
      <c r="AB1186" s="2">
        <f t="shared" si="56"/>
        <v>9440.2952935037429</v>
      </c>
      <c r="AC1186" s="2">
        <f t="shared" si="56"/>
        <v>9440.2952935037429</v>
      </c>
      <c r="AD1186" s="2">
        <f t="shared" si="56"/>
        <v>2360.0738233759357</v>
      </c>
      <c r="AE1186" s="2">
        <f t="shared" si="56"/>
        <v>2360.0738233759357</v>
      </c>
      <c r="AF1186" s="2">
        <f>SUBTOTAL(9,X1186:AE1186)</f>
        <v>62935.301956691634</v>
      </c>
      <c r="AG1186" s="2">
        <f>+AF1186-J1186</f>
        <v>-14815.328043308371</v>
      </c>
      <c r="AJ1186" s="2"/>
      <c r="AM1186" s="1" t="s">
        <v>2155</v>
      </c>
    </row>
    <row r="1187" spans="1:39" x14ac:dyDescent="0.2">
      <c r="A1187" s="1" t="s">
        <v>2157</v>
      </c>
      <c r="B1187" s="1" t="s">
        <v>2158</v>
      </c>
      <c r="C1187" s="57">
        <v>0</v>
      </c>
      <c r="D1187" s="57">
        <v>16384.64</v>
      </c>
      <c r="E1187" s="58">
        <v>0</v>
      </c>
      <c r="F1187" s="58">
        <v>0</v>
      </c>
      <c r="G1187" s="57">
        <v>0</v>
      </c>
      <c r="H1187" s="57">
        <v>16384.64</v>
      </c>
      <c r="I1187" s="57">
        <v>0</v>
      </c>
      <c r="J1187" s="57">
        <v>16384.64</v>
      </c>
      <c r="K1187" s="57">
        <f t="shared" si="50"/>
        <v>-16384.64</v>
      </c>
      <c r="L1187" s="1" t="s">
        <v>5864</v>
      </c>
      <c r="M1187" s="1" t="s">
        <v>6928</v>
      </c>
      <c r="N1187" s="1" t="s">
        <v>6792</v>
      </c>
      <c r="O1187" s="1" t="s">
        <v>5864</v>
      </c>
      <c r="P1187" s="21" t="s">
        <v>6547</v>
      </c>
      <c r="S1187" s="1" t="s">
        <v>6833</v>
      </c>
      <c r="U1187" s="1" t="str">
        <f t="shared" si="51"/>
        <v>'405</v>
      </c>
      <c r="V1187" s="37" t="s">
        <v>6854</v>
      </c>
      <c r="W1187" s="2">
        <f>+J1187*80.9450701%</f>
        <v>13262.558333632638</v>
      </c>
      <c r="X1187" s="2">
        <f t="shared" si="56"/>
        <v>6631.279166816319</v>
      </c>
      <c r="Y1187" s="2">
        <f t="shared" si="56"/>
        <v>331.56395834081599</v>
      </c>
      <c r="Z1187" s="2">
        <f t="shared" si="56"/>
        <v>663.12791668163197</v>
      </c>
      <c r="AA1187" s="2">
        <f t="shared" si="56"/>
        <v>663.12791668163197</v>
      </c>
      <c r="AB1187" s="2">
        <f t="shared" si="56"/>
        <v>1989.3837500448956</v>
      </c>
      <c r="AC1187" s="2">
        <f t="shared" si="56"/>
        <v>1989.3837500448956</v>
      </c>
      <c r="AD1187" s="2">
        <f t="shared" si="56"/>
        <v>497.34593751122389</v>
      </c>
      <c r="AE1187" s="2">
        <f t="shared" si="56"/>
        <v>497.34593751122389</v>
      </c>
      <c r="AF1187" s="2">
        <f>SUBTOTAL(9,X1187:AE1187)</f>
        <v>13262.558333632636</v>
      </c>
      <c r="AG1187" s="2">
        <f>+AF1187-J1187</f>
        <v>-3122.0816663673631</v>
      </c>
      <c r="AH1187" s="1" t="str">
        <f>VLOOKUP(A1187,ana_depoziti,1,0)</f>
        <v>'405038</v>
      </c>
      <c r="AI1187" s="2">
        <f>VLOOKUP(A1187,ana_depoziti,7,0)</f>
        <v>16384.64</v>
      </c>
      <c r="AJ1187" s="2" t="str">
        <f>VLOOKUP(A1187,ana_depoziti,10,0)</f>
        <v>Kamatonosni</v>
      </c>
      <c r="AM1187" s="1" t="s">
        <v>2157</v>
      </c>
    </row>
    <row r="1188" spans="1:39" x14ac:dyDescent="0.2">
      <c r="A1188" s="1" t="s">
        <v>2159</v>
      </c>
      <c r="B1188" s="1" t="s">
        <v>2160</v>
      </c>
      <c r="C1188" s="57">
        <v>0</v>
      </c>
      <c r="D1188" s="57">
        <v>4281830.16</v>
      </c>
      <c r="E1188" s="58">
        <v>40768595.280000001</v>
      </c>
      <c r="F1188" s="58">
        <v>42797006.869999997</v>
      </c>
      <c r="G1188" s="57">
        <v>40768595.280000001</v>
      </c>
      <c r="H1188" s="57">
        <v>47078837.030000001</v>
      </c>
      <c r="I1188" s="57">
        <v>0</v>
      </c>
      <c r="J1188" s="57">
        <v>6310241.75</v>
      </c>
      <c r="K1188" s="57">
        <f t="shared" si="50"/>
        <v>-6310241.75</v>
      </c>
      <c r="L1188" s="1" t="s">
        <v>5864</v>
      </c>
      <c r="M1188" s="1" t="s">
        <v>6928</v>
      </c>
      <c r="N1188" s="1" t="s">
        <v>6792</v>
      </c>
      <c r="O1188" s="1" t="s">
        <v>5864</v>
      </c>
      <c r="P1188" s="21" t="s">
        <v>6548</v>
      </c>
      <c r="S1188" s="1" t="s">
        <v>6836</v>
      </c>
      <c r="U1188" s="1" t="str">
        <f t="shared" si="51"/>
        <v>'405</v>
      </c>
      <c r="V1188" s="37" t="s">
        <v>6824</v>
      </c>
      <c r="W1188" s="2">
        <f>+J1188*80.9450701%</f>
        <v>5107829.6080169659</v>
      </c>
      <c r="X1188" s="2">
        <f t="shared" si="56"/>
        <v>2553914.804008483</v>
      </c>
      <c r="Y1188" s="2">
        <f t="shared" si="56"/>
        <v>127695.74020042416</v>
      </c>
      <c r="Z1188" s="2">
        <f t="shared" si="56"/>
        <v>255391.48040084832</v>
      </c>
      <c r="AA1188" s="2">
        <f t="shared" si="56"/>
        <v>255391.48040084832</v>
      </c>
      <c r="AB1188" s="2">
        <f t="shared" si="56"/>
        <v>766174.44120254484</v>
      </c>
      <c r="AC1188" s="2">
        <f t="shared" si="56"/>
        <v>766174.44120254484</v>
      </c>
      <c r="AD1188" s="2">
        <f t="shared" si="56"/>
        <v>191543.61030063621</v>
      </c>
      <c r="AE1188" s="2">
        <f t="shared" si="56"/>
        <v>191543.61030063621</v>
      </c>
      <c r="AF1188" s="2">
        <f>SUBTOTAL(9,X1188:AE1188)</f>
        <v>5107829.608016965</v>
      </c>
      <c r="AG1188" s="2">
        <f>+AF1188-J1188</f>
        <v>-1202412.141983035</v>
      </c>
      <c r="AJ1188" s="2"/>
      <c r="AM1188" s="1" t="s">
        <v>2159</v>
      </c>
    </row>
    <row r="1189" spans="1:39" x14ac:dyDescent="0.2">
      <c r="A1189" s="1" t="s">
        <v>2161</v>
      </c>
      <c r="B1189" s="1" t="s">
        <v>2162</v>
      </c>
      <c r="C1189" s="57">
        <v>0</v>
      </c>
      <c r="D1189" s="57">
        <v>12366.85</v>
      </c>
      <c r="E1189" s="58">
        <v>3393.15</v>
      </c>
      <c r="F1189" s="58">
        <v>18.91</v>
      </c>
      <c r="G1189" s="57">
        <v>3393.15</v>
      </c>
      <c r="H1189" s="57">
        <v>12385.76</v>
      </c>
      <c r="I1189" s="57">
        <v>0</v>
      </c>
      <c r="J1189" s="57">
        <v>8992.61</v>
      </c>
      <c r="K1189" s="57">
        <f t="shared" si="50"/>
        <v>-8992.61</v>
      </c>
      <c r="L1189" s="1" t="s">
        <v>5864</v>
      </c>
      <c r="M1189" s="1" t="s">
        <v>6928</v>
      </c>
      <c r="N1189" s="1" t="s">
        <v>6792</v>
      </c>
      <c r="O1189" s="1" t="s">
        <v>5864</v>
      </c>
      <c r="P1189" s="21" t="s">
        <v>6548</v>
      </c>
      <c r="S1189" s="1" t="s">
        <v>6847</v>
      </c>
      <c r="U1189" s="1" t="str">
        <f t="shared" si="51"/>
        <v>'405</v>
      </c>
      <c r="AH1189" s="1" t="str">
        <f t="shared" ref="AH1189:AH1208" si="57">VLOOKUP(A1189,ana_depoziti,1,0)</f>
        <v>'40515</v>
      </c>
      <c r="AI1189" s="2">
        <f t="shared" ref="AI1189:AI1208" si="58">VLOOKUP(A1189,ana_depoziti,7,0)</f>
        <v>8992.61</v>
      </c>
      <c r="AJ1189" s="2" t="str">
        <f t="shared" ref="AJ1189:AJ1208" si="59">VLOOKUP(A1189,ana_depoziti,10,0)</f>
        <v>Kamatonosni</v>
      </c>
      <c r="AM1189" s="1" t="s">
        <v>2161</v>
      </c>
    </row>
    <row r="1190" spans="1:39" x14ac:dyDescent="0.2">
      <c r="A1190" s="1" t="s">
        <v>2163</v>
      </c>
      <c r="B1190" s="1" t="s">
        <v>2164</v>
      </c>
      <c r="C1190" s="57">
        <v>0</v>
      </c>
      <c r="D1190" s="57">
        <v>25190225.48</v>
      </c>
      <c r="E1190" s="58">
        <v>25344829.140000001</v>
      </c>
      <c r="F1190" s="58">
        <v>154805.85</v>
      </c>
      <c r="G1190" s="57">
        <v>25344829.140000001</v>
      </c>
      <c r="H1190" s="57">
        <v>25345031.329999998</v>
      </c>
      <c r="I1190" s="57">
        <v>0</v>
      </c>
      <c r="J1190" s="57">
        <v>202.19</v>
      </c>
      <c r="K1190" s="57">
        <f t="shared" si="50"/>
        <v>-202.19</v>
      </c>
      <c r="L1190" s="1" t="s">
        <v>5864</v>
      </c>
      <c r="M1190" s="1" t="s">
        <v>6928</v>
      </c>
      <c r="N1190" s="1" t="s">
        <v>6792</v>
      </c>
      <c r="O1190" s="1" t="s">
        <v>5864</v>
      </c>
      <c r="P1190" s="21" t="s">
        <v>6545</v>
      </c>
      <c r="S1190" s="1" t="s">
        <v>6848</v>
      </c>
      <c r="U1190" s="1" t="str">
        <f t="shared" si="51"/>
        <v>'405</v>
      </c>
      <c r="AH1190" s="1" t="str">
        <f t="shared" si="57"/>
        <v>'40521</v>
      </c>
      <c r="AI1190" s="2">
        <f t="shared" si="58"/>
        <v>202.19</v>
      </c>
      <c r="AJ1190" s="2" t="str">
        <f t="shared" si="59"/>
        <v>Kamatonosni</v>
      </c>
      <c r="AM1190" s="1" t="s">
        <v>2163</v>
      </c>
    </row>
    <row r="1191" spans="1:39" x14ac:dyDescent="0.2">
      <c r="A1191" s="1" t="s">
        <v>2165</v>
      </c>
      <c r="B1191" s="1" t="s">
        <v>2166</v>
      </c>
      <c r="C1191" s="57">
        <v>0</v>
      </c>
      <c r="D1191" s="57">
        <v>180786.59</v>
      </c>
      <c r="E1191" s="58">
        <v>85834.59</v>
      </c>
      <c r="F1191" s="58">
        <v>450.2</v>
      </c>
      <c r="G1191" s="57">
        <v>85834.59</v>
      </c>
      <c r="H1191" s="57">
        <v>181236.79</v>
      </c>
      <c r="I1191" s="57">
        <v>0</v>
      </c>
      <c r="J1191" s="57">
        <v>95402.2</v>
      </c>
      <c r="K1191" s="57">
        <f t="shared" si="50"/>
        <v>-95402.2</v>
      </c>
      <c r="L1191" s="1" t="s">
        <v>5864</v>
      </c>
      <c r="M1191" s="1" t="s">
        <v>6928</v>
      </c>
      <c r="N1191" s="1" t="s">
        <v>6792</v>
      </c>
      <c r="O1191" s="1" t="s">
        <v>5864</v>
      </c>
      <c r="P1191" s="21" t="s">
        <v>6548</v>
      </c>
      <c r="S1191" s="1" t="s">
        <v>6847</v>
      </c>
      <c r="U1191" s="1" t="str">
        <f t="shared" si="51"/>
        <v>'405</v>
      </c>
      <c r="AH1191" s="1" t="str">
        <f t="shared" si="57"/>
        <v>'40525</v>
      </c>
      <c r="AI1191" s="2">
        <f t="shared" si="58"/>
        <v>95402.2</v>
      </c>
      <c r="AJ1191" s="2" t="str">
        <f t="shared" si="59"/>
        <v>Kamatonosni</v>
      </c>
      <c r="AM1191" s="1" t="s">
        <v>2165</v>
      </c>
    </row>
    <row r="1192" spans="1:39" x14ac:dyDescent="0.2">
      <c r="A1192" s="1" t="s">
        <v>2167</v>
      </c>
      <c r="B1192" s="1" t="s">
        <v>2168</v>
      </c>
      <c r="C1192" s="57">
        <v>0</v>
      </c>
      <c r="D1192" s="57">
        <v>38581.56</v>
      </c>
      <c r="E1192" s="58">
        <v>0</v>
      </c>
      <c r="F1192" s="58">
        <v>96.48</v>
      </c>
      <c r="G1192" s="57">
        <v>0</v>
      </c>
      <c r="H1192" s="57">
        <v>38678.04</v>
      </c>
      <c r="I1192" s="57">
        <v>0</v>
      </c>
      <c r="J1192" s="57">
        <v>38678.04</v>
      </c>
      <c r="K1192" s="57">
        <f t="shared" si="50"/>
        <v>-38678.04</v>
      </c>
      <c r="L1192" s="1" t="s">
        <v>5864</v>
      </c>
      <c r="M1192" s="1" t="s">
        <v>6928</v>
      </c>
      <c r="N1192" s="1" t="s">
        <v>6792</v>
      </c>
      <c r="O1192" s="1" t="s">
        <v>5864</v>
      </c>
      <c r="P1192" s="21" t="s">
        <v>6548</v>
      </c>
      <c r="S1192" s="1" t="s">
        <v>6847</v>
      </c>
      <c r="U1192" s="1" t="str">
        <f t="shared" si="51"/>
        <v>'405</v>
      </c>
      <c r="AH1192" s="1" t="str">
        <f t="shared" si="57"/>
        <v>'4052520</v>
      </c>
      <c r="AI1192" s="2">
        <f t="shared" si="58"/>
        <v>38678.04</v>
      </c>
      <c r="AJ1192" s="2" t="str">
        <f t="shared" si="59"/>
        <v>Kamatonosni</v>
      </c>
      <c r="AM1192" s="1" t="s">
        <v>2167</v>
      </c>
    </row>
    <row r="1193" spans="1:39" x14ac:dyDescent="0.2">
      <c r="A1193" s="1" t="s">
        <v>2169</v>
      </c>
      <c r="B1193" s="1" t="s">
        <v>2170</v>
      </c>
      <c r="C1193" s="57">
        <v>0</v>
      </c>
      <c r="D1193" s="57">
        <v>5000000</v>
      </c>
      <c r="E1193" s="58">
        <v>5071840.9400000004</v>
      </c>
      <c r="F1193" s="58">
        <v>15071840.939999999</v>
      </c>
      <c r="G1193" s="57">
        <v>5071840.9400000004</v>
      </c>
      <c r="H1193" s="57">
        <v>20071840.940000001</v>
      </c>
      <c r="I1193" s="57">
        <v>0</v>
      </c>
      <c r="J1193" s="57">
        <v>15000000</v>
      </c>
      <c r="K1193" s="57">
        <f t="shared" si="50"/>
        <v>-15000000</v>
      </c>
      <c r="L1193" s="1" t="s">
        <v>5864</v>
      </c>
      <c r="M1193" s="1" t="s">
        <v>6928</v>
      </c>
      <c r="N1193" s="1" t="s">
        <v>6792</v>
      </c>
      <c r="O1193" s="1" t="s">
        <v>5864</v>
      </c>
      <c r="P1193" s="21" t="s">
        <v>6545</v>
      </c>
      <c r="S1193" s="1" t="s">
        <v>6848</v>
      </c>
      <c r="U1193" s="1" t="str">
        <f t="shared" si="51"/>
        <v>'405</v>
      </c>
      <c r="AH1193" s="1" t="str">
        <f t="shared" si="57"/>
        <v>'40531</v>
      </c>
      <c r="AI1193" s="2">
        <f t="shared" si="58"/>
        <v>15000000</v>
      </c>
      <c r="AJ1193" s="2" t="str">
        <f t="shared" si="59"/>
        <v>Kamatonosni</v>
      </c>
      <c r="AM1193" s="1" t="s">
        <v>2169</v>
      </c>
    </row>
    <row r="1194" spans="1:39" x14ac:dyDescent="0.2">
      <c r="A1194" s="1" t="s">
        <v>2171</v>
      </c>
      <c r="B1194" s="1" t="s">
        <v>2172</v>
      </c>
      <c r="C1194" s="57">
        <v>0</v>
      </c>
      <c r="D1194" s="57">
        <v>993209.33</v>
      </c>
      <c r="E1194" s="58">
        <v>304015.02</v>
      </c>
      <c r="F1194" s="58">
        <v>6227.13</v>
      </c>
      <c r="G1194" s="57">
        <v>304015.02</v>
      </c>
      <c r="H1194" s="57">
        <v>999436.46</v>
      </c>
      <c r="I1194" s="57">
        <v>0</v>
      </c>
      <c r="J1194" s="57">
        <v>695421.43999999994</v>
      </c>
      <c r="K1194" s="57">
        <f t="shared" si="50"/>
        <v>-695421.43999999994</v>
      </c>
      <c r="L1194" s="1" t="s">
        <v>5864</v>
      </c>
      <c r="M1194" s="1" t="s">
        <v>6928</v>
      </c>
      <c r="N1194" s="1" t="s">
        <v>6792</v>
      </c>
      <c r="O1194" s="1" t="s">
        <v>5864</v>
      </c>
      <c r="P1194" s="21" t="s">
        <v>6548</v>
      </c>
      <c r="S1194" s="1" t="s">
        <v>6847</v>
      </c>
      <c r="U1194" s="1" t="str">
        <f t="shared" si="51"/>
        <v>'405</v>
      </c>
      <c r="AH1194" s="1" t="str">
        <f t="shared" si="57"/>
        <v>'40535</v>
      </c>
      <c r="AI1194" s="2">
        <f t="shared" si="58"/>
        <v>695421.43999999994</v>
      </c>
      <c r="AJ1194" s="2" t="str">
        <f t="shared" si="59"/>
        <v>Kamatonosni</v>
      </c>
      <c r="AM1194" s="1" t="s">
        <v>2171</v>
      </c>
    </row>
    <row r="1195" spans="1:39" x14ac:dyDescent="0.2">
      <c r="A1195" s="1" t="s">
        <v>2173</v>
      </c>
      <c r="B1195" s="1" t="s">
        <v>2174</v>
      </c>
      <c r="C1195" s="57">
        <v>0</v>
      </c>
      <c r="D1195" s="57">
        <v>134281.95000000001</v>
      </c>
      <c r="E1195" s="58">
        <v>25328.080000000002</v>
      </c>
      <c r="F1195" s="58">
        <v>3094.29</v>
      </c>
      <c r="G1195" s="57">
        <v>25328.080000000002</v>
      </c>
      <c r="H1195" s="57">
        <v>137376.24</v>
      </c>
      <c r="I1195" s="57">
        <v>0</v>
      </c>
      <c r="J1195" s="57">
        <v>112048.16</v>
      </c>
      <c r="K1195" s="57">
        <f t="shared" si="50"/>
        <v>-112048.16</v>
      </c>
      <c r="L1195" s="1" t="s">
        <v>5864</v>
      </c>
      <c r="M1195" s="1" t="s">
        <v>6928</v>
      </c>
      <c r="N1195" s="1" t="s">
        <v>6792</v>
      </c>
      <c r="O1195" s="1" t="s">
        <v>5864</v>
      </c>
      <c r="P1195" s="21" t="s">
        <v>6548</v>
      </c>
      <c r="S1195" s="1" t="s">
        <v>6847</v>
      </c>
      <c r="U1195" s="1" t="str">
        <f t="shared" si="51"/>
        <v>'405</v>
      </c>
      <c r="AH1195" s="1" t="str">
        <f t="shared" si="57"/>
        <v>'405352</v>
      </c>
      <c r="AI1195" s="2">
        <f t="shared" si="58"/>
        <v>112048.16</v>
      </c>
      <c r="AJ1195" s="2" t="str">
        <f t="shared" si="59"/>
        <v>Kamatonosni</v>
      </c>
      <c r="AM1195" s="1" t="s">
        <v>2173</v>
      </c>
    </row>
    <row r="1196" spans="1:39" x14ac:dyDescent="0.2">
      <c r="A1196" s="1" t="s">
        <v>2175</v>
      </c>
      <c r="B1196" s="1" t="s">
        <v>2176</v>
      </c>
      <c r="C1196" s="57">
        <v>0</v>
      </c>
      <c r="D1196" s="57">
        <v>282003.07</v>
      </c>
      <c r="E1196" s="58">
        <v>58478.54</v>
      </c>
      <c r="F1196" s="58">
        <v>5901</v>
      </c>
      <c r="G1196" s="57">
        <v>58478.54</v>
      </c>
      <c r="H1196" s="57">
        <v>287904.07</v>
      </c>
      <c r="I1196" s="57">
        <v>0</v>
      </c>
      <c r="J1196" s="57">
        <v>229425.53</v>
      </c>
      <c r="K1196" s="57">
        <f t="shared" si="50"/>
        <v>-229425.53</v>
      </c>
      <c r="L1196" s="1" t="s">
        <v>5864</v>
      </c>
      <c r="M1196" s="1" t="s">
        <v>6928</v>
      </c>
      <c r="N1196" s="1" t="s">
        <v>6792</v>
      </c>
      <c r="O1196" s="1" t="s">
        <v>5864</v>
      </c>
      <c r="P1196" s="21" t="s">
        <v>6548</v>
      </c>
      <c r="S1196" s="1" t="s">
        <v>6847</v>
      </c>
      <c r="U1196" s="1" t="str">
        <f t="shared" si="51"/>
        <v>'405</v>
      </c>
      <c r="AH1196" s="1" t="str">
        <f t="shared" si="57"/>
        <v>'40545</v>
      </c>
      <c r="AI1196" s="2">
        <f t="shared" si="58"/>
        <v>229425.53</v>
      </c>
      <c r="AJ1196" s="2" t="str">
        <f t="shared" si="59"/>
        <v>Kamatonosni</v>
      </c>
      <c r="AM1196" s="1" t="s">
        <v>2175</v>
      </c>
    </row>
    <row r="1197" spans="1:39" x14ac:dyDescent="0.2">
      <c r="A1197" s="1" t="s">
        <v>2177</v>
      </c>
      <c r="B1197" s="1" t="s">
        <v>2178</v>
      </c>
      <c r="C1197" s="57">
        <v>0</v>
      </c>
      <c r="D1197" s="57">
        <v>8828.94</v>
      </c>
      <c r="E1197" s="58">
        <v>6284.2</v>
      </c>
      <c r="F1197" s="58">
        <v>948.76</v>
      </c>
      <c r="G1197" s="57">
        <v>6284.2</v>
      </c>
      <c r="H1197" s="57">
        <v>9777.7000000000007</v>
      </c>
      <c r="I1197" s="57">
        <v>0</v>
      </c>
      <c r="J1197" s="57">
        <v>3493.5</v>
      </c>
      <c r="K1197" s="57">
        <f t="shared" si="50"/>
        <v>-3493.5</v>
      </c>
      <c r="L1197" s="1" t="s">
        <v>5864</v>
      </c>
      <c r="M1197" s="1" t="s">
        <v>6928</v>
      </c>
      <c r="N1197" s="1" t="s">
        <v>6792</v>
      </c>
      <c r="O1197" s="1" t="s">
        <v>5864</v>
      </c>
      <c r="P1197" s="21" t="s">
        <v>6548</v>
      </c>
      <c r="S1197" s="1" t="s">
        <v>6847</v>
      </c>
      <c r="U1197" s="1" t="str">
        <f t="shared" si="51"/>
        <v>'405</v>
      </c>
      <c r="AH1197" s="1" t="str">
        <f t="shared" si="57"/>
        <v>'405452</v>
      </c>
      <c r="AI1197" s="2">
        <f t="shared" si="58"/>
        <v>3493.5</v>
      </c>
      <c r="AJ1197" s="2" t="str">
        <f t="shared" si="59"/>
        <v>Kamatonosni</v>
      </c>
      <c r="AM1197" s="1" t="s">
        <v>2177</v>
      </c>
    </row>
    <row r="1198" spans="1:39" x14ac:dyDescent="0.2">
      <c r="A1198" s="1" t="s">
        <v>6080</v>
      </c>
      <c r="B1198" s="1" t="s">
        <v>6081</v>
      </c>
      <c r="C1198" s="57">
        <v>0</v>
      </c>
      <c r="D1198" s="57">
        <v>1500000</v>
      </c>
      <c r="E1198" s="58">
        <v>1500000</v>
      </c>
      <c r="F1198" s="58">
        <v>0</v>
      </c>
      <c r="G1198" s="57">
        <v>1500000</v>
      </c>
      <c r="H1198" s="57">
        <v>1500000</v>
      </c>
      <c r="I1198" s="57">
        <v>0</v>
      </c>
      <c r="J1198" s="57">
        <v>0</v>
      </c>
      <c r="K1198" s="57">
        <f t="shared" si="50"/>
        <v>0</v>
      </c>
      <c r="L1198" s="1" t="s">
        <v>5864</v>
      </c>
      <c r="M1198" s="1" t="s">
        <v>6928</v>
      </c>
      <c r="N1198" s="1" t="s">
        <v>6792</v>
      </c>
      <c r="O1198" s="1" t="s">
        <v>5864</v>
      </c>
      <c r="P1198" s="21" t="s">
        <v>6549</v>
      </c>
      <c r="U1198" s="1" t="str">
        <f t="shared" si="51"/>
        <v>'405</v>
      </c>
      <c r="AH1198" s="1" t="str">
        <f t="shared" si="57"/>
        <v>'40547</v>
      </c>
      <c r="AI1198" s="2">
        <f t="shared" si="58"/>
        <v>0</v>
      </c>
      <c r="AJ1198" s="2" t="str">
        <f t="shared" si="59"/>
        <v>Kamatonosni</v>
      </c>
      <c r="AM1198" s="1" t="e">
        <v>#N/A</v>
      </c>
    </row>
    <row r="1199" spans="1:39" x14ac:dyDescent="0.2">
      <c r="A1199" s="1" t="s">
        <v>2179</v>
      </c>
      <c r="B1199" s="1" t="s">
        <v>2180</v>
      </c>
      <c r="C1199" s="57">
        <v>0</v>
      </c>
      <c r="D1199" s="57">
        <v>19184252.789999999</v>
      </c>
      <c r="E1199" s="58">
        <v>4958207.32</v>
      </c>
      <c r="F1199" s="58">
        <v>97228.91</v>
      </c>
      <c r="G1199" s="57">
        <v>4958207.32</v>
      </c>
      <c r="H1199" s="57">
        <v>19281481.699999999</v>
      </c>
      <c r="I1199" s="57">
        <v>0</v>
      </c>
      <c r="J1199" s="57">
        <v>14323274.380000001</v>
      </c>
      <c r="K1199" s="57">
        <f t="shared" si="50"/>
        <v>-14323274.380000001</v>
      </c>
      <c r="L1199" s="1" t="s">
        <v>5864</v>
      </c>
      <c r="M1199" s="1" t="s">
        <v>6928</v>
      </c>
      <c r="N1199" s="1" t="s">
        <v>6792</v>
      </c>
      <c r="O1199" s="1" t="s">
        <v>5864</v>
      </c>
      <c r="P1199" s="21" t="s">
        <v>6548</v>
      </c>
      <c r="S1199" s="1" t="s">
        <v>6846</v>
      </c>
      <c r="U1199" s="1" t="str">
        <f t="shared" si="51"/>
        <v>'405</v>
      </c>
      <c r="AH1199" s="1" t="str">
        <f t="shared" si="57"/>
        <v>'40555</v>
      </c>
      <c r="AI1199" s="2">
        <f t="shared" si="58"/>
        <v>14323274.380000001</v>
      </c>
      <c r="AJ1199" s="2" t="str">
        <f t="shared" si="59"/>
        <v>Kamatonosni</v>
      </c>
      <c r="AM1199" s="1" t="s">
        <v>2179</v>
      </c>
    </row>
    <row r="1200" spans="1:39" x14ac:dyDescent="0.2">
      <c r="A1200" s="1" t="s">
        <v>2181</v>
      </c>
      <c r="B1200" s="1" t="s">
        <v>2182</v>
      </c>
      <c r="C1200" s="57">
        <v>0</v>
      </c>
      <c r="D1200" s="57">
        <v>35570</v>
      </c>
      <c r="E1200" s="58">
        <v>10000</v>
      </c>
      <c r="F1200" s="58">
        <v>0</v>
      </c>
      <c r="G1200" s="57">
        <v>10000</v>
      </c>
      <c r="H1200" s="57">
        <v>35570</v>
      </c>
      <c r="I1200" s="57">
        <v>0</v>
      </c>
      <c r="J1200" s="57">
        <v>25570</v>
      </c>
      <c r="K1200" s="57">
        <f t="shared" si="50"/>
        <v>-25570</v>
      </c>
      <c r="L1200" s="1" t="s">
        <v>5864</v>
      </c>
      <c r="M1200" s="1" t="s">
        <v>6928</v>
      </c>
      <c r="N1200" s="1" t="s">
        <v>6792</v>
      </c>
      <c r="O1200" s="1" t="s">
        <v>5864</v>
      </c>
      <c r="P1200" s="21" t="s">
        <v>6548</v>
      </c>
      <c r="S1200" s="1" t="s">
        <v>6846</v>
      </c>
      <c r="U1200" s="1" t="str">
        <f t="shared" si="51"/>
        <v>'405</v>
      </c>
      <c r="AH1200" s="1" t="str">
        <f t="shared" si="57"/>
        <v>'4055509</v>
      </c>
      <c r="AI1200" s="2">
        <f t="shared" si="58"/>
        <v>25570</v>
      </c>
      <c r="AJ1200" s="2" t="str">
        <f t="shared" si="59"/>
        <v>Nekamat</v>
      </c>
      <c r="AM1200" s="1" t="s">
        <v>2181</v>
      </c>
    </row>
    <row r="1201" spans="1:39" x14ac:dyDescent="0.2">
      <c r="A1201" s="1" t="s">
        <v>2183</v>
      </c>
      <c r="B1201" s="1" t="s">
        <v>2184</v>
      </c>
      <c r="C1201" s="57">
        <v>0</v>
      </c>
      <c r="D1201" s="57">
        <v>696051.55</v>
      </c>
      <c r="E1201" s="58">
        <v>261352.16</v>
      </c>
      <c r="F1201" s="58">
        <v>97446.44</v>
      </c>
      <c r="G1201" s="57">
        <v>261352.16</v>
      </c>
      <c r="H1201" s="57">
        <v>793497.99</v>
      </c>
      <c r="I1201" s="57">
        <v>0</v>
      </c>
      <c r="J1201" s="57">
        <v>532145.82999999996</v>
      </c>
      <c r="K1201" s="57">
        <f t="shared" si="50"/>
        <v>-532145.82999999996</v>
      </c>
      <c r="L1201" s="1" t="s">
        <v>5864</v>
      </c>
      <c r="M1201" s="1" t="s">
        <v>6928</v>
      </c>
      <c r="N1201" s="1" t="s">
        <v>6792</v>
      </c>
      <c r="O1201" s="1" t="s">
        <v>5864</v>
      </c>
      <c r="P1201" s="21" t="s">
        <v>6548</v>
      </c>
      <c r="S1201" s="1" t="s">
        <v>6846</v>
      </c>
      <c r="U1201" s="1" t="str">
        <f t="shared" si="51"/>
        <v>'405</v>
      </c>
      <c r="AH1201" s="1" t="str">
        <f t="shared" si="57"/>
        <v>'405552</v>
      </c>
      <c r="AI1201" s="2">
        <f t="shared" si="58"/>
        <v>532145.82999999996</v>
      </c>
      <c r="AJ1201" s="2" t="str">
        <f t="shared" si="59"/>
        <v>Kamatonosni</v>
      </c>
      <c r="AM1201" s="1" t="s">
        <v>2183</v>
      </c>
    </row>
    <row r="1202" spans="1:39" x14ac:dyDescent="0.2">
      <c r="A1202" s="1" t="s">
        <v>6082</v>
      </c>
      <c r="B1202" s="1" t="s">
        <v>6083</v>
      </c>
      <c r="C1202" s="57">
        <v>0</v>
      </c>
      <c r="D1202" s="57">
        <v>300000</v>
      </c>
      <c r="E1202" s="58">
        <v>300000</v>
      </c>
      <c r="F1202" s="58">
        <v>0</v>
      </c>
      <c r="G1202" s="57">
        <v>300000</v>
      </c>
      <c r="H1202" s="57">
        <v>300000</v>
      </c>
      <c r="I1202" s="57">
        <v>0</v>
      </c>
      <c r="J1202" s="57">
        <v>0</v>
      </c>
      <c r="K1202" s="57">
        <f t="shared" si="50"/>
        <v>0</v>
      </c>
      <c r="L1202" s="1" t="s">
        <v>5864</v>
      </c>
      <c r="M1202" s="1" t="s">
        <v>6928</v>
      </c>
      <c r="N1202" s="1" t="s">
        <v>6792</v>
      </c>
      <c r="O1202" s="1" t="s">
        <v>5864</v>
      </c>
      <c r="P1202" s="21" t="s">
        <v>6549</v>
      </c>
      <c r="U1202" s="1" t="str">
        <f t="shared" si="51"/>
        <v>'405</v>
      </c>
      <c r="AH1202" s="1" t="str">
        <f t="shared" si="57"/>
        <v>'4055601</v>
      </c>
      <c r="AI1202" s="2">
        <f t="shared" si="58"/>
        <v>0</v>
      </c>
      <c r="AJ1202" s="2" t="str">
        <f t="shared" si="59"/>
        <v>Kamatonosni</v>
      </c>
      <c r="AM1202" s="1" t="e">
        <v>#N/A</v>
      </c>
    </row>
    <row r="1203" spans="1:39" x14ac:dyDescent="0.2">
      <c r="A1203" s="1" t="s">
        <v>2185</v>
      </c>
      <c r="B1203" s="1" t="s">
        <v>2186</v>
      </c>
      <c r="C1203" s="57">
        <v>0</v>
      </c>
      <c r="D1203" s="57">
        <v>56783.93</v>
      </c>
      <c r="E1203" s="58">
        <v>112096.4</v>
      </c>
      <c r="F1203" s="58">
        <v>111728.77</v>
      </c>
      <c r="G1203" s="57">
        <v>112096.4</v>
      </c>
      <c r="H1203" s="57">
        <v>168512.7</v>
      </c>
      <c r="I1203" s="57">
        <v>0</v>
      </c>
      <c r="J1203" s="57">
        <v>56416.3</v>
      </c>
      <c r="K1203" s="57">
        <f t="shared" si="50"/>
        <v>-56416.3</v>
      </c>
      <c r="L1203" s="1" t="s">
        <v>5864</v>
      </c>
      <c r="M1203" s="1" t="s">
        <v>6928</v>
      </c>
      <c r="N1203" s="1" t="s">
        <v>6792</v>
      </c>
      <c r="O1203" s="1" t="s">
        <v>5864</v>
      </c>
      <c r="P1203" s="21" t="s">
        <v>6548</v>
      </c>
      <c r="S1203" s="1" t="s">
        <v>6846</v>
      </c>
      <c r="U1203" s="1" t="str">
        <f t="shared" si="51"/>
        <v>'405</v>
      </c>
      <c r="AH1203" s="1" t="str">
        <f t="shared" si="57"/>
        <v>'405652</v>
      </c>
      <c r="AI1203" s="2">
        <f t="shared" si="58"/>
        <v>56416.3</v>
      </c>
      <c r="AJ1203" s="2" t="str">
        <f t="shared" si="59"/>
        <v>Kamatonosni</v>
      </c>
      <c r="AM1203" s="1" t="s">
        <v>2185</v>
      </c>
    </row>
    <row r="1204" spans="1:39" x14ac:dyDescent="0.2">
      <c r="A1204" s="1" t="s">
        <v>2187</v>
      </c>
      <c r="B1204" s="1" t="s">
        <v>2188</v>
      </c>
      <c r="C1204" s="57">
        <v>0</v>
      </c>
      <c r="D1204" s="57">
        <v>300000</v>
      </c>
      <c r="E1204" s="58">
        <v>300000</v>
      </c>
      <c r="F1204" s="58">
        <v>300000</v>
      </c>
      <c r="G1204" s="57">
        <v>300000</v>
      </c>
      <c r="H1204" s="57">
        <v>600000</v>
      </c>
      <c r="I1204" s="57">
        <v>0</v>
      </c>
      <c r="J1204" s="57">
        <v>300000</v>
      </c>
      <c r="K1204" s="57">
        <f t="shared" si="50"/>
        <v>-300000</v>
      </c>
      <c r="L1204" s="1" t="s">
        <v>5864</v>
      </c>
      <c r="M1204" s="1" t="s">
        <v>6928</v>
      </c>
      <c r="N1204" s="1" t="s">
        <v>6792</v>
      </c>
      <c r="O1204" s="1" t="s">
        <v>5864</v>
      </c>
      <c r="P1204" s="21" t="s">
        <v>6549</v>
      </c>
      <c r="S1204" s="1" t="s">
        <v>6849</v>
      </c>
      <c r="U1204" s="1" t="str">
        <f t="shared" si="51"/>
        <v>'405</v>
      </c>
      <c r="AH1204" s="1" t="str">
        <f t="shared" si="57"/>
        <v>'40567</v>
      </c>
      <c r="AI1204" s="2">
        <f t="shared" si="58"/>
        <v>300000</v>
      </c>
      <c r="AJ1204" s="2" t="str">
        <f t="shared" si="59"/>
        <v>Kamatonosni</v>
      </c>
      <c r="AM1204" s="1" t="s">
        <v>2187</v>
      </c>
    </row>
    <row r="1205" spans="1:39" x14ac:dyDescent="0.2">
      <c r="A1205" s="1" t="s">
        <v>2189</v>
      </c>
      <c r="B1205" s="1" t="s">
        <v>2190</v>
      </c>
      <c r="C1205" s="57">
        <v>0</v>
      </c>
      <c r="D1205" s="57">
        <v>0</v>
      </c>
      <c r="E1205" s="58">
        <v>0</v>
      </c>
      <c r="F1205" s="58">
        <v>200000</v>
      </c>
      <c r="G1205" s="57">
        <v>0</v>
      </c>
      <c r="H1205" s="57">
        <v>200000</v>
      </c>
      <c r="I1205" s="57">
        <v>0</v>
      </c>
      <c r="J1205" s="57">
        <v>200000</v>
      </c>
      <c r="K1205" s="57">
        <f t="shared" si="50"/>
        <v>-200000</v>
      </c>
      <c r="L1205" s="1" t="s">
        <v>5864</v>
      </c>
      <c r="M1205" s="1" t="s">
        <v>6928</v>
      </c>
      <c r="N1205" s="1" t="s">
        <v>6792</v>
      </c>
      <c r="O1205" s="1" t="s">
        <v>5864</v>
      </c>
      <c r="P1205" s="21" t="s">
        <v>6545</v>
      </c>
      <c r="S1205" s="1" t="s">
        <v>6845</v>
      </c>
      <c r="U1205" s="1" t="str">
        <f t="shared" si="51"/>
        <v>'405</v>
      </c>
      <c r="AH1205" s="1" t="str">
        <f t="shared" si="57"/>
        <v>'40571</v>
      </c>
      <c r="AI1205" s="2">
        <f t="shared" si="58"/>
        <v>200000</v>
      </c>
      <c r="AJ1205" s="2" t="str">
        <f t="shared" si="59"/>
        <v>Kamatonosni</v>
      </c>
      <c r="AM1205" s="1" t="s">
        <v>2189</v>
      </c>
    </row>
    <row r="1206" spans="1:39" x14ac:dyDescent="0.2">
      <c r="A1206" s="1" t="s">
        <v>2191</v>
      </c>
      <c r="B1206" s="1" t="s">
        <v>2192</v>
      </c>
      <c r="C1206" s="57">
        <v>0</v>
      </c>
      <c r="D1206" s="57">
        <v>4755432.68</v>
      </c>
      <c r="E1206" s="58">
        <v>1679250.79</v>
      </c>
      <c r="F1206" s="58">
        <v>14798.99</v>
      </c>
      <c r="G1206" s="57">
        <v>1679250.79</v>
      </c>
      <c r="H1206" s="57">
        <v>4770231.67</v>
      </c>
      <c r="I1206" s="57">
        <v>0</v>
      </c>
      <c r="J1206" s="57">
        <v>3090980.88</v>
      </c>
      <c r="K1206" s="57">
        <f t="shared" si="50"/>
        <v>-3090980.88</v>
      </c>
      <c r="L1206" s="1" t="s">
        <v>5864</v>
      </c>
      <c r="M1206" s="1" t="s">
        <v>6928</v>
      </c>
      <c r="N1206" s="1" t="s">
        <v>6792</v>
      </c>
      <c r="O1206" s="1" t="s">
        <v>5864</v>
      </c>
      <c r="P1206" s="21" t="s">
        <v>6548</v>
      </c>
      <c r="S1206" s="1" t="s">
        <v>6846</v>
      </c>
      <c r="U1206" s="1" t="str">
        <f t="shared" si="51"/>
        <v>'405</v>
      </c>
      <c r="AH1206" s="1" t="str">
        <f t="shared" si="57"/>
        <v>'40575</v>
      </c>
      <c r="AI1206" s="2">
        <f t="shared" si="58"/>
        <v>3090980.88</v>
      </c>
      <c r="AJ1206" s="2" t="str">
        <f t="shared" si="59"/>
        <v>Kamatonosni</v>
      </c>
      <c r="AM1206" s="1" t="s">
        <v>2191</v>
      </c>
    </row>
    <row r="1207" spans="1:39" x14ac:dyDescent="0.2">
      <c r="A1207" s="1" t="s">
        <v>2193</v>
      </c>
      <c r="B1207" s="1" t="s">
        <v>2194</v>
      </c>
      <c r="C1207" s="57">
        <v>0</v>
      </c>
      <c r="D1207" s="57">
        <v>45209.120000000003</v>
      </c>
      <c r="E1207" s="58">
        <v>13939.49</v>
      </c>
      <c r="F1207" s="58">
        <v>52676.34</v>
      </c>
      <c r="G1207" s="57">
        <v>13939.49</v>
      </c>
      <c r="H1207" s="57">
        <v>97885.46</v>
      </c>
      <c r="I1207" s="57">
        <v>0</v>
      </c>
      <c r="J1207" s="57">
        <v>83945.97</v>
      </c>
      <c r="K1207" s="57">
        <f t="shared" si="50"/>
        <v>-83945.97</v>
      </c>
      <c r="L1207" s="1" t="s">
        <v>5864</v>
      </c>
      <c r="M1207" s="1" t="s">
        <v>6928</v>
      </c>
      <c r="N1207" s="1" t="s">
        <v>6792</v>
      </c>
      <c r="O1207" s="1" t="s">
        <v>5864</v>
      </c>
      <c r="P1207" s="21" t="s">
        <v>6548</v>
      </c>
      <c r="S1207" s="1" t="s">
        <v>6846</v>
      </c>
      <c r="U1207" s="1" t="str">
        <f t="shared" si="51"/>
        <v>'405</v>
      </c>
      <c r="AH1207" s="1" t="str">
        <f t="shared" si="57"/>
        <v>'405752</v>
      </c>
      <c r="AI1207" s="2">
        <f t="shared" si="58"/>
        <v>83945.97</v>
      </c>
      <c r="AJ1207" s="2" t="str">
        <f t="shared" si="59"/>
        <v>Kamatonosni</v>
      </c>
      <c r="AM1207" s="1" t="s">
        <v>2193</v>
      </c>
    </row>
    <row r="1208" spans="1:39" x14ac:dyDescent="0.2">
      <c r="A1208" s="1" t="s">
        <v>2195</v>
      </c>
      <c r="B1208" s="1" t="s">
        <v>2196</v>
      </c>
      <c r="C1208" s="57">
        <v>0</v>
      </c>
      <c r="D1208" s="57">
        <v>1500</v>
      </c>
      <c r="E1208" s="58">
        <v>1000</v>
      </c>
      <c r="F1208" s="58">
        <v>0</v>
      </c>
      <c r="G1208" s="57">
        <v>1000</v>
      </c>
      <c r="H1208" s="57">
        <v>1500</v>
      </c>
      <c r="I1208" s="57">
        <v>0</v>
      </c>
      <c r="J1208" s="57">
        <v>500</v>
      </c>
      <c r="K1208" s="57">
        <f t="shared" si="50"/>
        <v>-500</v>
      </c>
      <c r="L1208" s="1" t="s">
        <v>5864</v>
      </c>
      <c r="M1208" s="1" t="s">
        <v>6928</v>
      </c>
      <c r="N1208" s="1" t="s">
        <v>6792</v>
      </c>
      <c r="O1208" s="1" t="s">
        <v>5864</v>
      </c>
      <c r="P1208" s="21" t="s">
        <v>6545</v>
      </c>
      <c r="S1208" s="1" t="s">
        <v>6845</v>
      </c>
      <c r="U1208" s="1" t="str">
        <f t="shared" si="51"/>
        <v>'405</v>
      </c>
      <c r="AH1208" s="1" t="str">
        <f t="shared" si="57"/>
        <v>'40581</v>
      </c>
      <c r="AI1208" s="2">
        <f t="shared" si="58"/>
        <v>500</v>
      </c>
      <c r="AJ1208" s="2" t="str">
        <f t="shared" si="59"/>
        <v>Kamatonosni</v>
      </c>
      <c r="AM1208" s="1" t="s">
        <v>2195</v>
      </c>
    </row>
    <row r="1209" spans="1:39" x14ac:dyDescent="0.2">
      <c r="A1209" s="1" t="s">
        <v>2197</v>
      </c>
      <c r="B1209" s="1" t="s">
        <v>2198</v>
      </c>
      <c r="C1209" s="57">
        <v>0</v>
      </c>
      <c r="D1209" s="57">
        <v>9589.94</v>
      </c>
      <c r="E1209" s="58">
        <v>7641348.0300000003</v>
      </c>
      <c r="F1209" s="58">
        <v>7636039.8499999996</v>
      </c>
      <c r="G1209" s="57">
        <v>7641348.0300000003</v>
      </c>
      <c r="H1209" s="57">
        <v>7645629.79</v>
      </c>
      <c r="I1209" s="57">
        <v>0</v>
      </c>
      <c r="J1209" s="57">
        <v>4281.76</v>
      </c>
      <c r="K1209" s="57">
        <f t="shared" si="50"/>
        <v>-4281.76</v>
      </c>
      <c r="L1209" s="1" t="s">
        <v>6554</v>
      </c>
      <c r="M1209" s="1" t="s">
        <v>6929</v>
      </c>
      <c r="N1209" s="1" t="s">
        <v>6802</v>
      </c>
      <c r="O1209" s="1" t="s">
        <v>6554</v>
      </c>
      <c r="P1209" s="21" t="s">
        <v>6571</v>
      </c>
      <c r="U1209" s="1" t="str">
        <f t="shared" si="51"/>
        <v>'407</v>
      </c>
      <c r="AI1209" s="1"/>
      <c r="AM1209" s="1" t="s">
        <v>2197</v>
      </c>
    </row>
    <row r="1210" spans="1:39" x14ac:dyDescent="0.2">
      <c r="A1210" s="1" t="s">
        <v>2199</v>
      </c>
      <c r="B1210" s="1" t="s">
        <v>2200</v>
      </c>
      <c r="C1210" s="57">
        <v>0</v>
      </c>
      <c r="D1210" s="57">
        <v>2397.17</v>
      </c>
      <c r="E1210" s="58">
        <v>0</v>
      </c>
      <c r="F1210" s="58">
        <v>0</v>
      </c>
      <c r="G1210" s="57">
        <v>0</v>
      </c>
      <c r="H1210" s="57">
        <v>2397.17</v>
      </c>
      <c r="I1210" s="57">
        <v>0</v>
      </c>
      <c r="J1210" s="57">
        <v>2397.17</v>
      </c>
      <c r="K1210" s="57">
        <f t="shared" si="50"/>
        <v>-2397.17</v>
      </c>
      <c r="L1210" s="1" t="s">
        <v>6554</v>
      </c>
      <c r="M1210" s="1" t="s">
        <v>6929</v>
      </c>
      <c r="N1210" s="1" t="s">
        <v>6802</v>
      </c>
      <c r="O1210" s="1" t="s">
        <v>6554</v>
      </c>
      <c r="P1210" s="21" t="s">
        <v>6571</v>
      </c>
      <c r="U1210" s="1" t="str">
        <f t="shared" si="51"/>
        <v>'407</v>
      </c>
      <c r="AI1210" s="1"/>
      <c r="AM1210" s="1" t="s">
        <v>2199</v>
      </c>
    </row>
    <row r="1211" spans="1:39" x14ac:dyDescent="0.2">
      <c r="A1211" s="1" t="s">
        <v>2201</v>
      </c>
      <c r="B1211" s="1" t="s">
        <v>2202</v>
      </c>
      <c r="C1211" s="57">
        <v>0</v>
      </c>
      <c r="D1211" s="57">
        <v>50000</v>
      </c>
      <c r="E1211" s="58">
        <v>50000</v>
      </c>
      <c r="F1211" s="58">
        <v>0</v>
      </c>
      <c r="G1211" s="57">
        <v>50000</v>
      </c>
      <c r="H1211" s="57">
        <v>50000</v>
      </c>
      <c r="I1211" s="57">
        <v>0</v>
      </c>
      <c r="J1211" s="57">
        <v>0</v>
      </c>
      <c r="K1211" s="57">
        <f t="shared" si="50"/>
        <v>0</v>
      </c>
      <c r="L1211" s="1" t="s">
        <v>5864</v>
      </c>
      <c r="M1211" s="1" t="s">
        <v>6928</v>
      </c>
      <c r="N1211" s="1" t="s">
        <v>6792</v>
      </c>
      <c r="O1211" s="1" t="s">
        <v>5864</v>
      </c>
      <c r="P1211" s="21" t="s">
        <v>6548</v>
      </c>
      <c r="S1211" s="1" t="s">
        <v>6847</v>
      </c>
      <c r="U1211" s="1" t="str">
        <f t="shared" si="51"/>
        <v>'411</v>
      </c>
      <c r="AH1211" s="1" t="str">
        <f t="shared" ref="AH1211:AH1242" si="60">VLOOKUP(A1211,ana_depoziti,1,0)</f>
        <v>'4112580</v>
      </c>
      <c r="AI1211" s="2">
        <f t="shared" ref="AI1211:AI1242" si="61">VLOOKUP(A1211,ana_depoziti,7,0)</f>
        <v>0</v>
      </c>
      <c r="AJ1211" s="2" t="str">
        <f t="shared" ref="AJ1211:AJ1242" si="62">VLOOKUP(A1211,ana_depoziti,10,0)</f>
        <v>Nekamat</v>
      </c>
      <c r="AM1211" s="1" t="s">
        <v>2201</v>
      </c>
    </row>
    <row r="1212" spans="1:39" x14ac:dyDescent="0.2">
      <c r="A1212" s="1" t="s">
        <v>2203</v>
      </c>
      <c r="B1212" s="1" t="s">
        <v>2204</v>
      </c>
      <c r="C1212" s="57">
        <v>0</v>
      </c>
      <c r="D1212" s="57">
        <v>0</v>
      </c>
      <c r="E1212" s="58">
        <v>38000</v>
      </c>
      <c r="F1212" s="58">
        <v>38000</v>
      </c>
      <c r="G1212" s="57">
        <v>38000</v>
      </c>
      <c r="H1212" s="57">
        <v>38000</v>
      </c>
      <c r="I1212" s="57">
        <v>0</v>
      </c>
      <c r="J1212" s="57">
        <v>0</v>
      </c>
      <c r="K1212" s="57">
        <f t="shared" si="50"/>
        <v>0</v>
      </c>
      <c r="L1212" s="1" t="s">
        <v>5864</v>
      </c>
      <c r="M1212" s="1" t="s">
        <v>6928</v>
      </c>
      <c r="N1212" s="1" t="s">
        <v>6792</v>
      </c>
      <c r="O1212" s="1" t="s">
        <v>5864</v>
      </c>
      <c r="P1212" s="21" t="s">
        <v>6548</v>
      </c>
      <c r="S1212" s="1" t="s">
        <v>6847</v>
      </c>
      <c r="U1212" s="1" t="str">
        <f t="shared" si="51"/>
        <v>'411</v>
      </c>
      <c r="AH1212" s="1" t="str">
        <f t="shared" si="60"/>
        <v>'4112581</v>
      </c>
      <c r="AI1212" s="2">
        <f t="shared" si="61"/>
        <v>0</v>
      </c>
      <c r="AJ1212" s="2" t="str">
        <f t="shared" si="62"/>
        <v>Kamatonosni</v>
      </c>
      <c r="AM1212" s="1" t="s">
        <v>2203</v>
      </c>
    </row>
    <row r="1213" spans="1:39" x14ac:dyDescent="0.2">
      <c r="A1213" s="1" t="s">
        <v>2205</v>
      </c>
      <c r="B1213" s="1" t="s">
        <v>2206</v>
      </c>
      <c r="C1213" s="57">
        <v>0</v>
      </c>
      <c r="D1213" s="57">
        <v>0</v>
      </c>
      <c r="E1213" s="58">
        <v>702117.8</v>
      </c>
      <c r="F1213" s="58">
        <v>1000000</v>
      </c>
      <c r="G1213" s="57">
        <v>702117.8</v>
      </c>
      <c r="H1213" s="57">
        <v>1000000</v>
      </c>
      <c r="I1213" s="57">
        <v>0</v>
      </c>
      <c r="J1213" s="57">
        <v>297882.2</v>
      </c>
      <c r="K1213" s="57">
        <f t="shared" si="50"/>
        <v>-297882.2</v>
      </c>
      <c r="L1213" s="1" t="s">
        <v>5864</v>
      </c>
      <c r="M1213" s="1" t="s">
        <v>6928</v>
      </c>
      <c r="N1213" s="1" t="s">
        <v>6792</v>
      </c>
      <c r="O1213" s="1" t="s">
        <v>5864</v>
      </c>
      <c r="P1213" s="21" t="s">
        <v>6545</v>
      </c>
      <c r="S1213" s="1" t="s">
        <v>6848</v>
      </c>
      <c r="U1213" s="1" t="str">
        <f t="shared" si="51"/>
        <v>'411</v>
      </c>
      <c r="AH1213" s="1" t="str">
        <f t="shared" si="60"/>
        <v>'4114110</v>
      </c>
      <c r="AI1213" s="2">
        <f t="shared" si="61"/>
        <v>297882.2</v>
      </c>
      <c r="AJ1213" s="2" t="str">
        <f t="shared" si="62"/>
        <v>Nekamat</v>
      </c>
      <c r="AM1213" s="1" t="s">
        <v>2205</v>
      </c>
    </row>
    <row r="1214" spans="1:39" x14ac:dyDescent="0.2">
      <c r="A1214" s="1" t="s">
        <v>2207</v>
      </c>
      <c r="B1214" s="1" t="s">
        <v>2208</v>
      </c>
      <c r="C1214" s="57">
        <v>0</v>
      </c>
      <c r="D1214" s="57">
        <v>3195000</v>
      </c>
      <c r="E1214" s="58">
        <v>6044701.7599999998</v>
      </c>
      <c r="F1214" s="58">
        <v>4588412.8</v>
      </c>
      <c r="G1214" s="57">
        <v>6044701.7599999998</v>
      </c>
      <c r="H1214" s="57">
        <v>7783412.7999999998</v>
      </c>
      <c r="I1214" s="57">
        <v>0</v>
      </c>
      <c r="J1214" s="57">
        <v>1738711.04</v>
      </c>
      <c r="K1214" s="57">
        <f t="shared" si="50"/>
        <v>-1738711.04</v>
      </c>
      <c r="L1214" s="1" t="s">
        <v>5864</v>
      </c>
      <c r="M1214" s="1" t="s">
        <v>6928</v>
      </c>
      <c r="N1214" s="1" t="s">
        <v>6792</v>
      </c>
      <c r="O1214" s="1" t="s">
        <v>5864</v>
      </c>
      <c r="P1214" s="21" t="s">
        <v>6547</v>
      </c>
      <c r="S1214" s="1" t="s">
        <v>6844</v>
      </c>
      <c r="U1214" s="1" t="str">
        <f t="shared" si="51"/>
        <v>'411</v>
      </c>
      <c r="AH1214" s="1" t="str">
        <f t="shared" si="60"/>
        <v>'4114300</v>
      </c>
      <c r="AI1214" s="2">
        <f t="shared" si="61"/>
        <v>1738711.04</v>
      </c>
      <c r="AJ1214" s="2" t="str">
        <f t="shared" si="62"/>
        <v>Nekamat</v>
      </c>
      <c r="AM1214" s="1" t="s">
        <v>2207</v>
      </c>
    </row>
    <row r="1215" spans="1:39" x14ac:dyDescent="0.2">
      <c r="A1215" s="1" t="s">
        <v>2209</v>
      </c>
      <c r="B1215" s="1" t="s">
        <v>2210</v>
      </c>
      <c r="C1215" s="57">
        <v>0</v>
      </c>
      <c r="D1215" s="57">
        <v>400000</v>
      </c>
      <c r="E1215" s="58">
        <v>600000</v>
      </c>
      <c r="F1215" s="58">
        <v>400000</v>
      </c>
      <c r="G1215" s="57">
        <v>600000</v>
      </c>
      <c r="H1215" s="57">
        <v>800000</v>
      </c>
      <c r="I1215" s="57">
        <v>0</v>
      </c>
      <c r="J1215" s="57">
        <v>200000</v>
      </c>
      <c r="K1215" s="57">
        <f t="shared" si="50"/>
        <v>-200000</v>
      </c>
      <c r="L1215" s="1" t="s">
        <v>5864</v>
      </c>
      <c r="M1215" s="1" t="s">
        <v>6928</v>
      </c>
      <c r="N1215" s="1" t="s">
        <v>6792</v>
      </c>
      <c r="O1215" s="1" t="s">
        <v>5864</v>
      </c>
      <c r="P1215" s="21" t="s">
        <v>6547</v>
      </c>
      <c r="S1215" s="1" t="s">
        <v>6844</v>
      </c>
      <c r="U1215" s="1" t="str">
        <f t="shared" si="51"/>
        <v>'411</v>
      </c>
      <c r="AH1215" s="1" t="str">
        <f t="shared" si="60"/>
        <v>'4114301</v>
      </c>
      <c r="AI1215" s="2">
        <f t="shared" si="61"/>
        <v>200000</v>
      </c>
      <c r="AJ1215" s="2" t="str">
        <f t="shared" si="62"/>
        <v>Nekamat</v>
      </c>
      <c r="AM1215" s="1" t="s">
        <v>2209</v>
      </c>
    </row>
    <row r="1216" spans="1:39" x14ac:dyDescent="0.2">
      <c r="A1216" s="1" t="s">
        <v>2211</v>
      </c>
      <c r="B1216" s="1" t="s">
        <v>2212</v>
      </c>
      <c r="C1216" s="57">
        <v>0</v>
      </c>
      <c r="D1216" s="57">
        <v>1344674.98</v>
      </c>
      <c r="E1216" s="58">
        <v>3527489.95</v>
      </c>
      <c r="F1216" s="58">
        <v>3563655.69</v>
      </c>
      <c r="G1216" s="57">
        <v>3527489.95</v>
      </c>
      <c r="H1216" s="57">
        <v>4908330.67</v>
      </c>
      <c r="I1216" s="57">
        <v>0</v>
      </c>
      <c r="J1216" s="57">
        <v>1380840.72</v>
      </c>
      <c r="K1216" s="57">
        <f t="shared" si="50"/>
        <v>-1380840.72</v>
      </c>
      <c r="L1216" s="1" t="s">
        <v>5864</v>
      </c>
      <c r="M1216" s="1" t="s">
        <v>6928</v>
      </c>
      <c r="N1216" s="1" t="s">
        <v>6792</v>
      </c>
      <c r="O1216" s="1" t="s">
        <v>5864</v>
      </c>
      <c r="P1216" s="21" t="s">
        <v>6547</v>
      </c>
      <c r="S1216" s="1" t="s">
        <v>6844</v>
      </c>
      <c r="U1216" s="1" t="str">
        <f t="shared" si="51"/>
        <v>'411</v>
      </c>
      <c r="AH1216" s="1" t="str">
        <f t="shared" si="60"/>
        <v>'4114302</v>
      </c>
      <c r="AI1216" s="2">
        <f t="shared" si="61"/>
        <v>1380840.72</v>
      </c>
      <c r="AJ1216" s="2" t="str">
        <f t="shared" si="62"/>
        <v>Nekamat</v>
      </c>
      <c r="AM1216" s="1" t="s">
        <v>2211</v>
      </c>
    </row>
    <row r="1217" spans="1:39" x14ac:dyDescent="0.2">
      <c r="A1217" s="1" t="s">
        <v>2213</v>
      </c>
      <c r="B1217" s="1" t="s">
        <v>2214</v>
      </c>
      <c r="C1217" s="57">
        <v>0</v>
      </c>
      <c r="D1217" s="57">
        <v>50000</v>
      </c>
      <c r="E1217" s="58">
        <v>50000</v>
      </c>
      <c r="F1217" s="58">
        <v>30000</v>
      </c>
      <c r="G1217" s="57">
        <v>50000</v>
      </c>
      <c r="H1217" s="57">
        <v>80000</v>
      </c>
      <c r="I1217" s="57">
        <v>0</v>
      </c>
      <c r="J1217" s="57">
        <v>30000</v>
      </c>
      <c r="K1217" s="57">
        <f t="shared" si="50"/>
        <v>-30000</v>
      </c>
      <c r="L1217" s="1" t="s">
        <v>5864</v>
      </c>
      <c r="M1217" s="1" t="s">
        <v>6928</v>
      </c>
      <c r="N1217" s="1" t="s">
        <v>6792</v>
      </c>
      <c r="O1217" s="1" t="s">
        <v>5864</v>
      </c>
      <c r="P1217" s="21" t="s">
        <v>6547</v>
      </c>
      <c r="S1217" s="1" t="s">
        <v>6844</v>
      </c>
      <c r="U1217" s="1" t="str">
        <f t="shared" si="51"/>
        <v>'411</v>
      </c>
      <c r="AH1217" s="1" t="str">
        <f t="shared" si="60"/>
        <v>'4114310</v>
      </c>
      <c r="AI1217" s="2">
        <f t="shared" si="61"/>
        <v>30000</v>
      </c>
      <c r="AJ1217" s="2" t="str">
        <f t="shared" si="62"/>
        <v>Kamatonosni</v>
      </c>
      <c r="AM1217" s="1" t="s">
        <v>2213</v>
      </c>
    </row>
    <row r="1218" spans="1:39" x14ac:dyDescent="0.2">
      <c r="A1218" s="1" t="s">
        <v>2215</v>
      </c>
      <c r="B1218" s="1" t="s">
        <v>2216</v>
      </c>
      <c r="C1218" s="57">
        <v>0</v>
      </c>
      <c r="D1218" s="57">
        <v>980000</v>
      </c>
      <c r="E1218" s="58">
        <v>889163.12</v>
      </c>
      <c r="F1218" s="58">
        <v>399163.12</v>
      </c>
      <c r="G1218" s="57">
        <v>889163.12</v>
      </c>
      <c r="H1218" s="57">
        <v>1379163.12</v>
      </c>
      <c r="I1218" s="57">
        <v>0</v>
      </c>
      <c r="J1218" s="57">
        <v>490000</v>
      </c>
      <c r="K1218" s="57">
        <f t="shared" si="50"/>
        <v>-490000</v>
      </c>
      <c r="L1218" s="1" t="s">
        <v>5864</v>
      </c>
      <c r="M1218" s="1" t="s">
        <v>6928</v>
      </c>
      <c r="N1218" s="1" t="s">
        <v>6792</v>
      </c>
      <c r="O1218" s="1" t="s">
        <v>5864</v>
      </c>
      <c r="P1218" s="21" t="s">
        <v>6547</v>
      </c>
      <c r="S1218" s="1" t="s">
        <v>6844</v>
      </c>
      <c r="U1218" s="1" t="str">
        <f t="shared" si="51"/>
        <v>'411</v>
      </c>
      <c r="AH1218" s="1" t="str">
        <f t="shared" si="60"/>
        <v>'4114312</v>
      </c>
      <c r="AI1218" s="2">
        <f t="shared" si="61"/>
        <v>490000</v>
      </c>
      <c r="AJ1218" s="2" t="str">
        <f t="shared" si="62"/>
        <v>Kamatonosni</v>
      </c>
      <c r="AM1218" s="1" t="s">
        <v>2215</v>
      </c>
    </row>
    <row r="1219" spans="1:39" x14ac:dyDescent="0.2">
      <c r="A1219" s="1" t="s">
        <v>2217</v>
      </c>
      <c r="B1219" s="1" t="s">
        <v>2218</v>
      </c>
      <c r="C1219" s="57">
        <v>0</v>
      </c>
      <c r="D1219" s="57">
        <v>120000</v>
      </c>
      <c r="E1219" s="58">
        <v>124136.71</v>
      </c>
      <c r="F1219" s="58">
        <v>4136.71</v>
      </c>
      <c r="G1219" s="57">
        <v>124136.71</v>
      </c>
      <c r="H1219" s="57">
        <v>124136.71</v>
      </c>
      <c r="I1219" s="57">
        <v>0</v>
      </c>
      <c r="J1219" s="57">
        <v>0</v>
      </c>
      <c r="K1219" s="57">
        <f t="shared" si="50"/>
        <v>0</v>
      </c>
      <c r="L1219" s="1" t="s">
        <v>5864</v>
      </c>
      <c r="M1219" s="1" t="s">
        <v>6928</v>
      </c>
      <c r="N1219" s="1" t="s">
        <v>6792</v>
      </c>
      <c r="O1219" s="1" t="s">
        <v>5864</v>
      </c>
      <c r="P1219" s="21" t="s">
        <v>6548</v>
      </c>
      <c r="S1219" s="1" t="s">
        <v>6847</v>
      </c>
      <c r="U1219" s="1" t="str">
        <f t="shared" si="51"/>
        <v>'411</v>
      </c>
      <c r="AH1219" s="1" t="str">
        <f t="shared" si="60"/>
        <v>'4114400</v>
      </c>
      <c r="AI1219" s="2">
        <f t="shared" si="61"/>
        <v>0</v>
      </c>
      <c r="AJ1219" s="2" t="str">
        <f t="shared" si="62"/>
        <v>Nekamat</v>
      </c>
      <c r="AM1219" s="1" t="s">
        <v>2217</v>
      </c>
    </row>
    <row r="1220" spans="1:39" x14ac:dyDescent="0.2">
      <c r="A1220" s="1" t="s">
        <v>6084</v>
      </c>
      <c r="B1220" s="1" t="s">
        <v>6085</v>
      </c>
      <c r="C1220" s="57">
        <v>0</v>
      </c>
      <c r="D1220" s="57">
        <v>30000</v>
      </c>
      <c r="E1220" s="58">
        <v>30000</v>
      </c>
      <c r="F1220" s="58">
        <v>0</v>
      </c>
      <c r="G1220" s="57">
        <v>30000</v>
      </c>
      <c r="H1220" s="57">
        <v>30000</v>
      </c>
      <c r="I1220" s="57">
        <v>0</v>
      </c>
      <c r="J1220" s="57">
        <v>0</v>
      </c>
      <c r="K1220" s="57">
        <f t="shared" si="50"/>
        <v>0</v>
      </c>
      <c r="L1220" s="1" t="s">
        <v>5864</v>
      </c>
      <c r="M1220" s="1" t="s">
        <v>6928</v>
      </c>
      <c r="N1220" s="1" t="s">
        <v>6792</v>
      </c>
      <c r="O1220" s="1" t="s">
        <v>5864</v>
      </c>
      <c r="P1220" s="21" t="s">
        <v>6548</v>
      </c>
      <c r="U1220" s="1" t="str">
        <f t="shared" si="51"/>
        <v>'411</v>
      </c>
      <c r="AH1220" s="1" t="str">
        <f t="shared" si="60"/>
        <v>'4114510</v>
      </c>
      <c r="AI1220" s="2">
        <f t="shared" si="61"/>
        <v>0</v>
      </c>
      <c r="AJ1220" s="2" t="str">
        <f t="shared" si="62"/>
        <v>Nekamat</v>
      </c>
      <c r="AM1220" s="1" t="e">
        <v>#N/A</v>
      </c>
    </row>
    <row r="1221" spans="1:39" x14ac:dyDescent="0.2">
      <c r="A1221" s="1" t="s">
        <v>2219</v>
      </c>
      <c r="B1221" s="1" t="s">
        <v>2220</v>
      </c>
      <c r="C1221" s="57">
        <v>0</v>
      </c>
      <c r="D1221" s="57">
        <v>277550</v>
      </c>
      <c r="E1221" s="58">
        <v>278550</v>
      </c>
      <c r="F1221" s="58">
        <v>179909.99</v>
      </c>
      <c r="G1221" s="57">
        <v>278550</v>
      </c>
      <c r="H1221" s="57">
        <v>457459.99</v>
      </c>
      <c r="I1221" s="57">
        <v>0</v>
      </c>
      <c r="J1221" s="57">
        <v>178909.99</v>
      </c>
      <c r="K1221" s="57">
        <f t="shared" si="50"/>
        <v>-178909.99</v>
      </c>
      <c r="L1221" s="1" t="s">
        <v>5864</v>
      </c>
      <c r="M1221" s="1" t="s">
        <v>6928</v>
      </c>
      <c r="N1221" s="1" t="s">
        <v>6792</v>
      </c>
      <c r="O1221" s="1" t="s">
        <v>5864</v>
      </c>
      <c r="P1221" s="21" t="s">
        <v>6548</v>
      </c>
      <c r="S1221" s="1" t="s">
        <v>6847</v>
      </c>
      <c r="U1221" s="1" t="str">
        <f t="shared" si="51"/>
        <v>'411</v>
      </c>
      <c r="AH1221" s="1" t="str">
        <f t="shared" si="60"/>
        <v>'4114580</v>
      </c>
      <c r="AI1221" s="2">
        <f t="shared" si="61"/>
        <v>178909.99</v>
      </c>
      <c r="AJ1221" s="2" t="str">
        <f t="shared" si="62"/>
        <v>Nekamat</v>
      </c>
      <c r="AM1221" s="1" t="s">
        <v>2219</v>
      </c>
    </row>
    <row r="1222" spans="1:39" x14ac:dyDescent="0.2">
      <c r="A1222" s="1" t="s">
        <v>2221</v>
      </c>
      <c r="B1222" s="1" t="s">
        <v>2222</v>
      </c>
      <c r="C1222" s="57">
        <v>0</v>
      </c>
      <c r="D1222" s="57">
        <v>64335</v>
      </c>
      <c r="E1222" s="58">
        <v>130799</v>
      </c>
      <c r="F1222" s="58">
        <v>132320.81</v>
      </c>
      <c r="G1222" s="57">
        <v>130799</v>
      </c>
      <c r="H1222" s="57">
        <v>196655.81</v>
      </c>
      <c r="I1222" s="57">
        <v>0</v>
      </c>
      <c r="J1222" s="57">
        <v>65856.81</v>
      </c>
      <c r="K1222" s="57">
        <f t="shared" si="50"/>
        <v>-65856.81</v>
      </c>
      <c r="L1222" s="1" t="s">
        <v>5864</v>
      </c>
      <c r="M1222" s="1" t="s">
        <v>6928</v>
      </c>
      <c r="N1222" s="1" t="s">
        <v>6792</v>
      </c>
      <c r="O1222" s="1" t="s">
        <v>5864</v>
      </c>
      <c r="P1222" s="21" t="s">
        <v>6548</v>
      </c>
      <c r="S1222" s="1" t="s">
        <v>6847</v>
      </c>
      <c r="U1222" s="1" t="str">
        <f t="shared" si="51"/>
        <v>'411</v>
      </c>
      <c r="AH1222" s="1" t="str">
        <f t="shared" si="60"/>
        <v>'4114581</v>
      </c>
      <c r="AI1222" s="2">
        <f t="shared" si="61"/>
        <v>65856.81</v>
      </c>
      <c r="AJ1222" s="2" t="str">
        <f t="shared" si="62"/>
        <v>Kamatonosni</v>
      </c>
      <c r="AM1222" s="1" t="s">
        <v>2221</v>
      </c>
    </row>
    <row r="1223" spans="1:39" x14ac:dyDescent="0.2">
      <c r="A1223" s="1" t="s">
        <v>2223</v>
      </c>
      <c r="B1223" s="1" t="s">
        <v>2224</v>
      </c>
      <c r="C1223" s="57">
        <v>0</v>
      </c>
      <c r="D1223" s="57">
        <v>8100</v>
      </c>
      <c r="E1223" s="58">
        <v>8100</v>
      </c>
      <c r="F1223" s="58">
        <v>1000</v>
      </c>
      <c r="G1223" s="57">
        <v>8100</v>
      </c>
      <c r="H1223" s="57">
        <v>9100</v>
      </c>
      <c r="I1223" s="57">
        <v>0</v>
      </c>
      <c r="J1223" s="57">
        <v>1000</v>
      </c>
      <c r="K1223" s="57">
        <f t="shared" ref="K1223:K1286" si="63">I1223-J1223</f>
        <v>-1000</v>
      </c>
      <c r="L1223" s="1" t="s">
        <v>5864</v>
      </c>
      <c r="M1223" s="1" t="s">
        <v>6928</v>
      </c>
      <c r="N1223" s="1" t="s">
        <v>6792</v>
      </c>
      <c r="O1223" s="1" t="s">
        <v>5864</v>
      </c>
      <c r="P1223" s="21" t="s">
        <v>6548</v>
      </c>
      <c r="S1223" s="1" t="s">
        <v>6847</v>
      </c>
      <c r="U1223" s="1" t="str">
        <f t="shared" ref="U1223:U1286" si="64">LEFT(A1223,4)</f>
        <v>'411</v>
      </c>
      <c r="AH1223" s="1" t="str">
        <f t="shared" si="60"/>
        <v>'4114591</v>
      </c>
      <c r="AI1223" s="2">
        <f t="shared" si="61"/>
        <v>1000</v>
      </c>
      <c r="AJ1223" s="2" t="str">
        <f t="shared" si="62"/>
        <v>Kamatonosni</v>
      </c>
      <c r="AM1223" s="1" t="s">
        <v>2223</v>
      </c>
    </row>
    <row r="1224" spans="1:39" x14ac:dyDescent="0.2">
      <c r="A1224" s="1" t="s">
        <v>2225</v>
      </c>
      <c r="B1224" s="1" t="s">
        <v>2226</v>
      </c>
      <c r="C1224" s="57">
        <v>0</v>
      </c>
      <c r="D1224" s="57">
        <v>0</v>
      </c>
      <c r="E1224" s="58">
        <v>0</v>
      </c>
      <c r="F1224" s="58">
        <v>50000</v>
      </c>
      <c r="G1224" s="57">
        <v>0</v>
      </c>
      <c r="H1224" s="57">
        <v>50000</v>
      </c>
      <c r="I1224" s="57">
        <v>0</v>
      </c>
      <c r="J1224" s="57">
        <v>50000</v>
      </c>
      <c r="K1224" s="57">
        <f t="shared" si="63"/>
        <v>-50000</v>
      </c>
      <c r="L1224" s="1" t="s">
        <v>5864</v>
      </c>
      <c r="M1224" s="1" t="s">
        <v>6928</v>
      </c>
      <c r="N1224" s="1" t="s">
        <v>6792</v>
      </c>
      <c r="O1224" s="1" t="s">
        <v>5864</v>
      </c>
      <c r="P1224" s="21" t="s">
        <v>6549</v>
      </c>
      <c r="S1224" s="1" t="s">
        <v>6850</v>
      </c>
      <c r="U1224" s="1" t="str">
        <f t="shared" si="64"/>
        <v>'411</v>
      </c>
      <c r="AH1224" s="1" t="str">
        <f t="shared" si="60"/>
        <v>'4114600</v>
      </c>
      <c r="AI1224" s="2">
        <f t="shared" si="61"/>
        <v>50000</v>
      </c>
      <c r="AJ1224" s="2" t="str">
        <f t="shared" si="62"/>
        <v>Nekamat</v>
      </c>
      <c r="AM1224" s="1" t="s">
        <v>2225</v>
      </c>
    </row>
    <row r="1225" spans="1:39" x14ac:dyDescent="0.2">
      <c r="A1225" s="1" t="s">
        <v>6086</v>
      </c>
      <c r="B1225" s="1" t="s">
        <v>6087</v>
      </c>
      <c r="C1225" s="57">
        <v>0</v>
      </c>
      <c r="D1225" s="57">
        <v>52163.61</v>
      </c>
      <c r="E1225" s="58">
        <v>52163.61</v>
      </c>
      <c r="F1225" s="58">
        <v>0</v>
      </c>
      <c r="G1225" s="57">
        <v>52163.61</v>
      </c>
      <c r="H1225" s="57">
        <v>52163.61</v>
      </c>
      <c r="I1225" s="57">
        <v>0</v>
      </c>
      <c r="J1225" s="57">
        <v>0</v>
      </c>
      <c r="K1225" s="57">
        <f t="shared" si="63"/>
        <v>0</v>
      </c>
      <c r="L1225" s="1" t="s">
        <v>5864</v>
      </c>
      <c r="M1225" s="1" t="s">
        <v>6928</v>
      </c>
      <c r="N1225" s="1" t="s">
        <v>6792</v>
      </c>
      <c r="O1225" s="1" t="s">
        <v>5864</v>
      </c>
      <c r="P1225" s="21" t="s">
        <v>6549</v>
      </c>
      <c r="U1225" s="1" t="str">
        <f t="shared" si="64"/>
        <v>'411</v>
      </c>
      <c r="AH1225" s="1" t="str">
        <f t="shared" si="60"/>
        <v>'4114702</v>
      </c>
      <c r="AI1225" s="2">
        <f t="shared" si="61"/>
        <v>0</v>
      </c>
      <c r="AJ1225" s="2" t="str">
        <f t="shared" si="62"/>
        <v>Nekamat</v>
      </c>
      <c r="AM1225" s="1" t="e">
        <v>#N/A</v>
      </c>
    </row>
    <row r="1226" spans="1:39" x14ac:dyDescent="0.2">
      <c r="A1226" s="1" t="s">
        <v>2227</v>
      </c>
      <c r="B1226" s="1" t="s">
        <v>2228</v>
      </c>
      <c r="C1226" s="57">
        <v>0</v>
      </c>
      <c r="D1226" s="57">
        <v>237000</v>
      </c>
      <c r="E1226" s="58">
        <v>194000</v>
      </c>
      <c r="F1226" s="58">
        <v>95000</v>
      </c>
      <c r="G1226" s="57">
        <v>194000</v>
      </c>
      <c r="H1226" s="57">
        <v>332000</v>
      </c>
      <c r="I1226" s="57">
        <v>0</v>
      </c>
      <c r="J1226" s="57">
        <v>138000</v>
      </c>
      <c r="K1226" s="57">
        <f t="shared" si="63"/>
        <v>-138000</v>
      </c>
      <c r="L1226" s="1" t="s">
        <v>5864</v>
      </c>
      <c r="M1226" s="1" t="s">
        <v>6928</v>
      </c>
      <c r="N1226" s="1" t="s">
        <v>6792</v>
      </c>
      <c r="O1226" s="1" t="s">
        <v>5864</v>
      </c>
      <c r="P1226" s="21" t="s">
        <v>6547</v>
      </c>
      <c r="S1226" s="1" t="s">
        <v>6851</v>
      </c>
      <c r="U1226" s="1" t="str">
        <f t="shared" si="64"/>
        <v>'411</v>
      </c>
      <c r="AH1226" s="1" t="str">
        <f t="shared" si="60"/>
        <v>'4115300</v>
      </c>
      <c r="AI1226" s="2">
        <f t="shared" si="61"/>
        <v>138000</v>
      </c>
      <c r="AJ1226" s="2" t="str">
        <f t="shared" si="62"/>
        <v>Nekamat</v>
      </c>
      <c r="AM1226" s="1" t="s">
        <v>2227</v>
      </c>
    </row>
    <row r="1227" spans="1:39" x14ac:dyDescent="0.2">
      <c r="A1227" s="1" t="s">
        <v>2229</v>
      </c>
      <c r="B1227" s="1" t="s">
        <v>2230</v>
      </c>
      <c r="C1227" s="57">
        <v>0</v>
      </c>
      <c r="D1227" s="57">
        <v>1318003.97</v>
      </c>
      <c r="E1227" s="58">
        <v>14007336.699999999</v>
      </c>
      <c r="F1227" s="58">
        <v>14395951.359999999</v>
      </c>
      <c r="G1227" s="57">
        <v>14007336.699999999</v>
      </c>
      <c r="H1227" s="57">
        <v>15713955.33</v>
      </c>
      <c r="I1227" s="57">
        <v>0</v>
      </c>
      <c r="J1227" s="57">
        <v>1706618.63</v>
      </c>
      <c r="K1227" s="57">
        <f t="shared" si="63"/>
        <v>-1706618.63</v>
      </c>
      <c r="L1227" s="1" t="s">
        <v>5864</v>
      </c>
      <c r="M1227" s="1" t="s">
        <v>6928</v>
      </c>
      <c r="N1227" s="1" t="s">
        <v>6792</v>
      </c>
      <c r="O1227" s="1" t="s">
        <v>5864</v>
      </c>
      <c r="P1227" s="21" t="s">
        <v>6547</v>
      </c>
      <c r="S1227" s="1" t="s">
        <v>6851</v>
      </c>
      <c r="U1227" s="1" t="str">
        <f t="shared" si="64"/>
        <v>'411</v>
      </c>
      <c r="AH1227" s="1" t="str">
        <f t="shared" si="60"/>
        <v>'4115302</v>
      </c>
      <c r="AI1227" s="2">
        <f t="shared" si="61"/>
        <v>1706618.63</v>
      </c>
      <c r="AJ1227" s="2" t="str">
        <f t="shared" si="62"/>
        <v>Nekamat</v>
      </c>
      <c r="AM1227" s="1" t="s">
        <v>2229</v>
      </c>
    </row>
    <row r="1228" spans="1:39" x14ac:dyDescent="0.2">
      <c r="A1228" s="1" t="s">
        <v>2231</v>
      </c>
      <c r="B1228" s="1" t="s">
        <v>2232</v>
      </c>
      <c r="C1228" s="57">
        <v>0</v>
      </c>
      <c r="D1228" s="57">
        <v>725000</v>
      </c>
      <c r="E1228" s="58">
        <v>415000</v>
      </c>
      <c r="F1228" s="58">
        <v>712000</v>
      </c>
      <c r="G1228" s="57">
        <v>415000</v>
      </c>
      <c r="H1228" s="57">
        <v>1437000</v>
      </c>
      <c r="I1228" s="57">
        <v>0</v>
      </c>
      <c r="J1228" s="57">
        <v>1022000</v>
      </c>
      <c r="K1228" s="57">
        <f t="shared" si="63"/>
        <v>-1022000</v>
      </c>
      <c r="L1228" s="1" t="s">
        <v>5864</v>
      </c>
      <c r="M1228" s="1" t="s">
        <v>6928</v>
      </c>
      <c r="N1228" s="1" t="s">
        <v>6792</v>
      </c>
      <c r="O1228" s="1" t="s">
        <v>5864</v>
      </c>
      <c r="P1228" s="21" t="s">
        <v>6547</v>
      </c>
      <c r="S1228" s="1" t="s">
        <v>6851</v>
      </c>
      <c r="U1228" s="1" t="str">
        <f t="shared" si="64"/>
        <v>'411</v>
      </c>
      <c r="AH1228" s="1" t="str">
        <f t="shared" si="60"/>
        <v>'4115310</v>
      </c>
      <c r="AI1228" s="2">
        <f t="shared" si="61"/>
        <v>1022000</v>
      </c>
      <c r="AJ1228" s="2" t="str">
        <f t="shared" si="62"/>
        <v>Kamatonosni</v>
      </c>
      <c r="AM1228" s="1" t="s">
        <v>2231</v>
      </c>
    </row>
    <row r="1229" spans="1:39" x14ac:dyDescent="0.2">
      <c r="A1229" s="1" t="s">
        <v>2233</v>
      </c>
      <c r="B1229" s="1" t="s">
        <v>2234</v>
      </c>
      <c r="C1229" s="57">
        <v>0</v>
      </c>
      <c r="D1229" s="57">
        <v>400000</v>
      </c>
      <c r="E1229" s="58">
        <v>400000</v>
      </c>
      <c r="F1229" s="58">
        <v>31739</v>
      </c>
      <c r="G1229" s="57">
        <v>400000</v>
      </c>
      <c r="H1229" s="57">
        <v>431739</v>
      </c>
      <c r="I1229" s="57">
        <v>0</v>
      </c>
      <c r="J1229" s="57">
        <v>31739</v>
      </c>
      <c r="K1229" s="57">
        <f t="shared" si="63"/>
        <v>-31739</v>
      </c>
      <c r="L1229" s="1" t="s">
        <v>5864</v>
      </c>
      <c r="M1229" s="1" t="s">
        <v>6928</v>
      </c>
      <c r="N1229" s="1" t="s">
        <v>6792</v>
      </c>
      <c r="O1229" s="1" t="s">
        <v>5864</v>
      </c>
      <c r="P1229" s="21" t="s">
        <v>6547</v>
      </c>
      <c r="S1229" s="1" t="s">
        <v>6851</v>
      </c>
      <c r="U1229" s="1" t="str">
        <f t="shared" si="64"/>
        <v>'411</v>
      </c>
      <c r="AH1229" s="1" t="str">
        <f t="shared" si="60"/>
        <v>'4115311</v>
      </c>
      <c r="AI1229" s="2">
        <f t="shared" si="61"/>
        <v>31739</v>
      </c>
      <c r="AJ1229" s="2" t="str">
        <f t="shared" si="62"/>
        <v>Kamatonosni</v>
      </c>
      <c r="AM1229" s="1" t="s">
        <v>2233</v>
      </c>
    </row>
    <row r="1230" spans="1:39" x14ac:dyDescent="0.2">
      <c r="A1230" s="1" t="s">
        <v>2235</v>
      </c>
      <c r="B1230" s="1" t="s">
        <v>2236</v>
      </c>
      <c r="C1230" s="57">
        <v>0</v>
      </c>
      <c r="D1230" s="57">
        <v>5100000</v>
      </c>
      <c r="E1230" s="58">
        <v>0</v>
      </c>
      <c r="F1230" s="58">
        <v>250000</v>
      </c>
      <c r="G1230" s="57">
        <v>0</v>
      </c>
      <c r="H1230" s="57">
        <v>5350000</v>
      </c>
      <c r="I1230" s="57">
        <v>0</v>
      </c>
      <c r="J1230" s="57">
        <v>5350000</v>
      </c>
      <c r="K1230" s="57">
        <f t="shared" si="63"/>
        <v>-5350000</v>
      </c>
      <c r="L1230" s="1" t="s">
        <v>5864</v>
      </c>
      <c r="M1230" s="1" t="s">
        <v>6928</v>
      </c>
      <c r="N1230" s="1" t="s">
        <v>6792</v>
      </c>
      <c r="O1230" s="1" t="s">
        <v>5864</v>
      </c>
      <c r="P1230" s="21" t="s">
        <v>6547</v>
      </c>
      <c r="S1230" s="1" t="s">
        <v>6851</v>
      </c>
      <c r="U1230" s="1" t="str">
        <f t="shared" si="64"/>
        <v>'411</v>
      </c>
      <c r="AH1230" s="1" t="str">
        <f t="shared" si="60"/>
        <v>'4115312</v>
      </c>
      <c r="AI1230" s="2">
        <f t="shared" si="61"/>
        <v>5350000</v>
      </c>
      <c r="AJ1230" s="2" t="str">
        <f t="shared" si="62"/>
        <v>Kamatonosni</v>
      </c>
      <c r="AM1230" s="1" t="s">
        <v>2235</v>
      </c>
    </row>
    <row r="1231" spans="1:39" x14ac:dyDescent="0.2">
      <c r="A1231" s="1" t="s">
        <v>2237</v>
      </c>
      <c r="B1231" s="1" t="s">
        <v>2238</v>
      </c>
      <c r="C1231" s="57">
        <v>0</v>
      </c>
      <c r="D1231" s="57">
        <v>3025480.71</v>
      </c>
      <c r="E1231" s="58">
        <v>914950.94</v>
      </c>
      <c r="F1231" s="58">
        <v>29288.62</v>
      </c>
      <c r="G1231" s="57">
        <v>914950.94</v>
      </c>
      <c r="H1231" s="57">
        <v>3054769.33</v>
      </c>
      <c r="I1231" s="57">
        <v>0</v>
      </c>
      <c r="J1231" s="57">
        <v>2139818.39</v>
      </c>
      <c r="K1231" s="57">
        <f t="shared" si="63"/>
        <v>-2139818.39</v>
      </c>
      <c r="L1231" s="1" t="s">
        <v>5864</v>
      </c>
      <c r="M1231" s="1" t="s">
        <v>6928</v>
      </c>
      <c r="N1231" s="1" t="s">
        <v>6792</v>
      </c>
      <c r="O1231" s="1" t="s">
        <v>5864</v>
      </c>
      <c r="P1231" s="21" t="s">
        <v>6548</v>
      </c>
      <c r="S1231" s="1" t="s">
        <v>6846</v>
      </c>
      <c r="U1231" s="1" t="str">
        <f t="shared" si="64"/>
        <v>'411</v>
      </c>
      <c r="AH1231" s="1" t="str">
        <f t="shared" si="60"/>
        <v>'41155</v>
      </c>
      <c r="AI1231" s="2">
        <f t="shared" si="61"/>
        <v>2139818.39</v>
      </c>
      <c r="AJ1231" s="2" t="str">
        <f t="shared" si="62"/>
        <v>Kamatonosni</v>
      </c>
      <c r="AM1231" s="1" t="s">
        <v>2237</v>
      </c>
    </row>
    <row r="1232" spans="1:39" x14ac:dyDescent="0.2">
      <c r="A1232" s="1" t="s">
        <v>2239</v>
      </c>
      <c r="B1232" s="1" t="s">
        <v>2240</v>
      </c>
      <c r="C1232" s="57">
        <v>0</v>
      </c>
      <c r="D1232" s="57">
        <v>11000</v>
      </c>
      <c r="E1232" s="58">
        <v>0</v>
      </c>
      <c r="F1232" s="58">
        <v>0</v>
      </c>
      <c r="G1232" s="57">
        <v>0</v>
      </c>
      <c r="H1232" s="57">
        <v>11000</v>
      </c>
      <c r="I1232" s="57">
        <v>0</v>
      </c>
      <c r="J1232" s="57">
        <v>11000</v>
      </c>
      <c r="K1232" s="57">
        <f t="shared" si="63"/>
        <v>-11000</v>
      </c>
      <c r="L1232" s="1" t="s">
        <v>5864</v>
      </c>
      <c r="M1232" s="1" t="s">
        <v>6928</v>
      </c>
      <c r="N1232" s="1" t="s">
        <v>6792</v>
      </c>
      <c r="O1232" s="1" t="s">
        <v>5864</v>
      </c>
      <c r="P1232" s="21" t="s">
        <v>6548</v>
      </c>
      <c r="S1232" s="1" t="s">
        <v>6846</v>
      </c>
      <c r="U1232" s="1" t="str">
        <f t="shared" si="64"/>
        <v>'411</v>
      </c>
      <c r="AH1232" s="1" t="str">
        <f t="shared" si="60"/>
        <v>'4115501</v>
      </c>
      <c r="AI1232" s="2">
        <f t="shared" si="61"/>
        <v>11000</v>
      </c>
      <c r="AJ1232" s="2" t="str">
        <f t="shared" si="62"/>
        <v>Kamatonosni</v>
      </c>
      <c r="AM1232" s="1" t="s">
        <v>2239</v>
      </c>
    </row>
    <row r="1233" spans="1:39" x14ac:dyDescent="0.2">
      <c r="A1233" s="1" t="s">
        <v>2241</v>
      </c>
      <c r="B1233" s="1" t="s">
        <v>2242</v>
      </c>
      <c r="C1233" s="57">
        <v>0</v>
      </c>
      <c r="D1233" s="57">
        <v>45500</v>
      </c>
      <c r="E1233" s="58">
        <v>15000</v>
      </c>
      <c r="F1233" s="58">
        <v>0</v>
      </c>
      <c r="G1233" s="57">
        <v>15000</v>
      </c>
      <c r="H1233" s="57">
        <v>45500</v>
      </c>
      <c r="I1233" s="57">
        <v>0</v>
      </c>
      <c r="J1233" s="57">
        <v>30500</v>
      </c>
      <c r="K1233" s="57">
        <f t="shared" si="63"/>
        <v>-30500</v>
      </c>
      <c r="L1233" s="1" t="s">
        <v>5864</v>
      </c>
      <c r="M1233" s="1" t="s">
        <v>6928</v>
      </c>
      <c r="N1233" s="1" t="s">
        <v>6792</v>
      </c>
      <c r="O1233" s="1" t="s">
        <v>5864</v>
      </c>
      <c r="P1233" s="21" t="s">
        <v>6548</v>
      </c>
      <c r="S1233" s="1" t="s">
        <v>6846</v>
      </c>
      <c r="U1233" s="1" t="str">
        <f t="shared" si="64"/>
        <v>'411</v>
      </c>
      <c r="AH1233" s="1" t="str">
        <f t="shared" si="60"/>
        <v>'4115510</v>
      </c>
      <c r="AI1233" s="2">
        <f t="shared" si="61"/>
        <v>30500</v>
      </c>
      <c r="AJ1233" s="2" t="str">
        <f t="shared" si="62"/>
        <v>Nekamat</v>
      </c>
      <c r="AM1233" s="1" t="s">
        <v>2241</v>
      </c>
    </row>
    <row r="1234" spans="1:39" x14ac:dyDescent="0.2">
      <c r="A1234" s="1" t="s">
        <v>2243</v>
      </c>
      <c r="B1234" s="1" t="s">
        <v>2244</v>
      </c>
      <c r="C1234" s="57">
        <v>0</v>
      </c>
      <c r="D1234" s="57">
        <v>348364.43</v>
      </c>
      <c r="E1234" s="58">
        <v>117892.31</v>
      </c>
      <c r="F1234" s="58">
        <v>12686.65</v>
      </c>
      <c r="G1234" s="57">
        <v>117892.31</v>
      </c>
      <c r="H1234" s="57">
        <v>361051.08</v>
      </c>
      <c r="I1234" s="57">
        <v>0</v>
      </c>
      <c r="J1234" s="57">
        <v>243158.77</v>
      </c>
      <c r="K1234" s="57">
        <f t="shared" si="63"/>
        <v>-243158.77</v>
      </c>
      <c r="L1234" s="1" t="s">
        <v>5864</v>
      </c>
      <c r="M1234" s="1" t="s">
        <v>6928</v>
      </c>
      <c r="N1234" s="1" t="s">
        <v>6792</v>
      </c>
      <c r="O1234" s="1" t="s">
        <v>5864</v>
      </c>
      <c r="P1234" s="21" t="s">
        <v>6548</v>
      </c>
      <c r="S1234" s="1" t="s">
        <v>6846</v>
      </c>
      <c r="U1234" s="1" t="str">
        <f t="shared" si="64"/>
        <v>'411</v>
      </c>
      <c r="AH1234" s="1" t="str">
        <f t="shared" si="60"/>
        <v>'4115511</v>
      </c>
      <c r="AI1234" s="2">
        <f t="shared" si="61"/>
        <v>243158.77</v>
      </c>
      <c r="AJ1234" s="2" t="str">
        <f t="shared" si="62"/>
        <v>Kamatonosni</v>
      </c>
      <c r="AM1234" s="1" t="s">
        <v>2243</v>
      </c>
    </row>
    <row r="1235" spans="1:39" x14ac:dyDescent="0.2">
      <c r="A1235" s="1" t="s">
        <v>6088</v>
      </c>
      <c r="B1235" s="1" t="s">
        <v>6089</v>
      </c>
      <c r="C1235" s="57">
        <v>0</v>
      </c>
      <c r="D1235" s="57">
        <v>45000</v>
      </c>
      <c r="E1235" s="58">
        <v>45000</v>
      </c>
      <c r="F1235" s="58">
        <v>0</v>
      </c>
      <c r="G1235" s="57">
        <v>45000</v>
      </c>
      <c r="H1235" s="57">
        <v>45000</v>
      </c>
      <c r="I1235" s="57">
        <v>0</v>
      </c>
      <c r="J1235" s="57">
        <v>0</v>
      </c>
      <c r="K1235" s="57">
        <f t="shared" si="63"/>
        <v>0</v>
      </c>
      <c r="L1235" s="1" t="s">
        <v>5864</v>
      </c>
      <c r="M1235" s="1" t="s">
        <v>6928</v>
      </c>
      <c r="N1235" s="1" t="s">
        <v>6792</v>
      </c>
      <c r="O1235" s="1" t="s">
        <v>5864</v>
      </c>
      <c r="P1235" s="21" t="s">
        <v>6549</v>
      </c>
      <c r="U1235" s="1" t="str">
        <f t="shared" si="64"/>
        <v>'411</v>
      </c>
      <c r="AH1235" s="1" t="str">
        <f t="shared" si="60"/>
        <v>'4115610</v>
      </c>
      <c r="AI1235" s="2">
        <f t="shared" si="61"/>
        <v>0</v>
      </c>
      <c r="AJ1235" s="2" t="str">
        <f t="shared" si="62"/>
        <v>Kamatonosni</v>
      </c>
      <c r="AM1235" s="1" t="e">
        <v>#N/A</v>
      </c>
    </row>
    <row r="1236" spans="1:39" x14ac:dyDescent="0.2">
      <c r="A1236" s="1" t="s">
        <v>6090</v>
      </c>
      <c r="B1236" s="1" t="s">
        <v>6091</v>
      </c>
      <c r="C1236" s="57">
        <v>0</v>
      </c>
      <c r="D1236" s="57">
        <v>150000</v>
      </c>
      <c r="E1236" s="58">
        <v>150000</v>
      </c>
      <c r="F1236" s="58">
        <v>0</v>
      </c>
      <c r="G1236" s="57">
        <v>150000</v>
      </c>
      <c r="H1236" s="57">
        <v>150000</v>
      </c>
      <c r="I1236" s="57">
        <v>0</v>
      </c>
      <c r="J1236" s="57">
        <v>0</v>
      </c>
      <c r="K1236" s="57">
        <f t="shared" si="63"/>
        <v>0</v>
      </c>
      <c r="L1236" s="1" t="s">
        <v>5864</v>
      </c>
      <c r="M1236" s="1" t="s">
        <v>6928</v>
      </c>
      <c r="N1236" s="1" t="s">
        <v>6792</v>
      </c>
      <c r="O1236" s="1" t="s">
        <v>5864</v>
      </c>
      <c r="P1236" s="21" t="s">
        <v>6549</v>
      </c>
      <c r="S1236" s="1" t="s">
        <v>6849</v>
      </c>
      <c r="U1236" s="1" t="str">
        <f t="shared" si="64"/>
        <v>'411</v>
      </c>
      <c r="AH1236" s="1" t="str">
        <f t="shared" si="60"/>
        <v>'411570</v>
      </c>
      <c r="AI1236" s="2">
        <f t="shared" si="61"/>
        <v>0</v>
      </c>
      <c r="AJ1236" s="2" t="str">
        <f t="shared" si="62"/>
        <v>Nekamat</v>
      </c>
      <c r="AM1236" s="1" t="s">
        <v>6090</v>
      </c>
    </row>
    <row r="1237" spans="1:39" x14ac:dyDescent="0.2">
      <c r="A1237" s="1" t="s">
        <v>2245</v>
      </c>
      <c r="B1237" s="1" t="s">
        <v>2246</v>
      </c>
      <c r="C1237" s="57">
        <v>0</v>
      </c>
      <c r="D1237" s="57">
        <v>30000</v>
      </c>
      <c r="E1237" s="58">
        <v>91400</v>
      </c>
      <c r="F1237" s="58">
        <v>81400</v>
      </c>
      <c r="G1237" s="57">
        <v>91400</v>
      </c>
      <c r="H1237" s="57">
        <v>111400</v>
      </c>
      <c r="I1237" s="57">
        <v>0</v>
      </c>
      <c r="J1237" s="57">
        <v>20000</v>
      </c>
      <c r="K1237" s="57">
        <f t="shared" si="63"/>
        <v>-20000</v>
      </c>
      <c r="L1237" s="1" t="s">
        <v>5864</v>
      </c>
      <c r="M1237" s="1" t="s">
        <v>6928</v>
      </c>
      <c r="N1237" s="1" t="s">
        <v>6792</v>
      </c>
      <c r="O1237" s="1" t="s">
        <v>5864</v>
      </c>
      <c r="P1237" s="21" t="s">
        <v>6548</v>
      </c>
      <c r="S1237" s="1" t="s">
        <v>6846</v>
      </c>
      <c r="U1237" s="1" t="str">
        <f t="shared" si="64"/>
        <v>'411</v>
      </c>
      <c r="AH1237" s="1" t="str">
        <f t="shared" si="60"/>
        <v>'411641</v>
      </c>
      <c r="AI1237" s="2">
        <f t="shared" si="61"/>
        <v>20000</v>
      </c>
      <c r="AJ1237" s="2" t="str">
        <f t="shared" si="62"/>
        <v>Kamatonosni</v>
      </c>
      <c r="AM1237" s="1" t="s">
        <v>2245</v>
      </c>
    </row>
    <row r="1238" spans="1:39" x14ac:dyDescent="0.2">
      <c r="A1238" s="1" t="s">
        <v>2247</v>
      </c>
      <c r="B1238" s="1" t="s">
        <v>2248</v>
      </c>
      <c r="C1238" s="57">
        <v>0</v>
      </c>
      <c r="D1238" s="57">
        <v>582427</v>
      </c>
      <c r="E1238" s="58">
        <v>395365.62</v>
      </c>
      <c r="F1238" s="58">
        <v>561890</v>
      </c>
      <c r="G1238" s="57">
        <v>395365.62</v>
      </c>
      <c r="H1238" s="57">
        <v>1144317</v>
      </c>
      <c r="I1238" s="57">
        <v>0</v>
      </c>
      <c r="J1238" s="57">
        <v>748951.38</v>
      </c>
      <c r="K1238" s="57">
        <f t="shared" si="63"/>
        <v>-748951.38</v>
      </c>
      <c r="L1238" s="1" t="s">
        <v>5864</v>
      </c>
      <c r="M1238" s="1" t="s">
        <v>6928</v>
      </c>
      <c r="N1238" s="1" t="s">
        <v>6792</v>
      </c>
      <c r="O1238" s="1" t="s">
        <v>5864</v>
      </c>
      <c r="P1238" s="21" t="s">
        <v>6548</v>
      </c>
      <c r="S1238" s="1" t="s">
        <v>6846</v>
      </c>
      <c r="U1238" s="1" t="str">
        <f t="shared" si="64"/>
        <v>'411</v>
      </c>
      <c r="AH1238" s="1" t="str">
        <f t="shared" si="60"/>
        <v>'4117580</v>
      </c>
      <c r="AI1238" s="2">
        <f t="shared" si="61"/>
        <v>748951.38</v>
      </c>
      <c r="AJ1238" s="2" t="str">
        <f t="shared" si="62"/>
        <v>Nekamat</v>
      </c>
      <c r="AM1238" s="1" t="s">
        <v>2247</v>
      </c>
    </row>
    <row r="1239" spans="1:39" x14ac:dyDescent="0.2">
      <c r="A1239" s="1" t="s">
        <v>2249</v>
      </c>
      <c r="B1239" s="1" t="s">
        <v>2250</v>
      </c>
      <c r="C1239" s="57">
        <v>0</v>
      </c>
      <c r="D1239" s="57">
        <v>995355.11</v>
      </c>
      <c r="E1239" s="58">
        <v>4575569.12</v>
      </c>
      <c r="F1239" s="58">
        <v>5606441.6100000003</v>
      </c>
      <c r="G1239" s="57">
        <v>4575569.12</v>
      </c>
      <c r="H1239" s="57">
        <v>6601796.7199999997</v>
      </c>
      <c r="I1239" s="57">
        <v>0</v>
      </c>
      <c r="J1239" s="57">
        <v>2026227.6</v>
      </c>
      <c r="K1239" s="57">
        <f t="shared" si="63"/>
        <v>-2026227.6</v>
      </c>
      <c r="L1239" s="1" t="s">
        <v>5864</v>
      </c>
      <c r="M1239" s="1" t="s">
        <v>6928</v>
      </c>
      <c r="N1239" s="1" t="s">
        <v>6792</v>
      </c>
      <c r="O1239" s="1" t="s">
        <v>5864</v>
      </c>
      <c r="P1239" s="21" t="s">
        <v>6548</v>
      </c>
      <c r="S1239" s="1" t="s">
        <v>6846</v>
      </c>
      <c r="U1239" s="1" t="str">
        <f t="shared" si="64"/>
        <v>'411</v>
      </c>
      <c r="AH1239" s="1" t="str">
        <f t="shared" si="60"/>
        <v>'4117581</v>
      </c>
      <c r="AI1239" s="2">
        <f t="shared" si="61"/>
        <v>2026227.6</v>
      </c>
      <c r="AJ1239" s="2" t="str">
        <f t="shared" si="62"/>
        <v>Kamatonosni</v>
      </c>
      <c r="AM1239" s="1" t="s">
        <v>2249</v>
      </c>
    </row>
    <row r="1240" spans="1:39" x14ac:dyDescent="0.2">
      <c r="A1240" s="1" t="s">
        <v>2251</v>
      </c>
      <c r="B1240" s="1" t="s">
        <v>2252</v>
      </c>
      <c r="C1240" s="57">
        <v>0</v>
      </c>
      <c r="D1240" s="57">
        <v>1285165</v>
      </c>
      <c r="E1240" s="58">
        <v>496733</v>
      </c>
      <c r="F1240" s="58">
        <v>220501</v>
      </c>
      <c r="G1240" s="57">
        <v>496733</v>
      </c>
      <c r="H1240" s="57">
        <v>1505666</v>
      </c>
      <c r="I1240" s="57">
        <v>0</v>
      </c>
      <c r="J1240" s="57">
        <v>1008933</v>
      </c>
      <c r="K1240" s="57">
        <f t="shared" si="63"/>
        <v>-1008933</v>
      </c>
      <c r="L1240" s="1" t="s">
        <v>5864</v>
      </c>
      <c r="M1240" s="1" t="s">
        <v>6928</v>
      </c>
      <c r="N1240" s="1" t="s">
        <v>6792</v>
      </c>
      <c r="O1240" s="1" t="s">
        <v>5864</v>
      </c>
      <c r="P1240" s="21" t="s">
        <v>6548</v>
      </c>
      <c r="S1240" s="1" t="s">
        <v>6846</v>
      </c>
      <c r="U1240" s="1" t="str">
        <f t="shared" si="64"/>
        <v>'411</v>
      </c>
      <c r="AH1240" s="1" t="str">
        <f t="shared" si="60"/>
        <v>'4117591</v>
      </c>
      <c r="AI1240" s="2">
        <f t="shared" si="61"/>
        <v>1008933</v>
      </c>
      <c r="AJ1240" s="2" t="str">
        <f t="shared" si="62"/>
        <v>Kamatonosni</v>
      </c>
      <c r="AM1240" s="1" t="s">
        <v>2251</v>
      </c>
    </row>
    <row r="1241" spans="1:39" x14ac:dyDescent="0.2">
      <c r="A1241" s="1" t="s">
        <v>2253</v>
      </c>
      <c r="B1241" s="1" t="s">
        <v>2254</v>
      </c>
      <c r="C1241" s="57">
        <v>0</v>
      </c>
      <c r="D1241" s="57">
        <v>500000</v>
      </c>
      <c r="E1241" s="58">
        <v>500000</v>
      </c>
      <c r="F1241" s="58">
        <v>32629.21</v>
      </c>
      <c r="G1241" s="57">
        <v>500000</v>
      </c>
      <c r="H1241" s="57">
        <v>532629.21</v>
      </c>
      <c r="I1241" s="57">
        <v>0</v>
      </c>
      <c r="J1241" s="57">
        <v>32629.21</v>
      </c>
      <c r="K1241" s="57">
        <f t="shared" si="63"/>
        <v>-32629.21</v>
      </c>
      <c r="L1241" s="1" t="s">
        <v>5864</v>
      </c>
      <c r="M1241" s="1" t="s">
        <v>6928</v>
      </c>
      <c r="N1241" s="1" t="s">
        <v>6792</v>
      </c>
      <c r="O1241" s="1" t="s">
        <v>5864</v>
      </c>
      <c r="P1241" s="21" t="s">
        <v>6548</v>
      </c>
      <c r="S1241" s="1" t="s">
        <v>6846</v>
      </c>
      <c r="U1241" s="1" t="str">
        <f t="shared" si="64"/>
        <v>'411</v>
      </c>
      <c r="AH1241" s="1" t="str">
        <f t="shared" si="60"/>
        <v>'4118400</v>
      </c>
      <c r="AI1241" s="2">
        <f t="shared" si="61"/>
        <v>32629.21</v>
      </c>
      <c r="AJ1241" s="2" t="str">
        <f t="shared" si="62"/>
        <v>Nekamat</v>
      </c>
      <c r="AM1241" s="1" t="s">
        <v>2253</v>
      </c>
    </row>
    <row r="1242" spans="1:39" x14ac:dyDescent="0.2">
      <c r="A1242" s="1" t="s">
        <v>2255</v>
      </c>
      <c r="B1242" s="1" t="s">
        <v>2256</v>
      </c>
      <c r="C1242" s="57">
        <v>0</v>
      </c>
      <c r="D1242" s="57">
        <v>101000</v>
      </c>
      <c r="E1242" s="58">
        <v>1000</v>
      </c>
      <c r="F1242" s="58">
        <v>0</v>
      </c>
      <c r="G1242" s="57">
        <v>1000</v>
      </c>
      <c r="H1242" s="57">
        <v>101000</v>
      </c>
      <c r="I1242" s="57">
        <v>0</v>
      </c>
      <c r="J1242" s="57">
        <v>100000</v>
      </c>
      <c r="K1242" s="57">
        <f t="shared" si="63"/>
        <v>-100000</v>
      </c>
      <c r="L1242" s="1" t="s">
        <v>5864</v>
      </c>
      <c r="M1242" s="1" t="s">
        <v>6928</v>
      </c>
      <c r="N1242" s="1" t="s">
        <v>6792</v>
      </c>
      <c r="O1242" s="1" t="s">
        <v>5864</v>
      </c>
      <c r="P1242" s="21" t="s">
        <v>6549</v>
      </c>
      <c r="S1242" s="1" t="s">
        <v>6849</v>
      </c>
      <c r="U1242" s="1" t="str">
        <f t="shared" si="64"/>
        <v>'411</v>
      </c>
      <c r="AH1242" s="1" t="str">
        <f t="shared" si="60"/>
        <v>'411871</v>
      </c>
      <c r="AI1242" s="2">
        <f t="shared" si="61"/>
        <v>100000</v>
      </c>
      <c r="AJ1242" s="2" t="str">
        <f t="shared" si="62"/>
        <v>Kamatonosni</v>
      </c>
      <c r="AM1242" s="1" t="s">
        <v>2255</v>
      </c>
    </row>
    <row r="1243" spans="1:39" x14ac:dyDescent="0.2">
      <c r="A1243" s="1" t="s">
        <v>2257</v>
      </c>
      <c r="B1243" s="1" t="s">
        <v>2258</v>
      </c>
      <c r="C1243" s="57">
        <v>0</v>
      </c>
      <c r="D1243" s="57">
        <v>694027.63</v>
      </c>
      <c r="E1243" s="58">
        <v>266749.63</v>
      </c>
      <c r="F1243" s="58">
        <v>369500</v>
      </c>
      <c r="G1243" s="57">
        <v>266749.63</v>
      </c>
      <c r="H1243" s="57">
        <v>1063527.6299999999</v>
      </c>
      <c r="I1243" s="57">
        <v>0</v>
      </c>
      <c r="J1243" s="57">
        <v>796778</v>
      </c>
      <c r="K1243" s="57">
        <f t="shared" si="63"/>
        <v>-796778</v>
      </c>
      <c r="L1243" s="1" t="s">
        <v>5864</v>
      </c>
      <c r="M1243" s="1" t="s">
        <v>6928</v>
      </c>
      <c r="N1243" s="1" t="s">
        <v>6792</v>
      </c>
      <c r="O1243" s="1" t="s">
        <v>5864</v>
      </c>
      <c r="P1243" s="21" t="s">
        <v>6548</v>
      </c>
      <c r="S1243" s="1" t="s">
        <v>6846</v>
      </c>
      <c r="U1243" s="1" t="str">
        <f t="shared" si="64"/>
        <v>'411</v>
      </c>
      <c r="AH1243" s="1" t="str">
        <f t="shared" ref="AH1243:AH1274" si="65">VLOOKUP(A1243,ana_depoziti,1,0)</f>
        <v>'4119580</v>
      </c>
      <c r="AI1243" s="2">
        <f t="shared" ref="AI1243:AI1274" si="66">VLOOKUP(A1243,ana_depoziti,7,0)</f>
        <v>796778</v>
      </c>
      <c r="AJ1243" s="2" t="str">
        <f t="shared" ref="AJ1243:AJ1274" si="67">VLOOKUP(A1243,ana_depoziti,10,0)</f>
        <v>Nekamat</v>
      </c>
      <c r="AM1243" s="1" t="s">
        <v>2257</v>
      </c>
    </row>
    <row r="1244" spans="1:39" x14ac:dyDescent="0.2">
      <c r="A1244" s="1" t="s">
        <v>2259</v>
      </c>
      <c r="B1244" s="1" t="s">
        <v>2260</v>
      </c>
      <c r="C1244" s="57">
        <v>0</v>
      </c>
      <c r="D1244" s="57">
        <v>1274471.3</v>
      </c>
      <c r="E1244" s="58">
        <v>224724.8</v>
      </c>
      <c r="F1244" s="58">
        <v>815159</v>
      </c>
      <c r="G1244" s="57">
        <v>224724.8</v>
      </c>
      <c r="H1244" s="57">
        <v>2089630.3</v>
      </c>
      <c r="I1244" s="57">
        <v>0</v>
      </c>
      <c r="J1244" s="57">
        <v>1864905.5</v>
      </c>
      <c r="K1244" s="57">
        <f t="shared" si="63"/>
        <v>-1864905.5</v>
      </c>
      <c r="L1244" s="1" t="s">
        <v>5864</v>
      </c>
      <c r="M1244" s="1" t="s">
        <v>6928</v>
      </c>
      <c r="N1244" s="1" t="s">
        <v>6792</v>
      </c>
      <c r="O1244" s="1" t="s">
        <v>5864</v>
      </c>
      <c r="P1244" s="21" t="s">
        <v>6548</v>
      </c>
      <c r="S1244" s="1" t="s">
        <v>6846</v>
      </c>
      <c r="U1244" s="1" t="str">
        <f t="shared" si="64"/>
        <v>'411</v>
      </c>
      <c r="AH1244" s="1" t="str">
        <f t="shared" si="65"/>
        <v>'4119581</v>
      </c>
      <c r="AI1244" s="2">
        <f t="shared" si="66"/>
        <v>1864905.5</v>
      </c>
      <c r="AJ1244" s="2" t="str">
        <f t="shared" si="67"/>
        <v>Kamatonosni</v>
      </c>
      <c r="AM1244" s="1" t="s">
        <v>2259</v>
      </c>
    </row>
    <row r="1245" spans="1:39" x14ac:dyDescent="0.2">
      <c r="A1245" s="1" t="s">
        <v>2261</v>
      </c>
      <c r="B1245" s="1" t="s">
        <v>2262</v>
      </c>
      <c r="C1245" s="57">
        <v>0</v>
      </c>
      <c r="D1245" s="57">
        <v>1487485.28</v>
      </c>
      <c r="E1245" s="58">
        <v>459949.28</v>
      </c>
      <c r="F1245" s="58">
        <v>215572.02</v>
      </c>
      <c r="G1245" s="57">
        <v>459949.28</v>
      </c>
      <c r="H1245" s="57">
        <v>1703057.3</v>
      </c>
      <c r="I1245" s="57">
        <v>0</v>
      </c>
      <c r="J1245" s="57">
        <v>1243108.02</v>
      </c>
      <c r="K1245" s="57">
        <f t="shared" si="63"/>
        <v>-1243108.02</v>
      </c>
      <c r="L1245" s="1" t="s">
        <v>5864</v>
      </c>
      <c r="M1245" s="1" t="s">
        <v>6928</v>
      </c>
      <c r="N1245" s="1" t="s">
        <v>6792</v>
      </c>
      <c r="O1245" s="1" t="s">
        <v>5864</v>
      </c>
      <c r="P1245" s="21" t="s">
        <v>6548</v>
      </c>
      <c r="S1245" s="1" t="s">
        <v>6846</v>
      </c>
      <c r="U1245" s="1" t="str">
        <f t="shared" si="64"/>
        <v>'411</v>
      </c>
      <c r="AH1245" s="1" t="str">
        <f t="shared" si="65"/>
        <v>'4119591</v>
      </c>
      <c r="AI1245" s="2">
        <f t="shared" si="66"/>
        <v>1243108.02</v>
      </c>
      <c r="AJ1245" s="2" t="str">
        <f t="shared" si="67"/>
        <v>Kamatonosni</v>
      </c>
      <c r="AM1245" s="1" t="s">
        <v>2261</v>
      </c>
    </row>
    <row r="1246" spans="1:39" x14ac:dyDescent="0.2">
      <c r="A1246" s="1" t="s">
        <v>2263</v>
      </c>
      <c r="B1246" s="1" t="s">
        <v>2264</v>
      </c>
      <c r="C1246" s="57">
        <v>0</v>
      </c>
      <c r="D1246" s="57">
        <v>1644054.07</v>
      </c>
      <c r="E1246" s="58">
        <v>2725923.89</v>
      </c>
      <c r="F1246" s="58">
        <v>2282239.09</v>
      </c>
      <c r="G1246" s="57">
        <v>2725923.89</v>
      </c>
      <c r="H1246" s="57">
        <v>3926293.16</v>
      </c>
      <c r="I1246" s="57">
        <v>0</v>
      </c>
      <c r="J1246" s="57">
        <v>1200369.27</v>
      </c>
      <c r="K1246" s="57">
        <f t="shared" si="63"/>
        <v>-1200369.27</v>
      </c>
      <c r="L1246" s="1" t="s">
        <v>5864</v>
      </c>
      <c r="M1246" s="1" t="s">
        <v>6928</v>
      </c>
      <c r="N1246" s="1" t="s">
        <v>6792</v>
      </c>
      <c r="O1246" s="1" t="s">
        <v>5864</v>
      </c>
      <c r="P1246" s="21" t="s">
        <v>6548</v>
      </c>
      <c r="S1246" s="1" t="s">
        <v>6847</v>
      </c>
      <c r="U1246" s="1" t="str">
        <f t="shared" si="64"/>
        <v>'413</v>
      </c>
      <c r="AH1246" s="1" t="str">
        <f t="shared" si="65"/>
        <v>'413151</v>
      </c>
      <c r="AI1246" s="2">
        <f t="shared" si="66"/>
        <v>1200369.27</v>
      </c>
      <c r="AJ1246" s="2" t="str">
        <f t="shared" si="67"/>
        <v>Kamatonosni</v>
      </c>
      <c r="AM1246" s="1" t="s">
        <v>2263</v>
      </c>
    </row>
    <row r="1247" spans="1:39" x14ac:dyDescent="0.2">
      <c r="A1247" s="1" t="s">
        <v>2265</v>
      </c>
      <c r="B1247" s="1" t="s">
        <v>2266</v>
      </c>
      <c r="C1247" s="57">
        <v>0</v>
      </c>
      <c r="D1247" s="57">
        <v>574953.81000000006</v>
      </c>
      <c r="E1247" s="58">
        <v>2552958.0299999998</v>
      </c>
      <c r="F1247" s="58">
        <v>2181462.52</v>
      </c>
      <c r="G1247" s="57">
        <v>2552958.0299999998</v>
      </c>
      <c r="H1247" s="57">
        <v>2756416.33</v>
      </c>
      <c r="I1247" s="57">
        <v>0</v>
      </c>
      <c r="J1247" s="57">
        <v>203458.3</v>
      </c>
      <c r="K1247" s="57">
        <f t="shared" si="63"/>
        <v>-203458.3</v>
      </c>
      <c r="L1247" s="1" t="s">
        <v>5864</v>
      </c>
      <c r="M1247" s="1" t="s">
        <v>6928</v>
      </c>
      <c r="N1247" s="1" t="s">
        <v>6792</v>
      </c>
      <c r="O1247" s="1" t="s">
        <v>5864</v>
      </c>
      <c r="P1247" s="21" t="s">
        <v>6548</v>
      </c>
      <c r="S1247" s="1" t="s">
        <v>6847</v>
      </c>
      <c r="U1247" s="1" t="str">
        <f t="shared" si="64"/>
        <v>'413</v>
      </c>
      <c r="AH1247" s="1" t="str">
        <f t="shared" si="65"/>
        <v>'4131511</v>
      </c>
      <c r="AI1247" s="2">
        <f t="shared" si="66"/>
        <v>203458.3</v>
      </c>
      <c r="AJ1247" s="2" t="str">
        <f t="shared" si="67"/>
        <v>Kamatonosni</v>
      </c>
      <c r="AM1247" s="1" t="s">
        <v>2265</v>
      </c>
    </row>
    <row r="1248" spans="1:39" x14ac:dyDescent="0.2">
      <c r="A1248" s="1" t="s">
        <v>2267</v>
      </c>
      <c r="B1248" s="1" t="s">
        <v>2268</v>
      </c>
      <c r="C1248" s="57">
        <v>0</v>
      </c>
      <c r="D1248" s="57">
        <v>78303.31</v>
      </c>
      <c r="E1248" s="58">
        <v>469947.06</v>
      </c>
      <c r="F1248" s="58">
        <v>544488.19999999995</v>
      </c>
      <c r="G1248" s="57">
        <v>469947.06</v>
      </c>
      <c r="H1248" s="57">
        <v>622791.51</v>
      </c>
      <c r="I1248" s="57">
        <v>0</v>
      </c>
      <c r="J1248" s="57">
        <v>152844.45000000001</v>
      </c>
      <c r="K1248" s="57">
        <f t="shared" si="63"/>
        <v>-152844.45000000001</v>
      </c>
      <c r="L1248" s="1" t="s">
        <v>5864</v>
      </c>
      <c r="M1248" s="1" t="s">
        <v>6928</v>
      </c>
      <c r="N1248" s="1" t="s">
        <v>6792</v>
      </c>
      <c r="O1248" s="1" t="s">
        <v>5864</v>
      </c>
      <c r="P1248" s="21" t="s">
        <v>6548</v>
      </c>
      <c r="S1248" s="1" t="s">
        <v>6847</v>
      </c>
      <c r="U1248" s="1" t="str">
        <f t="shared" si="64"/>
        <v>'413</v>
      </c>
      <c r="AH1248" s="1" t="str">
        <f t="shared" si="65"/>
        <v>'4131512</v>
      </c>
      <c r="AI1248" s="2">
        <f t="shared" si="66"/>
        <v>152844.45000000001</v>
      </c>
      <c r="AJ1248" s="2" t="str">
        <f t="shared" si="67"/>
        <v>Kamatonosni</v>
      </c>
      <c r="AM1248" s="1" t="s">
        <v>2267</v>
      </c>
    </row>
    <row r="1249" spans="1:39" x14ac:dyDescent="0.2">
      <c r="A1249" s="1" t="s">
        <v>6092</v>
      </c>
      <c r="B1249" s="1" t="s">
        <v>6093</v>
      </c>
      <c r="C1249" s="57">
        <v>0</v>
      </c>
      <c r="D1249" s="57">
        <v>30000</v>
      </c>
      <c r="E1249" s="58">
        <v>30000</v>
      </c>
      <c r="F1249" s="58">
        <v>0</v>
      </c>
      <c r="G1249" s="57">
        <v>30000</v>
      </c>
      <c r="H1249" s="57">
        <v>30000</v>
      </c>
      <c r="I1249" s="57">
        <v>0</v>
      </c>
      <c r="J1249" s="57">
        <v>0</v>
      </c>
      <c r="K1249" s="57">
        <f t="shared" si="63"/>
        <v>0</v>
      </c>
      <c r="L1249" s="1" t="s">
        <v>5864</v>
      </c>
      <c r="M1249" s="1" t="s">
        <v>6928</v>
      </c>
      <c r="N1249" s="1" t="s">
        <v>6792</v>
      </c>
      <c r="O1249" s="1" t="s">
        <v>5864</v>
      </c>
      <c r="P1249" s="21" t="s">
        <v>6548</v>
      </c>
      <c r="U1249" s="1" t="str">
        <f t="shared" si="64"/>
        <v>'413</v>
      </c>
      <c r="AH1249" s="1" t="str">
        <f t="shared" si="65"/>
        <v>'413241</v>
      </c>
      <c r="AI1249" s="2">
        <f t="shared" si="66"/>
        <v>0</v>
      </c>
      <c r="AJ1249" s="2" t="str">
        <f t="shared" si="67"/>
        <v>Kamatonosni</v>
      </c>
      <c r="AM1249" s="1" t="e">
        <v>#N/A</v>
      </c>
    </row>
    <row r="1250" spans="1:39" x14ac:dyDescent="0.2">
      <c r="A1250" s="1" t="s">
        <v>6094</v>
      </c>
      <c r="B1250" s="1" t="s">
        <v>6095</v>
      </c>
      <c r="C1250" s="57">
        <v>0</v>
      </c>
      <c r="D1250" s="57">
        <v>20000</v>
      </c>
      <c r="E1250" s="58">
        <v>20000</v>
      </c>
      <c r="F1250" s="58">
        <v>0</v>
      </c>
      <c r="G1250" s="57">
        <v>20000</v>
      </c>
      <c r="H1250" s="57">
        <v>20000</v>
      </c>
      <c r="I1250" s="57">
        <v>0</v>
      </c>
      <c r="J1250" s="57">
        <v>0</v>
      </c>
      <c r="K1250" s="57">
        <f t="shared" si="63"/>
        <v>0</v>
      </c>
      <c r="L1250" s="1" t="s">
        <v>5864</v>
      </c>
      <c r="M1250" s="1" t="s">
        <v>6928</v>
      </c>
      <c r="N1250" s="1" t="s">
        <v>6792</v>
      </c>
      <c r="O1250" s="1" t="s">
        <v>5864</v>
      </c>
      <c r="P1250" s="21" t="s">
        <v>6548</v>
      </c>
      <c r="U1250" s="1" t="str">
        <f t="shared" si="64"/>
        <v>'413</v>
      </c>
      <c r="AH1250" s="1" t="str">
        <f t="shared" si="65"/>
        <v>'4132413</v>
      </c>
      <c r="AI1250" s="2">
        <f t="shared" si="66"/>
        <v>0</v>
      </c>
      <c r="AJ1250" s="2" t="str">
        <f t="shared" si="67"/>
        <v>Kamatonosni</v>
      </c>
      <c r="AM1250" s="1" t="e">
        <v>#N/A</v>
      </c>
    </row>
    <row r="1251" spans="1:39" x14ac:dyDescent="0.2">
      <c r="A1251" s="1" t="s">
        <v>2269</v>
      </c>
      <c r="B1251" s="1" t="s">
        <v>2270</v>
      </c>
      <c r="C1251" s="57">
        <v>0</v>
      </c>
      <c r="D1251" s="57">
        <v>5214832.78</v>
      </c>
      <c r="E1251" s="58">
        <v>4663347.17</v>
      </c>
      <c r="F1251" s="58">
        <v>4913966.78</v>
      </c>
      <c r="G1251" s="57">
        <v>4663347.17</v>
      </c>
      <c r="H1251" s="57">
        <v>10128799.560000001</v>
      </c>
      <c r="I1251" s="57">
        <v>0</v>
      </c>
      <c r="J1251" s="57">
        <v>5465452.3899999997</v>
      </c>
      <c r="K1251" s="57">
        <f t="shared" si="63"/>
        <v>-5465452.3899999997</v>
      </c>
      <c r="L1251" s="1" t="s">
        <v>5864</v>
      </c>
      <c r="M1251" s="1" t="s">
        <v>6928</v>
      </c>
      <c r="N1251" s="1" t="s">
        <v>6792</v>
      </c>
      <c r="O1251" s="1" t="s">
        <v>5864</v>
      </c>
      <c r="P1251" s="21" t="s">
        <v>6548</v>
      </c>
      <c r="S1251" s="1" t="s">
        <v>6847</v>
      </c>
      <c r="U1251" s="1" t="str">
        <f t="shared" si="64"/>
        <v>'413</v>
      </c>
      <c r="AH1251" s="1" t="str">
        <f t="shared" si="65"/>
        <v>'413251</v>
      </c>
      <c r="AI1251" s="2">
        <f t="shared" si="66"/>
        <v>5465452.3899999997</v>
      </c>
      <c r="AJ1251" s="2" t="str">
        <f t="shared" si="67"/>
        <v>Kamatonosni</v>
      </c>
      <c r="AM1251" s="1" t="s">
        <v>2269</v>
      </c>
    </row>
    <row r="1252" spans="1:39" x14ac:dyDescent="0.2">
      <c r="A1252" s="1" t="s">
        <v>2271</v>
      </c>
      <c r="B1252" s="1" t="s">
        <v>2272</v>
      </c>
      <c r="C1252" s="57">
        <v>0</v>
      </c>
      <c r="D1252" s="57">
        <v>57319.74</v>
      </c>
      <c r="E1252" s="58">
        <v>48829.74</v>
      </c>
      <c r="F1252" s="58">
        <v>3000</v>
      </c>
      <c r="G1252" s="57">
        <v>48829.74</v>
      </c>
      <c r="H1252" s="57">
        <v>60319.74</v>
      </c>
      <c r="I1252" s="57">
        <v>0</v>
      </c>
      <c r="J1252" s="57">
        <v>11490</v>
      </c>
      <c r="K1252" s="57">
        <f t="shared" si="63"/>
        <v>-11490</v>
      </c>
      <c r="L1252" s="1" t="s">
        <v>5864</v>
      </c>
      <c r="M1252" s="1" t="s">
        <v>6928</v>
      </c>
      <c r="N1252" s="1" t="s">
        <v>6792</v>
      </c>
      <c r="O1252" s="1" t="s">
        <v>5864</v>
      </c>
      <c r="P1252" s="21" t="s">
        <v>6548</v>
      </c>
      <c r="S1252" s="1" t="s">
        <v>6847</v>
      </c>
      <c r="U1252" s="1" t="str">
        <f t="shared" si="64"/>
        <v>'413</v>
      </c>
      <c r="AH1252" s="1" t="str">
        <f t="shared" si="65"/>
        <v>'413252</v>
      </c>
      <c r="AI1252" s="2">
        <f t="shared" si="66"/>
        <v>11490</v>
      </c>
      <c r="AJ1252" s="2" t="str">
        <f t="shared" si="67"/>
        <v>Kamatonosni</v>
      </c>
      <c r="AM1252" s="1" t="s">
        <v>2271</v>
      </c>
    </row>
    <row r="1253" spans="1:39" x14ac:dyDescent="0.2">
      <c r="A1253" s="1" t="s">
        <v>2273</v>
      </c>
      <c r="B1253" s="1" t="s">
        <v>2274</v>
      </c>
      <c r="C1253" s="57">
        <v>0</v>
      </c>
      <c r="D1253" s="57">
        <v>2605645.7400000002</v>
      </c>
      <c r="E1253" s="58">
        <v>2687792.17</v>
      </c>
      <c r="F1253" s="58">
        <v>1931770</v>
      </c>
      <c r="G1253" s="57">
        <v>2687792.17</v>
      </c>
      <c r="H1253" s="57">
        <v>4537415.74</v>
      </c>
      <c r="I1253" s="57">
        <v>0</v>
      </c>
      <c r="J1253" s="57">
        <v>1849623.57</v>
      </c>
      <c r="K1253" s="57">
        <f t="shared" si="63"/>
        <v>-1849623.57</v>
      </c>
      <c r="L1253" s="1" t="s">
        <v>5864</v>
      </c>
      <c r="M1253" s="1" t="s">
        <v>6928</v>
      </c>
      <c r="N1253" s="1" t="s">
        <v>6792</v>
      </c>
      <c r="O1253" s="1" t="s">
        <v>5864</v>
      </c>
      <c r="P1253" s="21" t="s">
        <v>6548</v>
      </c>
      <c r="S1253" s="1" t="s">
        <v>6847</v>
      </c>
      <c r="U1253" s="1" t="str">
        <f t="shared" si="64"/>
        <v>'413</v>
      </c>
      <c r="AH1253" s="1" t="str">
        <f t="shared" si="65"/>
        <v>'413253</v>
      </c>
      <c r="AI1253" s="2">
        <f t="shared" si="66"/>
        <v>1849623.57</v>
      </c>
      <c r="AJ1253" s="2" t="str">
        <f t="shared" si="67"/>
        <v>Kamatonosni</v>
      </c>
      <c r="AM1253" s="1" t="s">
        <v>2273</v>
      </c>
    </row>
    <row r="1254" spans="1:39" x14ac:dyDescent="0.2">
      <c r="A1254" s="1" t="s">
        <v>2275</v>
      </c>
      <c r="B1254" s="1" t="s">
        <v>2276</v>
      </c>
      <c r="C1254" s="57">
        <v>0</v>
      </c>
      <c r="D1254" s="57">
        <v>358655.36</v>
      </c>
      <c r="E1254" s="58">
        <v>554420.78</v>
      </c>
      <c r="F1254" s="58">
        <v>540712.13</v>
      </c>
      <c r="G1254" s="57">
        <v>554420.78</v>
      </c>
      <c r="H1254" s="57">
        <v>899367.49</v>
      </c>
      <c r="I1254" s="57">
        <v>0</v>
      </c>
      <c r="J1254" s="57">
        <v>344946.71</v>
      </c>
      <c r="K1254" s="57">
        <f t="shared" si="63"/>
        <v>-344946.71</v>
      </c>
      <c r="L1254" s="1" t="s">
        <v>5864</v>
      </c>
      <c r="M1254" s="1" t="s">
        <v>6928</v>
      </c>
      <c r="N1254" s="1" t="s">
        <v>6792</v>
      </c>
      <c r="O1254" s="1" t="s">
        <v>5864</v>
      </c>
      <c r="P1254" s="21" t="s">
        <v>6548</v>
      </c>
      <c r="S1254" s="1" t="s">
        <v>6847</v>
      </c>
      <c r="U1254" s="1" t="str">
        <f t="shared" si="64"/>
        <v>'413</v>
      </c>
      <c r="AH1254" s="1" t="str">
        <f t="shared" si="65"/>
        <v>'413254</v>
      </c>
      <c r="AI1254" s="2">
        <f t="shared" si="66"/>
        <v>344946.71</v>
      </c>
      <c r="AJ1254" s="2" t="str">
        <f t="shared" si="67"/>
        <v>Kamatonosni</v>
      </c>
      <c r="AM1254" s="1" t="s">
        <v>2275</v>
      </c>
    </row>
    <row r="1255" spans="1:39" x14ac:dyDescent="0.2">
      <c r="A1255" s="1" t="s">
        <v>2277</v>
      </c>
      <c r="B1255" s="1" t="s">
        <v>2278</v>
      </c>
      <c r="C1255" s="57">
        <v>0</v>
      </c>
      <c r="D1255" s="57">
        <v>54500</v>
      </c>
      <c r="E1255" s="58">
        <v>50000</v>
      </c>
      <c r="F1255" s="58">
        <v>0</v>
      </c>
      <c r="G1255" s="57">
        <v>50000</v>
      </c>
      <c r="H1255" s="57">
        <v>54500</v>
      </c>
      <c r="I1255" s="57">
        <v>0</v>
      </c>
      <c r="J1255" s="57">
        <v>4500</v>
      </c>
      <c r="K1255" s="57">
        <f t="shared" si="63"/>
        <v>-4500</v>
      </c>
      <c r="L1255" s="1" t="s">
        <v>5864</v>
      </c>
      <c r="M1255" s="1" t="s">
        <v>6928</v>
      </c>
      <c r="N1255" s="1" t="s">
        <v>6792</v>
      </c>
      <c r="O1255" s="1" t="s">
        <v>5864</v>
      </c>
      <c r="P1255" s="21" t="s">
        <v>6548</v>
      </c>
      <c r="S1255" s="1" t="s">
        <v>6847</v>
      </c>
      <c r="U1255" s="1" t="str">
        <f t="shared" si="64"/>
        <v>'413</v>
      </c>
      <c r="AH1255" s="1" t="str">
        <f t="shared" si="65"/>
        <v>'413441</v>
      </c>
      <c r="AI1255" s="2">
        <f t="shared" si="66"/>
        <v>4500</v>
      </c>
      <c r="AJ1255" s="2" t="str">
        <f t="shared" si="67"/>
        <v>Kamatonosni</v>
      </c>
      <c r="AM1255" s="1" t="s">
        <v>2277</v>
      </c>
    </row>
    <row r="1256" spans="1:39" x14ac:dyDescent="0.2">
      <c r="A1256" s="1" t="s">
        <v>2279</v>
      </c>
      <c r="B1256" s="1" t="s">
        <v>2280</v>
      </c>
      <c r="C1256" s="57">
        <v>0</v>
      </c>
      <c r="D1256" s="57">
        <v>105736.24</v>
      </c>
      <c r="E1256" s="58">
        <v>14895.17</v>
      </c>
      <c r="F1256" s="58">
        <v>16335.37</v>
      </c>
      <c r="G1256" s="57">
        <v>14895.17</v>
      </c>
      <c r="H1256" s="57">
        <v>122071.61</v>
      </c>
      <c r="I1256" s="57">
        <v>0</v>
      </c>
      <c r="J1256" s="57">
        <v>107176.44</v>
      </c>
      <c r="K1256" s="57">
        <f t="shared" si="63"/>
        <v>-107176.44</v>
      </c>
      <c r="L1256" s="1" t="s">
        <v>5864</v>
      </c>
      <c r="M1256" s="1" t="s">
        <v>6928</v>
      </c>
      <c r="N1256" s="1" t="s">
        <v>6792</v>
      </c>
      <c r="O1256" s="1" t="s">
        <v>5864</v>
      </c>
      <c r="P1256" s="21" t="s">
        <v>6548</v>
      </c>
      <c r="S1256" s="1" t="s">
        <v>6847</v>
      </c>
      <c r="U1256" s="1" t="str">
        <f t="shared" si="64"/>
        <v>'413</v>
      </c>
      <c r="AH1256" s="1" t="str">
        <f t="shared" si="65"/>
        <v>'41345</v>
      </c>
      <c r="AI1256" s="2">
        <f t="shared" si="66"/>
        <v>107176.44</v>
      </c>
      <c r="AJ1256" s="2" t="str">
        <f t="shared" si="67"/>
        <v>Kamatonosni</v>
      </c>
      <c r="AM1256" s="1" t="s">
        <v>2279</v>
      </c>
    </row>
    <row r="1257" spans="1:39" x14ac:dyDescent="0.2">
      <c r="A1257" s="1" t="s">
        <v>2281</v>
      </c>
      <c r="B1257" s="1" t="s">
        <v>2282</v>
      </c>
      <c r="C1257" s="57">
        <v>0</v>
      </c>
      <c r="D1257" s="57">
        <v>794687.38</v>
      </c>
      <c r="E1257" s="58">
        <v>471174.79</v>
      </c>
      <c r="F1257" s="58">
        <v>316861.67</v>
      </c>
      <c r="G1257" s="57">
        <v>471174.79</v>
      </c>
      <c r="H1257" s="57">
        <v>1111549.05</v>
      </c>
      <c r="I1257" s="57">
        <v>0</v>
      </c>
      <c r="J1257" s="57">
        <v>640374.26</v>
      </c>
      <c r="K1257" s="57">
        <f t="shared" si="63"/>
        <v>-640374.26</v>
      </c>
      <c r="L1257" s="1" t="s">
        <v>5864</v>
      </c>
      <c r="M1257" s="1" t="s">
        <v>6928</v>
      </c>
      <c r="N1257" s="1" t="s">
        <v>6792</v>
      </c>
      <c r="O1257" s="1" t="s">
        <v>5864</v>
      </c>
      <c r="P1257" s="21" t="s">
        <v>6548</v>
      </c>
      <c r="S1257" s="1" t="s">
        <v>6847</v>
      </c>
      <c r="U1257" s="1" t="str">
        <f t="shared" si="64"/>
        <v>'413</v>
      </c>
      <c r="AH1257" s="1" t="str">
        <f t="shared" si="65"/>
        <v>'413451</v>
      </c>
      <c r="AI1257" s="2">
        <f t="shared" si="66"/>
        <v>640374.26</v>
      </c>
      <c r="AJ1257" s="2" t="str">
        <f t="shared" si="67"/>
        <v>Kamatonosni</v>
      </c>
      <c r="AM1257" s="1" t="s">
        <v>2281</v>
      </c>
    </row>
    <row r="1258" spans="1:39" x14ac:dyDescent="0.2">
      <c r="A1258" s="1" t="s">
        <v>2283</v>
      </c>
      <c r="B1258" s="1" t="s">
        <v>2284</v>
      </c>
      <c r="C1258" s="57">
        <v>0</v>
      </c>
      <c r="D1258" s="57">
        <v>24181.08</v>
      </c>
      <c r="E1258" s="58">
        <v>20549.2</v>
      </c>
      <c r="F1258" s="58">
        <v>4158.18</v>
      </c>
      <c r="G1258" s="57">
        <v>20549.2</v>
      </c>
      <c r="H1258" s="57">
        <v>28339.26</v>
      </c>
      <c r="I1258" s="57">
        <v>0</v>
      </c>
      <c r="J1258" s="57">
        <v>7790.06</v>
      </c>
      <c r="K1258" s="57">
        <f t="shared" si="63"/>
        <v>-7790.06</v>
      </c>
      <c r="L1258" s="1" t="s">
        <v>5864</v>
      </c>
      <c r="M1258" s="1" t="s">
        <v>6928</v>
      </c>
      <c r="N1258" s="1" t="s">
        <v>6792</v>
      </c>
      <c r="O1258" s="1" t="s">
        <v>5864</v>
      </c>
      <c r="P1258" s="21" t="s">
        <v>6548</v>
      </c>
      <c r="S1258" s="1" t="s">
        <v>6847</v>
      </c>
      <c r="U1258" s="1" t="str">
        <f t="shared" si="64"/>
        <v>'413</v>
      </c>
      <c r="AH1258" s="1" t="str">
        <f t="shared" si="65"/>
        <v>'413452</v>
      </c>
      <c r="AI1258" s="2">
        <f t="shared" si="66"/>
        <v>7790.06</v>
      </c>
      <c r="AJ1258" s="2" t="str">
        <f t="shared" si="67"/>
        <v>Kamatonosni</v>
      </c>
      <c r="AM1258" s="1" t="s">
        <v>2283</v>
      </c>
    </row>
    <row r="1259" spans="1:39" x14ac:dyDescent="0.2">
      <c r="A1259" s="1" t="s">
        <v>2285</v>
      </c>
      <c r="B1259" s="1" t="s">
        <v>2286</v>
      </c>
      <c r="C1259" s="57">
        <v>0</v>
      </c>
      <c r="D1259" s="57">
        <v>435040.61</v>
      </c>
      <c r="E1259" s="58">
        <v>292470.61</v>
      </c>
      <c r="F1259" s="58">
        <v>755005</v>
      </c>
      <c r="G1259" s="57">
        <v>292470.61</v>
      </c>
      <c r="H1259" s="57">
        <v>1190045.6100000001</v>
      </c>
      <c r="I1259" s="57">
        <v>0</v>
      </c>
      <c r="J1259" s="57">
        <v>897575</v>
      </c>
      <c r="K1259" s="57">
        <f t="shared" si="63"/>
        <v>-897575</v>
      </c>
      <c r="L1259" s="1" t="s">
        <v>5864</v>
      </c>
      <c r="M1259" s="1" t="s">
        <v>6928</v>
      </c>
      <c r="N1259" s="1" t="s">
        <v>6792</v>
      </c>
      <c r="O1259" s="1" t="s">
        <v>5864</v>
      </c>
      <c r="P1259" s="21" t="s">
        <v>6548</v>
      </c>
      <c r="S1259" s="1" t="s">
        <v>6847</v>
      </c>
      <c r="U1259" s="1" t="str">
        <f t="shared" si="64"/>
        <v>'413</v>
      </c>
      <c r="AH1259" s="1" t="str">
        <f t="shared" si="65"/>
        <v>'413453</v>
      </c>
      <c r="AI1259" s="2">
        <f t="shared" si="66"/>
        <v>897575</v>
      </c>
      <c r="AJ1259" s="2" t="str">
        <f t="shared" si="67"/>
        <v>Kamatonosni</v>
      </c>
      <c r="AM1259" s="1" t="s">
        <v>2285</v>
      </c>
    </row>
    <row r="1260" spans="1:39" x14ac:dyDescent="0.2">
      <c r="A1260" s="1" t="s">
        <v>2287</v>
      </c>
      <c r="B1260" s="1" t="s">
        <v>2288</v>
      </c>
      <c r="C1260" s="57">
        <v>0</v>
      </c>
      <c r="D1260" s="57">
        <v>46799.31</v>
      </c>
      <c r="E1260" s="58">
        <v>31434.87</v>
      </c>
      <c r="F1260" s="58">
        <v>30624.62</v>
      </c>
      <c r="G1260" s="57">
        <v>31434.87</v>
      </c>
      <c r="H1260" s="57">
        <v>77423.929999999993</v>
      </c>
      <c r="I1260" s="57">
        <v>0</v>
      </c>
      <c r="J1260" s="57">
        <v>45989.06</v>
      </c>
      <c r="K1260" s="57">
        <f t="shared" si="63"/>
        <v>-45989.06</v>
      </c>
      <c r="L1260" s="1" t="s">
        <v>5864</v>
      </c>
      <c r="M1260" s="1" t="s">
        <v>6928</v>
      </c>
      <c r="N1260" s="1" t="s">
        <v>6792</v>
      </c>
      <c r="O1260" s="1" t="s">
        <v>5864</v>
      </c>
      <c r="P1260" s="21" t="s">
        <v>6548</v>
      </c>
      <c r="S1260" s="1" t="s">
        <v>6847</v>
      </c>
      <c r="U1260" s="1" t="str">
        <f t="shared" si="64"/>
        <v>'413</v>
      </c>
      <c r="AH1260" s="1" t="str">
        <f t="shared" si="65"/>
        <v>'413454</v>
      </c>
      <c r="AI1260" s="2">
        <f t="shared" si="66"/>
        <v>45989.06</v>
      </c>
      <c r="AJ1260" s="2" t="str">
        <f t="shared" si="67"/>
        <v>Kamatonosni</v>
      </c>
      <c r="AM1260" s="1" t="s">
        <v>2287</v>
      </c>
    </row>
    <row r="1261" spans="1:39" x14ac:dyDescent="0.2">
      <c r="A1261" s="1" t="s">
        <v>2289</v>
      </c>
      <c r="B1261" s="1" t="s">
        <v>2290</v>
      </c>
      <c r="C1261" s="57">
        <v>0</v>
      </c>
      <c r="D1261" s="57">
        <v>348987.44</v>
      </c>
      <c r="E1261" s="58">
        <v>196339.48</v>
      </c>
      <c r="F1261" s="58">
        <v>362125.92</v>
      </c>
      <c r="G1261" s="57">
        <v>196339.48</v>
      </c>
      <c r="H1261" s="57">
        <v>711113.36</v>
      </c>
      <c r="I1261" s="57">
        <v>0</v>
      </c>
      <c r="J1261" s="57">
        <v>514773.88</v>
      </c>
      <c r="K1261" s="57">
        <f t="shared" si="63"/>
        <v>-514773.88</v>
      </c>
      <c r="L1261" s="1" t="s">
        <v>5864</v>
      </c>
      <c r="M1261" s="1" t="s">
        <v>6928</v>
      </c>
      <c r="N1261" s="1" t="s">
        <v>6792</v>
      </c>
      <c r="O1261" s="1" t="s">
        <v>5864</v>
      </c>
      <c r="P1261" s="21" t="s">
        <v>6548</v>
      </c>
      <c r="S1261" s="1" t="s">
        <v>6847</v>
      </c>
      <c r="U1261" s="1" t="str">
        <f t="shared" si="64"/>
        <v>'413</v>
      </c>
      <c r="AH1261" s="1" t="str">
        <f t="shared" si="65"/>
        <v>'413456</v>
      </c>
      <c r="AI1261" s="2">
        <f t="shared" si="66"/>
        <v>514773.88</v>
      </c>
      <c r="AJ1261" s="2" t="str">
        <f t="shared" si="67"/>
        <v>Kamatonosni</v>
      </c>
      <c r="AM1261" s="1" t="s">
        <v>2289</v>
      </c>
    </row>
    <row r="1262" spans="1:39" x14ac:dyDescent="0.2">
      <c r="A1262" s="1" t="s">
        <v>2291</v>
      </c>
      <c r="B1262" s="1" t="s">
        <v>2292</v>
      </c>
      <c r="C1262" s="57">
        <v>0</v>
      </c>
      <c r="D1262" s="57">
        <v>42108.83</v>
      </c>
      <c r="E1262" s="58">
        <v>103333</v>
      </c>
      <c r="F1262" s="58">
        <v>95432.51</v>
      </c>
      <c r="G1262" s="57">
        <v>103333</v>
      </c>
      <c r="H1262" s="57">
        <v>137541.34</v>
      </c>
      <c r="I1262" s="57">
        <v>0</v>
      </c>
      <c r="J1262" s="57">
        <v>34208.339999999997</v>
      </c>
      <c r="K1262" s="57">
        <f t="shared" si="63"/>
        <v>-34208.339999999997</v>
      </c>
      <c r="L1262" s="1" t="s">
        <v>5864</v>
      </c>
      <c r="M1262" s="1" t="s">
        <v>6928</v>
      </c>
      <c r="N1262" s="1" t="s">
        <v>6792</v>
      </c>
      <c r="O1262" s="1" t="s">
        <v>5864</v>
      </c>
      <c r="P1262" s="21" t="s">
        <v>6550</v>
      </c>
      <c r="S1262" s="1" t="s">
        <v>6847</v>
      </c>
      <c r="U1262" s="1" t="str">
        <f t="shared" si="64"/>
        <v>'413</v>
      </c>
      <c r="AH1262" s="1" t="str">
        <f t="shared" si="65"/>
        <v>'413481</v>
      </c>
      <c r="AI1262" s="2">
        <f t="shared" si="66"/>
        <v>34208.339999999997</v>
      </c>
      <c r="AJ1262" s="2" t="str">
        <f t="shared" si="67"/>
        <v>Kamatonosni</v>
      </c>
      <c r="AM1262" s="1" t="s">
        <v>2291</v>
      </c>
    </row>
    <row r="1263" spans="1:39" x14ac:dyDescent="0.2">
      <c r="A1263" s="1" t="s">
        <v>2293</v>
      </c>
      <c r="B1263" s="1" t="s">
        <v>2294</v>
      </c>
      <c r="C1263" s="57">
        <v>0</v>
      </c>
      <c r="D1263" s="57">
        <v>340000</v>
      </c>
      <c r="E1263" s="58">
        <v>300000</v>
      </c>
      <c r="F1263" s="58">
        <v>0</v>
      </c>
      <c r="G1263" s="57">
        <v>300000</v>
      </c>
      <c r="H1263" s="57">
        <v>340000</v>
      </c>
      <c r="I1263" s="57">
        <v>0</v>
      </c>
      <c r="J1263" s="57">
        <v>40000</v>
      </c>
      <c r="K1263" s="57">
        <f t="shared" si="63"/>
        <v>-40000</v>
      </c>
      <c r="L1263" s="1" t="s">
        <v>5864</v>
      </c>
      <c r="M1263" s="1" t="s">
        <v>6928</v>
      </c>
      <c r="N1263" s="1" t="s">
        <v>6792</v>
      </c>
      <c r="O1263" s="1" t="s">
        <v>5864</v>
      </c>
      <c r="P1263" s="21" t="s">
        <v>6548</v>
      </c>
      <c r="S1263" s="1" t="s">
        <v>6846</v>
      </c>
      <c r="U1263" s="1" t="str">
        <f t="shared" si="64"/>
        <v>'413</v>
      </c>
      <c r="AH1263" s="1" t="str">
        <f t="shared" si="65"/>
        <v>'413541</v>
      </c>
      <c r="AI1263" s="2">
        <f t="shared" si="66"/>
        <v>40000</v>
      </c>
      <c r="AJ1263" s="2" t="str">
        <f t="shared" si="67"/>
        <v>Kamatonosni</v>
      </c>
      <c r="AM1263" s="1" t="s">
        <v>2293</v>
      </c>
    </row>
    <row r="1264" spans="1:39" x14ac:dyDescent="0.2">
      <c r="A1264" s="1" t="s">
        <v>2295</v>
      </c>
      <c r="B1264" s="1" t="s">
        <v>2296</v>
      </c>
      <c r="C1264" s="57">
        <v>0</v>
      </c>
      <c r="D1264" s="57">
        <v>84740.79</v>
      </c>
      <c r="E1264" s="58">
        <v>14354.87</v>
      </c>
      <c r="F1264" s="58">
        <v>9636.9</v>
      </c>
      <c r="G1264" s="57">
        <v>14354.87</v>
      </c>
      <c r="H1264" s="57">
        <v>94377.69</v>
      </c>
      <c r="I1264" s="57">
        <v>0</v>
      </c>
      <c r="J1264" s="57">
        <v>80022.820000000007</v>
      </c>
      <c r="K1264" s="57">
        <f t="shared" si="63"/>
        <v>-80022.820000000007</v>
      </c>
      <c r="L1264" s="1" t="s">
        <v>5864</v>
      </c>
      <c r="M1264" s="1" t="s">
        <v>6928</v>
      </c>
      <c r="N1264" s="1" t="s">
        <v>6792</v>
      </c>
      <c r="O1264" s="1" t="s">
        <v>5864</v>
      </c>
      <c r="P1264" s="21" t="s">
        <v>6548</v>
      </c>
      <c r="S1264" s="1" t="s">
        <v>6846</v>
      </c>
      <c r="U1264" s="1" t="str">
        <f t="shared" si="64"/>
        <v>'413</v>
      </c>
      <c r="AH1264" s="1" t="str">
        <f t="shared" si="65"/>
        <v>'41355</v>
      </c>
      <c r="AI1264" s="2">
        <f t="shared" si="66"/>
        <v>80022.820000000007</v>
      </c>
      <c r="AJ1264" s="2" t="str">
        <f t="shared" si="67"/>
        <v>Kamatonosni</v>
      </c>
      <c r="AM1264" s="1" t="s">
        <v>2295</v>
      </c>
    </row>
    <row r="1265" spans="1:39" x14ac:dyDescent="0.2">
      <c r="A1265" s="1" t="s">
        <v>2297</v>
      </c>
      <c r="B1265" s="1" t="s">
        <v>2298</v>
      </c>
      <c r="C1265" s="57">
        <v>0</v>
      </c>
      <c r="D1265" s="57">
        <v>36014252.549999997</v>
      </c>
      <c r="E1265" s="58">
        <v>22176823.329999998</v>
      </c>
      <c r="F1265" s="58">
        <v>34585805.890000001</v>
      </c>
      <c r="G1265" s="57">
        <v>22176823.329999998</v>
      </c>
      <c r="H1265" s="57">
        <v>70600058.439999998</v>
      </c>
      <c r="I1265" s="57">
        <v>0</v>
      </c>
      <c r="J1265" s="57">
        <v>48423235.109999999</v>
      </c>
      <c r="K1265" s="57">
        <f t="shared" si="63"/>
        <v>-48423235.109999999</v>
      </c>
      <c r="L1265" s="1" t="s">
        <v>5864</v>
      </c>
      <c r="M1265" s="1" t="s">
        <v>6928</v>
      </c>
      <c r="N1265" s="1" t="s">
        <v>6792</v>
      </c>
      <c r="O1265" s="1" t="s">
        <v>5864</v>
      </c>
      <c r="P1265" s="21" t="s">
        <v>6548</v>
      </c>
      <c r="S1265" s="1" t="s">
        <v>6846</v>
      </c>
      <c r="U1265" s="1" t="str">
        <f t="shared" si="64"/>
        <v>'413</v>
      </c>
      <c r="AH1265" s="1" t="str">
        <f t="shared" si="65"/>
        <v>'413551</v>
      </c>
      <c r="AI1265" s="2">
        <f t="shared" si="66"/>
        <v>48423235.109999999</v>
      </c>
      <c r="AJ1265" s="2" t="str">
        <f t="shared" si="67"/>
        <v>Kamatonosni</v>
      </c>
      <c r="AM1265" s="1" t="s">
        <v>2297</v>
      </c>
    </row>
    <row r="1266" spans="1:39" x14ac:dyDescent="0.2">
      <c r="A1266" s="1" t="s">
        <v>2299</v>
      </c>
      <c r="B1266" s="1" t="s">
        <v>2300</v>
      </c>
      <c r="C1266" s="57">
        <v>0</v>
      </c>
      <c r="D1266" s="57">
        <v>458942.52</v>
      </c>
      <c r="E1266" s="58">
        <v>221202.95</v>
      </c>
      <c r="F1266" s="58">
        <v>421107.97</v>
      </c>
      <c r="G1266" s="57">
        <v>221202.95</v>
      </c>
      <c r="H1266" s="57">
        <v>880050.49</v>
      </c>
      <c r="I1266" s="57">
        <v>0</v>
      </c>
      <c r="J1266" s="57">
        <v>658847.54</v>
      </c>
      <c r="K1266" s="57">
        <f t="shared" si="63"/>
        <v>-658847.54</v>
      </c>
      <c r="L1266" s="1" t="s">
        <v>5864</v>
      </c>
      <c r="M1266" s="1" t="s">
        <v>6928</v>
      </c>
      <c r="N1266" s="1" t="s">
        <v>6792</v>
      </c>
      <c r="O1266" s="1" t="s">
        <v>5864</v>
      </c>
      <c r="P1266" s="21" t="s">
        <v>6548</v>
      </c>
      <c r="S1266" s="1" t="s">
        <v>6846</v>
      </c>
      <c r="U1266" s="1" t="str">
        <f t="shared" si="64"/>
        <v>'413</v>
      </c>
      <c r="AH1266" s="1" t="str">
        <f t="shared" si="65"/>
        <v>'413552</v>
      </c>
      <c r="AI1266" s="2">
        <f t="shared" si="66"/>
        <v>658847.54</v>
      </c>
      <c r="AJ1266" s="2" t="str">
        <f t="shared" si="67"/>
        <v>Kamatonosni</v>
      </c>
      <c r="AM1266" s="1" t="s">
        <v>2299</v>
      </c>
    </row>
    <row r="1267" spans="1:39" x14ac:dyDescent="0.2">
      <c r="A1267" s="1" t="s">
        <v>2301</v>
      </c>
      <c r="B1267" s="1" t="s">
        <v>2302</v>
      </c>
      <c r="C1267" s="57">
        <v>0</v>
      </c>
      <c r="D1267" s="57">
        <v>41539156.740000002</v>
      </c>
      <c r="E1267" s="58">
        <v>20613770.850000001</v>
      </c>
      <c r="F1267" s="58">
        <v>18971097.440000001</v>
      </c>
      <c r="G1267" s="57">
        <v>20613770.850000001</v>
      </c>
      <c r="H1267" s="57">
        <v>60510254.18</v>
      </c>
      <c r="I1267" s="57">
        <v>0</v>
      </c>
      <c r="J1267" s="57">
        <v>39896483.329999998</v>
      </c>
      <c r="K1267" s="57">
        <f t="shared" si="63"/>
        <v>-39896483.329999998</v>
      </c>
      <c r="L1267" s="1" t="s">
        <v>5864</v>
      </c>
      <c r="M1267" s="1" t="s">
        <v>6928</v>
      </c>
      <c r="N1267" s="1" t="s">
        <v>6792</v>
      </c>
      <c r="O1267" s="1" t="s">
        <v>5864</v>
      </c>
      <c r="P1267" s="21" t="s">
        <v>6548</v>
      </c>
      <c r="S1267" s="1" t="s">
        <v>6846</v>
      </c>
      <c r="U1267" s="1" t="str">
        <f t="shared" si="64"/>
        <v>'413</v>
      </c>
      <c r="AH1267" s="1" t="str">
        <f t="shared" si="65"/>
        <v>'413553</v>
      </c>
      <c r="AI1267" s="2">
        <f t="shared" si="66"/>
        <v>39896483.329999998</v>
      </c>
      <c r="AJ1267" s="2" t="str">
        <f t="shared" si="67"/>
        <v>Kamatonosni</v>
      </c>
      <c r="AM1267" s="1" t="s">
        <v>2301</v>
      </c>
    </row>
    <row r="1268" spans="1:39" x14ac:dyDescent="0.2">
      <c r="A1268" s="1" t="s">
        <v>2303</v>
      </c>
      <c r="B1268" s="1" t="s">
        <v>2304</v>
      </c>
      <c r="C1268" s="57">
        <v>0</v>
      </c>
      <c r="D1268" s="57">
        <v>4685447.96</v>
      </c>
      <c r="E1268" s="58">
        <v>2581023.91</v>
      </c>
      <c r="F1268" s="58">
        <v>4487977.2699999996</v>
      </c>
      <c r="G1268" s="57">
        <v>2581023.91</v>
      </c>
      <c r="H1268" s="57">
        <v>9173425.2300000004</v>
      </c>
      <c r="I1268" s="57">
        <v>0</v>
      </c>
      <c r="J1268" s="57">
        <v>6592401.3200000003</v>
      </c>
      <c r="K1268" s="57">
        <f t="shared" si="63"/>
        <v>-6592401.3200000003</v>
      </c>
      <c r="L1268" s="1" t="s">
        <v>5864</v>
      </c>
      <c r="M1268" s="1" t="s">
        <v>6928</v>
      </c>
      <c r="N1268" s="1" t="s">
        <v>6792</v>
      </c>
      <c r="O1268" s="1" t="s">
        <v>5864</v>
      </c>
      <c r="P1268" s="21" t="s">
        <v>6548</v>
      </c>
      <c r="S1268" s="1" t="s">
        <v>6846</v>
      </c>
      <c r="U1268" s="1" t="str">
        <f t="shared" si="64"/>
        <v>'413</v>
      </c>
      <c r="AH1268" s="1" t="str">
        <f t="shared" si="65"/>
        <v>'413554</v>
      </c>
      <c r="AI1268" s="2">
        <f t="shared" si="66"/>
        <v>6592401.3200000003</v>
      </c>
      <c r="AJ1268" s="2" t="str">
        <f t="shared" si="67"/>
        <v>Kamatonosni</v>
      </c>
      <c r="AM1268" s="1" t="s">
        <v>2303</v>
      </c>
    </row>
    <row r="1269" spans="1:39" x14ac:dyDescent="0.2">
      <c r="A1269" s="1" t="s">
        <v>2305</v>
      </c>
      <c r="B1269" s="1" t="s">
        <v>2306</v>
      </c>
      <c r="C1269" s="57">
        <v>0</v>
      </c>
      <c r="D1269" s="57">
        <v>303095.65000000002</v>
      </c>
      <c r="E1269" s="58">
        <v>62618.62</v>
      </c>
      <c r="F1269" s="58">
        <v>410682.74</v>
      </c>
      <c r="G1269" s="57">
        <v>62618.62</v>
      </c>
      <c r="H1269" s="57">
        <v>713778.39</v>
      </c>
      <c r="I1269" s="57">
        <v>0</v>
      </c>
      <c r="J1269" s="57">
        <v>651159.77</v>
      </c>
      <c r="K1269" s="57">
        <f t="shared" si="63"/>
        <v>-651159.77</v>
      </c>
      <c r="L1269" s="1" t="s">
        <v>5864</v>
      </c>
      <c r="M1269" s="1" t="s">
        <v>6928</v>
      </c>
      <c r="N1269" s="1" t="s">
        <v>6792</v>
      </c>
      <c r="O1269" s="1" t="s">
        <v>5864</v>
      </c>
      <c r="P1269" s="21" t="s">
        <v>6550</v>
      </c>
      <c r="S1269" s="1" t="s">
        <v>6846</v>
      </c>
      <c r="U1269" s="1" t="str">
        <f t="shared" si="64"/>
        <v>'413</v>
      </c>
      <c r="AH1269" s="1" t="str">
        <f t="shared" si="65"/>
        <v>'413581</v>
      </c>
      <c r="AI1269" s="2">
        <f t="shared" si="66"/>
        <v>651159.77</v>
      </c>
      <c r="AJ1269" s="2" t="str">
        <f t="shared" si="67"/>
        <v>Kamatonosni</v>
      </c>
      <c r="AM1269" s="1" t="s">
        <v>2305</v>
      </c>
    </row>
    <row r="1270" spans="1:39" x14ac:dyDescent="0.2">
      <c r="A1270" s="1" t="s">
        <v>2307</v>
      </c>
      <c r="B1270" s="1" t="s">
        <v>2308</v>
      </c>
      <c r="C1270" s="57">
        <v>0</v>
      </c>
      <c r="D1270" s="57">
        <v>127083.6</v>
      </c>
      <c r="E1270" s="58">
        <v>7867.44</v>
      </c>
      <c r="F1270" s="58">
        <v>19339.79</v>
      </c>
      <c r="G1270" s="57">
        <v>7867.44</v>
      </c>
      <c r="H1270" s="57">
        <v>146423.39000000001</v>
      </c>
      <c r="I1270" s="57">
        <v>0</v>
      </c>
      <c r="J1270" s="57">
        <v>138555.95000000001</v>
      </c>
      <c r="K1270" s="57">
        <f t="shared" si="63"/>
        <v>-138555.95000000001</v>
      </c>
      <c r="L1270" s="1" t="s">
        <v>5864</v>
      </c>
      <c r="M1270" s="1" t="s">
        <v>6928</v>
      </c>
      <c r="N1270" s="1" t="s">
        <v>6792</v>
      </c>
      <c r="O1270" s="1" t="s">
        <v>5864</v>
      </c>
      <c r="P1270" s="21" t="s">
        <v>6548</v>
      </c>
      <c r="S1270" s="1" t="s">
        <v>6846</v>
      </c>
      <c r="U1270" s="1" t="str">
        <f t="shared" si="64"/>
        <v>'413</v>
      </c>
      <c r="AH1270" s="1" t="str">
        <f t="shared" si="65"/>
        <v>'41365</v>
      </c>
      <c r="AI1270" s="2">
        <f t="shared" si="66"/>
        <v>138555.95000000001</v>
      </c>
      <c r="AJ1270" s="2" t="str">
        <f t="shared" si="67"/>
        <v>Kamatonosni</v>
      </c>
      <c r="AM1270" s="1" t="s">
        <v>2307</v>
      </c>
    </row>
    <row r="1271" spans="1:39" x14ac:dyDescent="0.2">
      <c r="A1271" s="1" t="s">
        <v>2309</v>
      </c>
      <c r="B1271" s="1" t="s">
        <v>2310</v>
      </c>
      <c r="C1271" s="57">
        <v>0</v>
      </c>
      <c r="D1271" s="57">
        <v>5053257.04</v>
      </c>
      <c r="E1271" s="58">
        <v>2362466.5699999998</v>
      </c>
      <c r="F1271" s="58">
        <v>6597212.7999999998</v>
      </c>
      <c r="G1271" s="57">
        <v>2362466.5699999998</v>
      </c>
      <c r="H1271" s="57">
        <v>11650469.84</v>
      </c>
      <c r="I1271" s="57">
        <v>0</v>
      </c>
      <c r="J1271" s="57">
        <v>9288003.2699999996</v>
      </c>
      <c r="K1271" s="57">
        <f t="shared" si="63"/>
        <v>-9288003.2699999996</v>
      </c>
      <c r="L1271" s="1" t="s">
        <v>5864</v>
      </c>
      <c r="M1271" s="1" t="s">
        <v>6928</v>
      </c>
      <c r="N1271" s="1" t="s">
        <v>6792</v>
      </c>
      <c r="O1271" s="1" t="s">
        <v>5864</v>
      </c>
      <c r="P1271" s="21" t="s">
        <v>6548</v>
      </c>
      <c r="S1271" s="1" t="s">
        <v>6846</v>
      </c>
      <c r="U1271" s="1" t="str">
        <f t="shared" si="64"/>
        <v>'413</v>
      </c>
      <c r="AH1271" s="1" t="str">
        <f t="shared" si="65"/>
        <v>'413651</v>
      </c>
      <c r="AI1271" s="2">
        <f t="shared" si="66"/>
        <v>9288003.2699999996</v>
      </c>
      <c r="AJ1271" s="2" t="str">
        <f t="shared" si="67"/>
        <v>Kamatonosni</v>
      </c>
      <c r="AM1271" s="1" t="s">
        <v>2309</v>
      </c>
    </row>
    <row r="1272" spans="1:39" x14ac:dyDescent="0.2">
      <c r="A1272" s="1" t="s">
        <v>2311</v>
      </c>
      <c r="B1272" s="1" t="s">
        <v>2312</v>
      </c>
      <c r="C1272" s="57">
        <v>0</v>
      </c>
      <c r="D1272" s="57">
        <v>14797530.300000001</v>
      </c>
      <c r="E1272" s="58">
        <v>7430145.5499999998</v>
      </c>
      <c r="F1272" s="58">
        <v>8067080</v>
      </c>
      <c r="G1272" s="57">
        <v>7430145.5499999998</v>
      </c>
      <c r="H1272" s="57">
        <v>22864610.300000001</v>
      </c>
      <c r="I1272" s="57">
        <v>0</v>
      </c>
      <c r="J1272" s="57">
        <v>15434464.75</v>
      </c>
      <c r="K1272" s="57">
        <f t="shared" si="63"/>
        <v>-15434464.75</v>
      </c>
      <c r="L1272" s="1" t="s">
        <v>5864</v>
      </c>
      <c r="M1272" s="1" t="s">
        <v>6928</v>
      </c>
      <c r="N1272" s="1" t="s">
        <v>6792</v>
      </c>
      <c r="O1272" s="1" t="s">
        <v>5864</v>
      </c>
      <c r="P1272" s="21" t="s">
        <v>6548</v>
      </c>
      <c r="S1272" s="1" t="s">
        <v>6846</v>
      </c>
      <c r="U1272" s="1" t="str">
        <f t="shared" si="64"/>
        <v>'413</v>
      </c>
      <c r="AH1272" s="1" t="str">
        <f t="shared" si="65"/>
        <v>'413653</v>
      </c>
      <c r="AI1272" s="2">
        <f t="shared" si="66"/>
        <v>15434464.75</v>
      </c>
      <c r="AJ1272" s="2" t="str">
        <f t="shared" si="67"/>
        <v>Kamatonosni</v>
      </c>
      <c r="AM1272" s="1" t="s">
        <v>2311</v>
      </c>
    </row>
    <row r="1273" spans="1:39" x14ac:dyDescent="0.2">
      <c r="A1273" s="1" t="s">
        <v>2313</v>
      </c>
      <c r="B1273" s="1" t="s">
        <v>2314</v>
      </c>
      <c r="C1273" s="57">
        <v>0</v>
      </c>
      <c r="D1273" s="57">
        <v>300219.53999999998</v>
      </c>
      <c r="E1273" s="58">
        <v>3083.69</v>
      </c>
      <c r="F1273" s="58">
        <v>58047.64</v>
      </c>
      <c r="G1273" s="57">
        <v>3083.69</v>
      </c>
      <c r="H1273" s="57">
        <v>358267.18</v>
      </c>
      <c r="I1273" s="57">
        <v>0</v>
      </c>
      <c r="J1273" s="57">
        <v>355183.49</v>
      </c>
      <c r="K1273" s="57">
        <f t="shared" si="63"/>
        <v>-355183.49</v>
      </c>
      <c r="L1273" s="1" t="s">
        <v>5864</v>
      </c>
      <c r="M1273" s="1" t="s">
        <v>6928</v>
      </c>
      <c r="N1273" s="1" t="s">
        <v>6792</v>
      </c>
      <c r="O1273" s="1" t="s">
        <v>5864</v>
      </c>
      <c r="P1273" s="21" t="s">
        <v>6548</v>
      </c>
      <c r="S1273" s="1" t="s">
        <v>6846</v>
      </c>
      <c r="U1273" s="1" t="str">
        <f t="shared" si="64"/>
        <v>'413</v>
      </c>
      <c r="AH1273" s="1" t="str">
        <f t="shared" si="65"/>
        <v>'41375</v>
      </c>
      <c r="AI1273" s="2">
        <f t="shared" si="66"/>
        <v>355183.49</v>
      </c>
      <c r="AJ1273" s="2" t="str">
        <f t="shared" si="67"/>
        <v>Kamatonosni</v>
      </c>
      <c r="AM1273" s="1" t="s">
        <v>2313</v>
      </c>
    </row>
    <row r="1274" spans="1:39" x14ac:dyDescent="0.2">
      <c r="A1274" s="1" t="s">
        <v>2315</v>
      </c>
      <c r="B1274" s="1" t="s">
        <v>2316</v>
      </c>
      <c r="C1274" s="57">
        <v>0</v>
      </c>
      <c r="D1274" s="57">
        <v>5129409.17</v>
      </c>
      <c r="E1274" s="58">
        <v>1985244.82</v>
      </c>
      <c r="F1274" s="58">
        <v>6012789.71</v>
      </c>
      <c r="G1274" s="57">
        <v>1985244.82</v>
      </c>
      <c r="H1274" s="57">
        <v>11142198.880000001</v>
      </c>
      <c r="I1274" s="57">
        <v>0</v>
      </c>
      <c r="J1274" s="57">
        <v>9156954.0600000005</v>
      </c>
      <c r="K1274" s="57">
        <f t="shared" si="63"/>
        <v>-9156954.0600000005</v>
      </c>
      <c r="L1274" s="1" t="s">
        <v>5864</v>
      </c>
      <c r="M1274" s="1" t="s">
        <v>6928</v>
      </c>
      <c r="N1274" s="1" t="s">
        <v>6792</v>
      </c>
      <c r="O1274" s="1" t="s">
        <v>5864</v>
      </c>
      <c r="P1274" s="21" t="s">
        <v>6548</v>
      </c>
      <c r="S1274" s="1" t="s">
        <v>6846</v>
      </c>
      <c r="U1274" s="1" t="str">
        <f t="shared" si="64"/>
        <v>'413</v>
      </c>
      <c r="AH1274" s="1" t="str">
        <f t="shared" si="65"/>
        <v>'413751</v>
      </c>
      <c r="AI1274" s="2">
        <f t="shared" si="66"/>
        <v>9156954.0600000005</v>
      </c>
      <c r="AJ1274" s="2" t="str">
        <f t="shared" si="67"/>
        <v>Kamatonosni</v>
      </c>
      <c r="AM1274" s="1" t="s">
        <v>2315</v>
      </c>
    </row>
    <row r="1275" spans="1:39" x14ac:dyDescent="0.2">
      <c r="A1275" s="1" t="s">
        <v>2317</v>
      </c>
      <c r="B1275" s="1" t="s">
        <v>2318</v>
      </c>
      <c r="C1275" s="57">
        <v>0</v>
      </c>
      <c r="D1275" s="57">
        <v>227399.27</v>
      </c>
      <c r="E1275" s="58">
        <v>26600</v>
      </c>
      <c r="F1275" s="58">
        <v>38531.78</v>
      </c>
      <c r="G1275" s="57">
        <v>26600</v>
      </c>
      <c r="H1275" s="57">
        <v>265931.05</v>
      </c>
      <c r="I1275" s="57">
        <v>0</v>
      </c>
      <c r="J1275" s="57">
        <v>239331.05</v>
      </c>
      <c r="K1275" s="57">
        <f t="shared" si="63"/>
        <v>-239331.05</v>
      </c>
      <c r="L1275" s="1" t="s">
        <v>5864</v>
      </c>
      <c r="M1275" s="1" t="s">
        <v>6928</v>
      </c>
      <c r="N1275" s="1" t="s">
        <v>6792</v>
      </c>
      <c r="O1275" s="1" t="s">
        <v>5864</v>
      </c>
      <c r="P1275" s="21" t="s">
        <v>6548</v>
      </c>
      <c r="S1275" s="1" t="s">
        <v>6846</v>
      </c>
      <c r="U1275" s="1" t="str">
        <f t="shared" si="64"/>
        <v>'413</v>
      </c>
      <c r="AH1275" s="1" t="str">
        <f t="shared" ref="AH1275:AH1306" si="68">VLOOKUP(A1275,ana_depoziti,1,0)</f>
        <v>'413752</v>
      </c>
      <c r="AI1275" s="2">
        <f t="shared" ref="AI1275:AI1306" si="69">VLOOKUP(A1275,ana_depoziti,7,0)</f>
        <v>239331.05</v>
      </c>
      <c r="AJ1275" s="2" t="str">
        <f t="shared" ref="AJ1275:AJ1306" si="70">VLOOKUP(A1275,ana_depoziti,10,0)</f>
        <v>Kamatonosni</v>
      </c>
      <c r="AM1275" s="1" t="s">
        <v>2317</v>
      </c>
    </row>
    <row r="1276" spans="1:39" x14ac:dyDescent="0.2">
      <c r="A1276" s="1" t="s">
        <v>2319</v>
      </c>
      <c r="B1276" s="1" t="s">
        <v>2320</v>
      </c>
      <c r="C1276" s="57">
        <v>0</v>
      </c>
      <c r="D1276" s="57">
        <v>18190656.510000002</v>
      </c>
      <c r="E1276" s="58">
        <v>8173063.7400000002</v>
      </c>
      <c r="F1276" s="58">
        <v>12305065.640000001</v>
      </c>
      <c r="G1276" s="57">
        <v>8173063.7400000002</v>
      </c>
      <c r="H1276" s="57">
        <v>30495722.149999999</v>
      </c>
      <c r="I1276" s="57">
        <v>0</v>
      </c>
      <c r="J1276" s="57">
        <v>22322658.41</v>
      </c>
      <c r="K1276" s="57">
        <f t="shared" si="63"/>
        <v>-22322658.41</v>
      </c>
      <c r="L1276" s="1" t="s">
        <v>5864</v>
      </c>
      <c r="M1276" s="1" t="s">
        <v>6928</v>
      </c>
      <c r="N1276" s="1" t="s">
        <v>6792</v>
      </c>
      <c r="O1276" s="1" t="s">
        <v>5864</v>
      </c>
      <c r="P1276" s="21" t="s">
        <v>6548</v>
      </c>
      <c r="S1276" s="1" t="s">
        <v>6846</v>
      </c>
      <c r="U1276" s="1" t="str">
        <f t="shared" si="64"/>
        <v>'413</v>
      </c>
      <c r="AH1276" s="1" t="str">
        <f t="shared" si="68"/>
        <v>'413753</v>
      </c>
      <c r="AI1276" s="2">
        <f t="shared" si="69"/>
        <v>22322658.41</v>
      </c>
      <c r="AJ1276" s="2" t="str">
        <f t="shared" si="70"/>
        <v>Kamatonosni</v>
      </c>
      <c r="AM1276" s="1" t="s">
        <v>2319</v>
      </c>
    </row>
    <row r="1277" spans="1:39" x14ac:dyDescent="0.2">
      <c r="A1277" s="1" t="s">
        <v>2321</v>
      </c>
      <c r="B1277" s="1" t="s">
        <v>2322</v>
      </c>
      <c r="C1277" s="57">
        <v>0</v>
      </c>
      <c r="D1277" s="57">
        <v>1091913.42</v>
      </c>
      <c r="E1277" s="58">
        <v>633687.93000000005</v>
      </c>
      <c r="F1277" s="58">
        <v>1332135.17</v>
      </c>
      <c r="G1277" s="57">
        <v>633687.93000000005</v>
      </c>
      <c r="H1277" s="57">
        <v>2424048.59</v>
      </c>
      <c r="I1277" s="57">
        <v>0</v>
      </c>
      <c r="J1277" s="57">
        <v>1790360.66</v>
      </c>
      <c r="K1277" s="57">
        <f t="shared" si="63"/>
        <v>-1790360.66</v>
      </c>
      <c r="L1277" s="1" t="s">
        <v>5864</v>
      </c>
      <c r="M1277" s="1" t="s">
        <v>6928</v>
      </c>
      <c r="N1277" s="1" t="s">
        <v>6792</v>
      </c>
      <c r="O1277" s="1" t="s">
        <v>5864</v>
      </c>
      <c r="P1277" s="21" t="s">
        <v>6548</v>
      </c>
      <c r="S1277" s="1" t="s">
        <v>6846</v>
      </c>
      <c r="U1277" s="1" t="str">
        <f t="shared" si="64"/>
        <v>'413</v>
      </c>
      <c r="AH1277" s="1" t="str">
        <f t="shared" si="68"/>
        <v>'413754</v>
      </c>
      <c r="AI1277" s="2">
        <f t="shared" si="69"/>
        <v>1790360.66</v>
      </c>
      <c r="AJ1277" s="2" t="str">
        <f t="shared" si="70"/>
        <v>Kamatonosni</v>
      </c>
      <c r="AM1277" s="1" t="s">
        <v>2321</v>
      </c>
    </row>
    <row r="1278" spans="1:39" x14ac:dyDescent="0.2">
      <c r="A1278" s="1" t="s">
        <v>2323</v>
      </c>
      <c r="B1278" s="1" t="s">
        <v>2324</v>
      </c>
      <c r="C1278" s="57">
        <v>0</v>
      </c>
      <c r="D1278" s="57">
        <v>404626.72</v>
      </c>
      <c r="E1278" s="58">
        <v>136556.74</v>
      </c>
      <c r="F1278" s="58">
        <v>360905.21</v>
      </c>
      <c r="G1278" s="57">
        <v>136556.74</v>
      </c>
      <c r="H1278" s="57">
        <v>765531.93</v>
      </c>
      <c r="I1278" s="57">
        <v>0</v>
      </c>
      <c r="J1278" s="57">
        <v>628975.18999999994</v>
      </c>
      <c r="K1278" s="57">
        <f t="shared" si="63"/>
        <v>-628975.18999999994</v>
      </c>
      <c r="L1278" s="1" t="s">
        <v>5864</v>
      </c>
      <c r="M1278" s="1" t="s">
        <v>6928</v>
      </c>
      <c r="N1278" s="1" t="s">
        <v>6792</v>
      </c>
      <c r="O1278" s="1" t="s">
        <v>5864</v>
      </c>
      <c r="P1278" s="21" t="s">
        <v>6548</v>
      </c>
      <c r="S1278" s="1" t="s">
        <v>6846</v>
      </c>
      <c r="U1278" s="1" t="str">
        <f t="shared" si="64"/>
        <v>'413</v>
      </c>
      <c r="AH1278" s="1" t="str">
        <f t="shared" si="68"/>
        <v>'413756</v>
      </c>
      <c r="AI1278" s="2">
        <f t="shared" si="69"/>
        <v>628975.18999999994</v>
      </c>
      <c r="AJ1278" s="2" t="str">
        <f t="shared" si="70"/>
        <v>Kamatonosni</v>
      </c>
      <c r="AM1278" s="1" t="s">
        <v>2323</v>
      </c>
    </row>
    <row r="1279" spans="1:39" x14ac:dyDescent="0.2">
      <c r="A1279" s="1" t="s">
        <v>2325</v>
      </c>
      <c r="B1279" s="1" t="s">
        <v>2326</v>
      </c>
      <c r="C1279" s="57">
        <v>0</v>
      </c>
      <c r="D1279" s="57">
        <v>125469.52</v>
      </c>
      <c r="E1279" s="58">
        <v>22090.720000000001</v>
      </c>
      <c r="F1279" s="58">
        <v>22189.15</v>
      </c>
      <c r="G1279" s="57">
        <v>22090.720000000001</v>
      </c>
      <c r="H1279" s="57">
        <v>147658.67000000001</v>
      </c>
      <c r="I1279" s="57">
        <v>0</v>
      </c>
      <c r="J1279" s="57">
        <v>125567.95</v>
      </c>
      <c r="K1279" s="57">
        <f t="shared" si="63"/>
        <v>-125567.95</v>
      </c>
      <c r="L1279" s="1" t="s">
        <v>5864</v>
      </c>
      <c r="M1279" s="1" t="s">
        <v>6928</v>
      </c>
      <c r="N1279" s="1" t="s">
        <v>6792</v>
      </c>
      <c r="O1279" s="1" t="s">
        <v>5864</v>
      </c>
      <c r="P1279" s="21" t="s">
        <v>6548</v>
      </c>
      <c r="S1279" s="1" t="s">
        <v>6846</v>
      </c>
      <c r="U1279" s="1" t="str">
        <f t="shared" si="64"/>
        <v>'413</v>
      </c>
      <c r="AH1279" s="1" t="str">
        <f t="shared" si="68"/>
        <v>'41385</v>
      </c>
      <c r="AI1279" s="2">
        <f t="shared" si="69"/>
        <v>125567.95</v>
      </c>
      <c r="AJ1279" s="2" t="str">
        <f t="shared" si="70"/>
        <v>Kamatonosni</v>
      </c>
      <c r="AM1279" s="1" t="s">
        <v>2325</v>
      </c>
    </row>
    <row r="1280" spans="1:39" x14ac:dyDescent="0.2">
      <c r="A1280" s="1" t="s">
        <v>2327</v>
      </c>
      <c r="B1280" s="1" t="s">
        <v>2328</v>
      </c>
      <c r="C1280" s="57">
        <v>0</v>
      </c>
      <c r="D1280" s="57">
        <v>2059478.72</v>
      </c>
      <c r="E1280" s="58">
        <v>825597.58</v>
      </c>
      <c r="F1280" s="58">
        <v>1833036.59</v>
      </c>
      <c r="G1280" s="57">
        <v>825597.58</v>
      </c>
      <c r="H1280" s="57">
        <v>3892515.31</v>
      </c>
      <c r="I1280" s="57">
        <v>0</v>
      </c>
      <c r="J1280" s="57">
        <v>3066917.73</v>
      </c>
      <c r="K1280" s="57">
        <f t="shared" si="63"/>
        <v>-3066917.73</v>
      </c>
      <c r="L1280" s="1" t="s">
        <v>5864</v>
      </c>
      <c r="M1280" s="1" t="s">
        <v>6928</v>
      </c>
      <c r="N1280" s="1" t="s">
        <v>6792</v>
      </c>
      <c r="O1280" s="1" t="s">
        <v>5864</v>
      </c>
      <c r="P1280" s="21" t="s">
        <v>6548</v>
      </c>
      <c r="S1280" s="1" t="s">
        <v>6846</v>
      </c>
      <c r="U1280" s="1" t="str">
        <f t="shared" si="64"/>
        <v>'413</v>
      </c>
      <c r="AH1280" s="1" t="str">
        <f t="shared" si="68"/>
        <v>'413851</v>
      </c>
      <c r="AI1280" s="2">
        <f t="shared" si="69"/>
        <v>3066917.73</v>
      </c>
      <c r="AJ1280" s="2" t="str">
        <f t="shared" si="70"/>
        <v>Kamatonosni</v>
      </c>
      <c r="AM1280" s="1" t="s">
        <v>2327</v>
      </c>
    </row>
    <row r="1281" spans="1:39" x14ac:dyDescent="0.2">
      <c r="A1281" s="1" t="s">
        <v>2329</v>
      </c>
      <c r="B1281" s="1" t="s">
        <v>2330</v>
      </c>
      <c r="C1281" s="57">
        <v>0</v>
      </c>
      <c r="D1281" s="57">
        <v>98000.92</v>
      </c>
      <c r="E1281" s="58">
        <v>11740</v>
      </c>
      <c r="F1281" s="58">
        <v>19695</v>
      </c>
      <c r="G1281" s="57">
        <v>11740</v>
      </c>
      <c r="H1281" s="57">
        <v>117695.92</v>
      </c>
      <c r="I1281" s="57">
        <v>0</v>
      </c>
      <c r="J1281" s="57">
        <v>105955.92</v>
      </c>
      <c r="K1281" s="57">
        <f t="shared" si="63"/>
        <v>-105955.92</v>
      </c>
      <c r="L1281" s="1" t="s">
        <v>5864</v>
      </c>
      <c r="M1281" s="1" t="s">
        <v>6928</v>
      </c>
      <c r="N1281" s="1" t="s">
        <v>6792</v>
      </c>
      <c r="O1281" s="1" t="s">
        <v>5864</v>
      </c>
      <c r="P1281" s="21" t="s">
        <v>6548</v>
      </c>
      <c r="S1281" s="1" t="s">
        <v>6846</v>
      </c>
      <c r="U1281" s="1" t="str">
        <f t="shared" si="64"/>
        <v>'413</v>
      </c>
      <c r="AH1281" s="1" t="str">
        <f t="shared" si="68"/>
        <v>'413852</v>
      </c>
      <c r="AI1281" s="2">
        <f t="shared" si="69"/>
        <v>105955.92</v>
      </c>
      <c r="AJ1281" s="2" t="str">
        <f t="shared" si="70"/>
        <v>Kamatonosni</v>
      </c>
      <c r="AM1281" s="1" t="s">
        <v>2329</v>
      </c>
    </row>
    <row r="1282" spans="1:39" x14ac:dyDescent="0.2">
      <c r="A1282" s="1" t="s">
        <v>2331</v>
      </c>
      <c r="B1282" s="1" t="s">
        <v>2332</v>
      </c>
      <c r="C1282" s="57">
        <v>0</v>
      </c>
      <c r="D1282" s="57">
        <v>14865217.49</v>
      </c>
      <c r="E1282" s="58">
        <v>3538143.88</v>
      </c>
      <c r="F1282" s="58">
        <v>5422824.1200000001</v>
      </c>
      <c r="G1282" s="57">
        <v>3538143.88</v>
      </c>
      <c r="H1282" s="57">
        <v>20288041.609999999</v>
      </c>
      <c r="I1282" s="57">
        <v>0</v>
      </c>
      <c r="J1282" s="57">
        <v>16749897.73</v>
      </c>
      <c r="K1282" s="57">
        <f t="shared" si="63"/>
        <v>-16749897.73</v>
      </c>
      <c r="L1282" s="1" t="s">
        <v>5864</v>
      </c>
      <c r="M1282" s="1" t="s">
        <v>6928</v>
      </c>
      <c r="N1282" s="1" t="s">
        <v>6792</v>
      </c>
      <c r="O1282" s="1" t="s">
        <v>5864</v>
      </c>
      <c r="P1282" s="21" t="s">
        <v>6548</v>
      </c>
      <c r="S1282" s="1" t="s">
        <v>6846</v>
      </c>
      <c r="U1282" s="1" t="str">
        <f t="shared" si="64"/>
        <v>'413</v>
      </c>
      <c r="AH1282" s="1" t="str">
        <f t="shared" si="68"/>
        <v>'413853</v>
      </c>
      <c r="AI1282" s="2">
        <f t="shared" si="69"/>
        <v>16749897.73</v>
      </c>
      <c r="AJ1282" s="2" t="str">
        <f t="shared" si="70"/>
        <v>Kamatonosni</v>
      </c>
      <c r="AM1282" s="1" t="s">
        <v>2331</v>
      </c>
    </row>
    <row r="1283" spans="1:39" x14ac:dyDescent="0.2">
      <c r="A1283" s="1" t="s">
        <v>2333</v>
      </c>
      <c r="B1283" s="1" t="s">
        <v>2334</v>
      </c>
      <c r="C1283" s="57">
        <v>0</v>
      </c>
      <c r="D1283" s="57">
        <v>640120.93999999994</v>
      </c>
      <c r="E1283" s="58">
        <v>224475.84</v>
      </c>
      <c r="F1283" s="58">
        <v>469049.43</v>
      </c>
      <c r="G1283" s="57">
        <v>224475.84</v>
      </c>
      <c r="H1283" s="57">
        <v>1109170.3700000001</v>
      </c>
      <c r="I1283" s="57">
        <v>0</v>
      </c>
      <c r="J1283" s="57">
        <v>884694.53</v>
      </c>
      <c r="K1283" s="57">
        <f t="shared" si="63"/>
        <v>-884694.53</v>
      </c>
      <c r="L1283" s="1" t="s">
        <v>5864</v>
      </c>
      <c r="M1283" s="1" t="s">
        <v>6928</v>
      </c>
      <c r="N1283" s="1" t="s">
        <v>6792</v>
      </c>
      <c r="O1283" s="1" t="s">
        <v>5864</v>
      </c>
      <c r="P1283" s="21" t="s">
        <v>6548</v>
      </c>
      <c r="S1283" s="1" t="s">
        <v>6846</v>
      </c>
      <c r="U1283" s="1" t="str">
        <f t="shared" si="64"/>
        <v>'413</v>
      </c>
      <c r="AH1283" s="1" t="str">
        <f t="shared" si="68"/>
        <v>'413854</v>
      </c>
      <c r="AI1283" s="2">
        <f t="shared" si="69"/>
        <v>884694.53</v>
      </c>
      <c r="AJ1283" s="2" t="str">
        <f t="shared" si="70"/>
        <v>Kamatonosni</v>
      </c>
      <c r="AM1283" s="1" t="s">
        <v>2333</v>
      </c>
    </row>
    <row r="1284" spans="1:39" x14ac:dyDescent="0.2">
      <c r="A1284" s="1" t="s">
        <v>2335</v>
      </c>
      <c r="B1284" s="1" t="s">
        <v>2336</v>
      </c>
      <c r="C1284" s="57">
        <v>0</v>
      </c>
      <c r="D1284" s="57">
        <v>215899.31</v>
      </c>
      <c r="E1284" s="58">
        <v>75893.259999999995</v>
      </c>
      <c r="F1284" s="58">
        <v>171879.16</v>
      </c>
      <c r="G1284" s="57">
        <v>75893.259999999995</v>
      </c>
      <c r="H1284" s="57">
        <v>387778.47</v>
      </c>
      <c r="I1284" s="57">
        <v>0</v>
      </c>
      <c r="J1284" s="57">
        <v>311885.21000000002</v>
      </c>
      <c r="K1284" s="57">
        <f t="shared" si="63"/>
        <v>-311885.21000000002</v>
      </c>
      <c r="L1284" s="1" t="s">
        <v>5864</v>
      </c>
      <c r="M1284" s="1" t="s">
        <v>6928</v>
      </c>
      <c r="N1284" s="1" t="s">
        <v>6792</v>
      </c>
      <c r="O1284" s="1" t="s">
        <v>5864</v>
      </c>
      <c r="P1284" s="21" t="s">
        <v>6548</v>
      </c>
      <c r="S1284" s="1" t="s">
        <v>6846</v>
      </c>
      <c r="U1284" s="1" t="str">
        <f t="shared" si="64"/>
        <v>'413</v>
      </c>
      <c r="AH1284" s="1" t="str">
        <f t="shared" si="68"/>
        <v>'413856</v>
      </c>
      <c r="AI1284" s="2">
        <f t="shared" si="69"/>
        <v>311885.21000000002</v>
      </c>
      <c r="AJ1284" s="2" t="str">
        <f t="shared" si="70"/>
        <v>Kamatonosni</v>
      </c>
      <c r="AM1284" s="1" t="s">
        <v>2335</v>
      </c>
    </row>
    <row r="1285" spans="1:39" x14ac:dyDescent="0.2">
      <c r="A1285" s="1" t="s">
        <v>2337</v>
      </c>
      <c r="B1285" s="1" t="s">
        <v>2338</v>
      </c>
      <c r="C1285" s="57">
        <v>0</v>
      </c>
      <c r="D1285" s="57">
        <v>123044.64</v>
      </c>
      <c r="E1285" s="58">
        <v>21370.46</v>
      </c>
      <c r="F1285" s="58">
        <v>20027.2</v>
      </c>
      <c r="G1285" s="57">
        <v>21370.46</v>
      </c>
      <c r="H1285" s="57">
        <v>143071.84</v>
      </c>
      <c r="I1285" s="57">
        <v>0</v>
      </c>
      <c r="J1285" s="57">
        <v>121701.38</v>
      </c>
      <c r="K1285" s="57">
        <f t="shared" si="63"/>
        <v>-121701.38</v>
      </c>
      <c r="L1285" s="1" t="s">
        <v>5864</v>
      </c>
      <c r="M1285" s="1" t="s">
        <v>6928</v>
      </c>
      <c r="N1285" s="1" t="s">
        <v>6792</v>
      </c>
      <c r="O1285" s="1" t="s">
        <v>5864</v>
      </c>
      <c r="P1285" s="21" t="s">
        <v>6548</v>
      </c>
      <c r="S1285" s="1" t="s">
        <v>6846</v>
      </c>
      <c r="U1285" s="1" t="str">
        <f t="shared" si="64"/>
        <v>'413</v>
      </c>
      <c r="AH1285" s="1" t="str">
        <f t="shared" si="68"/>
        <v>'41395</v>
      </c>
      <c r="AI1285" s="2">
        <f t="shared" si="69"/>
        <v>121701.38</v>
      </c>
      <c r="AJ1285" s="2" t="str">
        <f t="shared" si="70"/>
        <v>Kamatonosni</v>
      </c>
      <c r="AM1285" s="1" t="s">
        <v>2337</v>
      </c>
    </row>
    <row r="1286" spans="1:39" x14ac:dyDescent="0.2">
      <c r="A1286" s="1" t="s">
        <v>2339</v>
      </c>
      <c r="B1286" s="1" t="s">
        <v>2340</v>
      </c>
      <c r="C1286" s="57">
        <v>0</v>
      </c>
      <c r="D1286" s="57">
        <v>1229330.1499999999</v>
      </c>
      <c r="E1286" s="58">
        <v>154500</v>
      </c>
      <c r="F1286" s="58">
        <v>561067.23</v>
      </c>
      <c r="G1286" s="57">
        <v>154500</v>
      </c>
      <c r="H1286" s="57">
        <v>1790397.38</v>
      </c>
      <c r="I1286" s="57">
        <v>0</v>
      </c>
      <c r="J1286" s="57">
        <v>1635897.38</v>
      </c>
      <c r="K1286" s="57">
        <f t="shared" si="63"/>
        <v>-1635897.38</v>
      </c>
      <c r="L1286" s="1" t="s">
        <v>5864</v>
      </c>
      <c r="M1286" s="1" t="s">
        <v>6928</v>
      </c>
      <c r="N1286" s="1" t="s">
        <v>6792</v>
      </c>
      <c r="O1286" s="1" t="s">
        <v>5864</v>
      </c>
      <c r="P1286" s="21" t="s">
        <v>6548</v>
      </c>
      <c r="S1286" s="1" t="s">
        <v>6846</v>
      </c>
      <c r="U1286" s="1" t="str">
        <f t="shared" si="64"/>
        <v>'413</v>
      </c>
      <c r="AH1286" s="1" t="str">
        <f t="shared" si="68"/>
        <v>'413951</v>
      </c>
      <c r="AI1286" s="2">
        <f t="shared" si="69"/>
        <v>1635897.38</v>
      </c>
      <c r="AJ1286" s="2" t="str">
        <f t="shared" si="70"/>
        <v>Kamatonosni</v>
      </c>
      <c r="AM1286" s="1" t="s">
        <v>2339</v>
      </c>
    </row>
    <row r="1287" spans="1:39" x14ac:dyDescent="0.2">
      <c r="A1287" s="1" t="s">
        <v>2341</v>
      </c>
      <c r="B1287" s="1" t="s">
        <v>2342</v>
      </c>
      <c r="C1287" s="57">
        <v>0</v>
      </c>
      <c r="D1287" s="57">
        <v>223841.39</v>
      </c>
      <c r="E1287" s="58">
        <v>26377.4</v>
      </c>
      <c r="F1287" s="58">
        <v>86385.88</v>
      </c>
      <c r="G1287" s="57">
        <v>26377.4</v>
      </c>
      <c r="H1287" s="57">
        <v>310227.27</v>
      </c>
      <c r="I1287" s="57">
        <v>0</v>
      </c>
      <c r="J1287" s="57">
        <v>283849.87</v>
      </c>
      <c r="K1287" s="57">
        <f t="shared" ref="K1287:K1350" si="71">I1287-J1287</f>
        <v>-283849.87</v>
      </c>
      <c r="L1287" s="1" t="s">
        <v>5864</v>
      </c>
      <c r="M1287" s="1" t="s">
        <v>6928</v>
      </c>
      <c r="N1287" s="1" t="s">
        <v>6792</v>
      </c>
      <c r="O1287" s="1" t="s">
        <v>5864</v>
      </c>
      <c r="P1287" s="21" t="s">
        <v>6548</v>
      </c>
      <c r="S1287" s="1" t="s">
        <v>6846</v>
      </c>
      <c r="U1287" s="1" t="str">
        <f t="shared" ref="U1287:U1350" si="72">LEFT(A1287,4)</f>
        <v>'413</v>
      </c>
      <c r="AH1287" s="1" t="str">
        <f t="shared" si="68"/>
        <v>'413952</v>
      </c>
      <c r="AI1287" s="2">
        <f t="shared" si="69"/>
        <v>283849.87</v>
      </c>
      <c r="AJ1287" s="2" t="str">
        <f t="shared" si="70"/>
        <v>Kamatonosni</v>
      </c>
      <c r="AM1287" s="1" t="s">
        <v>2341</v>
      </c>
    </row>
    <row r="1288" spans="1:39" x14ac:dyDescent="0.2">
      <c r="A1288" s="1" t="s">
        <v>2343</v>
      </c>
      <c r="B1288" s="1" t="s">
        <v>2344</v>
      </c>
      <c r="C1288" s="57">
        <v>0</v>
      </c>
      <c r="D1288" s="57">
        <v>301614.74</v>
      </c>
      <c r="E1288" s="58">
        <v>77633</v>
      </c>
      <c r="F1288" s="58">
        <v>304026.15999999997</v>
      </c>
      <c r="G1288" s="57">
        <v>77633</v>
      </c>
      <c r="H1288" s="57">
        <v>605640.9</v>
      </c>
      <c r="I1288" s="57">
        <v>0</v>
      </c>
      <c r="J1288" s="57">
        <v>528007.9</v>
      </c>
      <c r="K1288" s="57">
        <f t="shared" si="71"/>
        <v>-528007.9</v>
      </c>
      <c r="L1288" s="1" t="s">
        <v>5864</v>
      </c>
      <c r="M1288" s="1" t="s">
        <v>6928</v>
      </c>
      <c r="N1288" s="1" t="s">
        <v>6792</v>
      </c>
      <c r="O1288" s="1" t="s">
        <v>5864</v>
      </c>
      <c r="P1288" s="21" t="s">
        <v>6548</v>
      </c>
      <c r="S1288" s="1" t="s">
        <v>6846</v>
      </c>
      <c r="U1288" s="1" t="str">
        <f t="shared" si="72"/>
        <v>'413</v>
      </c>
      <c r="AH1288" s="1" t="str">
        <f t="shared" si="68"/>
        <v>'413954</v>
      </c>
      <c r="AI1288" s="2">
        <f t="shared" si="69"/>
        <v>528007.9</v>
      </c>
      <c r="AJ1288" s="2" t="str">
        <f t="shared" si="70"/>
        <v>Kamatonosni</v>
      </c>
      <c r="AM1288" s="1" t="s">
        <v>2343</v>
      </c>
    </row>
    <row r="1289" spans="1:39" x14ac:dyDescent="0.2">
      <c r="A1289" s="1" t="s">
        <v>2345</v>
      </c>
      <c r="B1289" s="1" t="s">
        <v>2346</v>
      </c>
      <c r="C1289" s="57">
        <v>0</v>
      </c>
      <c r="D1289" s="57">
        <v>252960.9</v>
      </c>
      <c r="E1289" s="58">
        <v>2151.1799999999998</v>
      </c>
      <c r="F1289" s="58">
        <v>191217.21</v>
      </c>
      <c r="G1289" s="57">
        <v>2151.1799999999998</v>
      </c>
      <c r="H1289" s="57">
        <v>444178.11</v>
      </c>
      <c r="I1289" s="57">
        <v>0</v>
      </c>
      <c r="J1289" s="57">
        <v>442026.93</v>
      </c>
      <c r="K1289" s="57">
        <f t="shared" si="71"/>
        <v>-442026.93</v>
      </c>
      <c r="L1289" s="1" t="s">
        <v>5864</v>
      </c>
      <c r="M1289" s="1" t="s">
        <v>6928</v>
      </c>
      <c r="N1289" s="1" t="s">
        <v>6792</v>
      </c>
      <c r="O1289" s="1" t="s">
        <v>5864</v>
      </c>
      <c r="P1289" s="21" t="s">
        <v>6548</v>
      </c>
      <c r="S1289" s="1" t="s">
        <v>6846</v>
      </c>
      <c r="U1289" s="1" t="str">
        <f t="shared" si="72"/>
        <v>'413</v>
      </c>
      <c r="AH1289" s="1" t="str">
        <f t="shared" si="68"/>
        <v>'4139560</v>
      </c>
      <c r="AI1289" s="2">
        <f t="shared" si="69"/>
        <v>442026.93</v>
      </c>
      <c r="AJ1289" s="2" t="str">
        <f t="shared" si="70"/>
        <v>Kamatonosni</v>
      </c>
      <c r="AM1289" s="1" t="s">
        <v>2345</v>
      </c>
    </row>
    <row r="1290" spans="1:39" x14ac:dyDescent="0.2">
      <c r="A1290" s="1" t="s">
        <v>2347</v>
      </c>
      <c r="B1290" s="1" t="s">
        <v>2348</v>
      </c>
      <c r="C1290" s="57">
        <v>0</v>
      </c>
      <c r="D1290" s="57">
        <v>44213.8</v>
      </c>
      <c r="E1290" s="58">
        <v>3400</v>
      </c>
      <c r="F1290" s="58">
        <v>27324.15</v>
      </c>
      <c r="G1290" s="57">
        <v>3400</v>
      </c>
      <c r="H1290" s="57">
        <v>71537.95</v>
      </c>
      <c r="I1290" s="57">
        <v>0</v>
      </c>
      <c r="J1290" s="57">
        <v>68137.95</v>
      </c>
      <c r="K1290" s="57">
        <f t="shared" si="71"/>
        <v>-68137.95</v>
      </c>
      <c r="L1290" s="1" t="s">
        <v>5864</v>
      </c>
      <c r="M1290" s="1" t="s">
        <v>6928</v>
      </c>
      <c r="N1290" s="1" t="s">
        <v>6792</v>
      </c>
      <c r="O1290" s="1" t="s">
        <v>5864</v>
      </c>
      <c r="P1290" s="21" t="s">
        <v>6548</v>
      </c>
      <c r="S1290" s="1" t="s">
        <v>6846</v>
      </c>
      <c r="U1290" s="1" t="str">
        <f t="shared" si="72"/>
        <v>'413</v>
      </c>
      <c r="AH1290" s="1" t="str">
        <f t="shared" si="68"/>
        <v>'4139561</v>
      </c>
      <c r="AI1290" s="2">
        <f t="shared" si="69"/>
        <v>68137.95</v>
      </c>
      <c r="AJ1290" s="2" t="str">
        <f t="shared" si="70"/>
        <v>Kamatonosni</v>
      </c>
      <c r="AM1290" s="1" t="s">
        <v>2347</v>
      </c>
    </row>
    <row r="1291" spans="1:39" x14ac:dyDescent="0.2">
      <c r="A1291" s="1" t="s">
        <v>2349</v>
      </c>
      <c r="B1291" s="1" t="s">
        <v>2350</v>
      </c>
      <c r="C1291" s="57">
        <v>0</v>
      </c>
      <c r="D1291" s="57">
        <v>57320.639999999999</v>
      </c>
      <c r="E1291" s="58">
        <v>7231</v>
      </c>
      <c r="F1291" s="58">
        <v>28980.87</v>
      </c>
      <c r="G1291" s="57">
        <v>7231</v>
      </c>
      <c r="H1291" s="57">
        <v>86301.51</v>
      </c>
      <c r="I1291" s="57">
        <v>0</v>
      </c>
      <c r="J1291" s="57">
        <v>79070.509999999995</v>
      </c>
      <c r="K1291" s="57">
        <f t="shared" si="71"/>
        <v>-79070.509999999995</v>
      </c>
      <c r="L1291" s="1" t="s">
        <v>5864</v>
      </c>
      <c r="M1291" s="1" t="s">
        <v>6928</v>
      </c>
      <c r="N1291" s="1" t="s">
        <v>6792</v>
      </c>
      <c r="O1291" s="1" t="s">
        <v>5864</v>
      </c>
      <c r="P1291" s="21" t="s">
        <v>6548</v>
      </c>
      <c r="S1291" s="1" t="s">
        <v>6846</v>
      </c>
      <c r="U1291" s="1" t="str">
        <f t="shared" si="72"/>
        <v>'413</v>
      </c>
      <c r="AH1291" s="1" t="str">
        <f t="shared" si="68"/>
        <v>'4139562</v>
      </c>
      <c r="AI1291" s="2">
        <f t="shared" si="69"/>
        <v>79070.509999999995</v>
      </c>
      <c r="AJ1291" s="2" t="str">
        <f t="shared" si="70"/>
        <v>Kamatonosni</v>
      </c>
      <c r="AM1291" s="1" t="s">
        <v>2349</v>
      </c>
    </row>
    <row r="1292" spans="1:39" x14ac:dyDescent="0.2">
      <c r="A1292" s="1" t="s">
        <v>2351</v>
      </c>
      <c r="B1292" s="1" t="s">
        <v>2352</v>
      </c>
      <c r="C1292" s="57">
        <v>0</v>
      </c>
      <c r="D1292" s="57">
        <v>34500</v>
      </c>
      <c r="E1292" s="58">
        <v>0</v>
      </c>
      <c r="F1292" s="58">
        <v>18500</v>
      </c>
      <c r="G1292" s="57">
        <v>0</v>
      </c>
      <c r="H1292" s="57">
        <v>53000</v>
      </c>
      <c r="I1292" s="57">
        <v>0</v>
      </c>
      <c r="J1292" s="57">
        <v>53000</v>
      </c>
      <c r="K1292" s="57">
        <f t="shared" si="71"/>
        <v>-53000</v>
      </c>
      <c r="L1292" s="1" t="s">
        <v>5864</v>
      </c>
      <c r="M1292" s="1" t="s">
        <v>6928</v>
      </c>
      <c r="N1292" s="1" t="s">
        <v>6792</v>
      </c>
      <c r="O1292" s="1" t="s">
        <v>5864</v>
      </c>
      <c r="P1292" s="21" t="s">
        <v>6548</v>
      </c>
      <c r="S1292" s="1" t="s">
        <v>6846</v>
      </c>
      <c r="U1292" s="1" t="str">
        <f t="shared" si="72"/>
        <v>'413</v>
      </c>
      <c r="AH1292" s="1" t="str">
        <f t="shared" si="68"/>
        <v>'413957</v>
      </c>
      <c r="AI1292" s="2">
        <f t="shared" si="69"/>
        <v>53000</v>
      </c>
      <c r="AJ1292" s="2" t="str">
        <f t="shared" si="70"/>
        <v>Kamatonosni</v>
      </c>
      <c r="AM1292" s="1" t="s">
        <v>2351</v>
      </c>
    </row>
    <row r="1293" spans="1:39" x14ac:dyDescent="0.2">
      <c r="A1293" s="1" t="s">
        <v>6096</v>
      </c>
      <c r="B1293" s="1" t="s">
        <v>6097</v>
      </c>
      <c r="C1293" s="57">
        <v>0</v>
      </c>
      <c r="D1293" s="57">
        <v>0</v>
      </c>
      <c r="E1293" s="58">
        <v>500000</v>
      </c>
      <c r="F1293" s="58">
        <v>500000</v>
      </c>
      <c r="G1293" s="57">
        <v>500000</v>
      </c>
      <c r="H1293" s="57">
        <v>500000</v>
      </c>
      <c r="I1293" s="57">
        <v>0</v>
      </c>
      <c r="J1293" s="57">
        <v>0</v>
      </c>
      <c r="K1293" s="57">
        <f t="shared" si="71"/>
        <v>0</v>
      </c>
      <c r="L1293" s="1" t="s">
        <v>5864</v>
      </c>
      <c r="M1293" s="1" t="s">
        <v>6928</v>
      </c>
      <c r="N1293" s="1" t="s">
        <v>6792</v>
      </c>
      <c r="O1293" s="1" t="s">
        <v>5864</v>
      </c>
      <c r="P1293" s="21" t="s">
        <v>6547</v>
      </c>
      <c r="U1293" s="1" t="str">
        <f t="shared" si="72"/>
        <v>'415</v>
      </c>
      <c r="AH1293" s="1" t="str">
        <f t="shared" si="68"/>
        <v>'415131</v>
      </c>
      <c r="AI1293" s="2">
        <f t="shared" si="69"/>
        <v>0</v>
      </c>
      <c r="AJ1293" s="2" t="str">
        <f t="shared" si="70"/>
        <v>Nekamat</v>
      </c>
      <c r="AM1293" s="1" t="e">
        <v>#N/A</v>
      </c>
    </row>
    <row r="1294" spans="1:39" x14ac:dyDescent="0.2">
      <c r="A1294" s="1" t="s">
        <v>2353</v>
      </c>
      <c r="B1294" s="1" t="s">
        <v>2354</v>
      </c>
      <c r="C1294" s="57">
        <v>0</v>
      </c>
      <c r="D1294" s="57">
        <v>0</v>
      </c>
      <c r="E1294" s="58">
        <v>0</v>
      </c>
      <c r="F1294" s="58">
        <v>1800000</v>
      </c>
      <c r="G1294" s="57">
        <v>0</v>
      </c>
      <c r="H1294" s="57">
        <v>1800000</v>
      </c>
      <c r="I1294" s="57">
        <v>0</v>
      </c>
      <c r="J1294" s="57">
        <v>1800000</v>
      </c>
      <c r="K1294" s="57">
        <f t="shared" si="71"/>
        <v>-1800000</v>
      </c>
      <c r="L1294" s="1" t="s">
        <v>5864</v>
      </c>
      <c r="M1294" s="1" t="s">
        <v>6928</v>
      </c>
      <c r="N1294" s="1" t="s">
        <v>6792</v>
      </c>
      <c r="O1294" s="1" t="s">
        <v>5864</v>
      </c>
      <c r="P1294" s="21" t="s">
        <v>6549</v>
      </c>
      <c r="S1294" s="1" t="s">
        <v>6850</v>
      </c>
      <c r="U1294" s="1" t="str">
        <f t="shared" si="72"/>
        <v>'415</v>
      </c>
      <c r="AH1294" s="1" t="str">
        <f t="shared" si="68"/>
        <v>'415161</v>
      </c>
      <c r="AI1294" s="2">
        <f t="shared" si="69"/>
        <v>1800000</v>
      </c>
      <c r="AJ1294" s="2" t="str">
        <f t="shared" si="70"/>
        <v>Nekamat</v>
      </c>
      <c r="AM1294" s="1" t="s">
        <v>2353</v>
      </c>
    </row>
    <row r="1295" spans="1:39" x14ac:dyDescent="0.2">
      <c r="A1295" s="1" t="s">
        <v>6098</v>
      </c>
      <c r="B1295" s="1" t="s">
        <v>6099</v>
      </c>
      <c r="C1295" s="57">
        <v>0</v>
      </c>
      <c r="D1295" s="57">
        <v>250000</v>
      </c>
      <c r="E1295" s="58">
        <v>250000</v>
      </c>
      <c r="F1295" s="58">
        <v>0</v>
      </c>
      <c r="G1295" s="57">
        <v>250000</v>
      </c>
      <c r="H1295" s="57">
        <v>250000</v>
      </c>
      <c r="I1295" s="57">
        <v>0</v>
      </c>
      <c r="J1295" s="57">
        <v>0</v>
      </c>
      <c r="K1295" s="57">
        <f t="shared" si="71"/>
        <v>0</v>
      </c>
      <c r="L1295" s="1" t="s">
        <v>5864</v>
      </c>
      <c r="M1295" s="1" t="s">
        <v>6928</v>
      </c>
      <c r="N1295" s="1" t="s">
        <v>6792</v>
      </c>
      <c r="O1295" s="1" t="s">
        <v>5864</v>
      </c>
      <c r="P1295" s="21" t="s">
        <v>6545</v>
      </c>
      <c r="U1295" s="1" t="str">
        <f t="shared" si="72"/>
        <v>'415</v>
      </c>
      <c r="AH1295" s="1" t="str">
        <f t="shared" si="68"/>
        <v>'415211</v>
      </c>
      <c r="AI1295" s="2">
        <f t="shared" si="69"/>
        <v>0</v>
      </c>
      <c r="AJ1295" s="2" t="str">
        <f t="shared" si="70"/>
        <v>Kamatonosni</v>
      </c>
      <c r="AM1295" s="1" t="e">
        <v>#N/A</v>
      </c>
    </row>
    <row r="1296" spans="1:39" x14ac:dyDescent="0.2">
      <c r="A1296" s="1" t="s">
        <v>2355</v>
      </c>
      <c r="B1296" s="1" t="s">
        <v>2356</v>
      </c>
      <c r="C1296" s="57">
        <v>0</v>
      </c>
      <c r="D1296" s="57">
        <v>0</v>
      </c>
      <c r="E1296" s="58">
        <v>220000</v>
      </c>
      <c r="F1296" s="58">
        <v>220000</v>
      </c>
      <c r="G1296" s="57">
        <v>220000</v>
      </c>
      <c r="H1296" s="57">
        <v>220000</v>
      </c>
      <c r="I1296" s="57">
        <v>0</v>
      </c>
      <c r="J1296" s="57">
        <v>0</v>
      </c>
      <c r="K1296" s="57">
        <f t="shared" si="71"/>
        <v>0</v>
      </c>
      <c r="L1296" s="1" t="s">
        <v>5864</v>
      </c>
      <c r="M1296" s="1" t="s">
        <v>6928</v>
      </c>
      <c r="N1296" s="1" t="s">
        <v>6792</v>
      </c>
      <c r="O1296" s="1" t="s">
        <v>5864</v>
      </c>
      <c r="P1296" s="21" t="s">
        <v>6547</v>
      </c>
      <c r="S1296" s="1" t="s">
        <v>6844</v>
      </c>
      <c r="U1296" s="1" t="str">
        <f t="shared" si="72"/>
        <v>'415</v>
      </c>
      <c r="AH1296" s="1" t="str">
        <f t="shared" si="68"/>
        <v>'415231</v>
      </c>
      <c r="AI1296" s="2">
        <f t="shared" si="69"/>
        <v>0</v>
      </c>
      <c r="AJ1296" s="2" t="str">
        <f t="shared" si="70"/>
        <v>Kamatonosni</v>
      </c>
      <c r="AM1296" s="1" t="s">
        <v>2355</v>
      </c>
    </row>
    <row r="1297" spans="1:39" x14ac:dyDescent="0.2">
      <c r="A1297" s="1" t="s">
        <v>2357</v>
      </c>
      <c r="B1297" s="1" t="s">
        <v>2358</v>
      </c>
      <c r="C1297" s="57">
        <v>0</v>
      </c>
      <c r="D1297" s="57">
        <v>10000</v>
      </c>
      <c r="E1297" s="58">
        <v>0</v>
      </c>
      <c r="F1297" s="58">
        <v>0</v>
      </c>
      <c r="G1297" s="57">
        <v>0</v>
      </c>
      <c r="H1297" s="57">
        <v>10000</v>
      </c>
      <c r="I1297" s="57">
        <v>0</v>
      </c>
      <c r="J1297" s="57">
        <v>10000</v>
      </c>
      <c r="K1297" s="57">
        <f t="shared" si="71"/>
        <v>-10000</v>
      </c>
      <c r="L1297" s="1" t="s">
        <v>5864</v>
      </c>
      <c r="M1297" s="1" t="s">
        <v>6928</v>
      </c>
      <c r="N1297" s="1" t="s">
        <v>6792</v>
      </c>
      <c r="O1297" s="1" t="s">
        <v>5864</v>
      </c>
      <c r="P1297" s="21" t="s">
        <v>6549</v>
      </c>
      <c r="S1297" s="1" t="s">
        <v>6850</v>
      </c>
      <c r="U1297" s="1" t="str">
        <f t="shared" si="72"/>
        <v>'415</v>
      </c>
      <c r="AH1297" s="1" t="str">
        <f t="shared" si="68"/>
        <v>'415271</v>
      </c>
      <c r="AI1297" s="2">
        <f t="shared" si="69"/>
        <v>10000</v>
      </c>
      <c r="AJ1297" s="2" t="str">
        <f t="shared" si="70"/>
        <v>Kamatonosni</v>
      </c>
      <c r="AM1297" s="1" t="s">
        <v>2357</v>
      </c>
    </row>
    <row r="1298" spans="1:39" x14ac:dyDescent="0.2">
      <c r="A1298" s="1" t="s">
        <v>2359</v>
      </c>
      <c r="B1298" s="1" t="s">
        <v>2360</v>
      </c>
      <c r="C1298" s="57">
        <v>0</v>
      </c>
      <c r="D1298" s="57">
        <v>0</v>
      </c>
      <c r="E1298" s="58">
        <v>0</v>
      </c>
      <c r="F1298" s="58">
        <v>2650000</v>
      </c>
      <c r="G1298" s="57">
        <v>0</v>
      </c>
      <c r="H1298" s="57">
        <v>2650000</v>
      </c>
      <c r="I1298" s="57">
        <v>0</v>
      </c>
      <c r="J1298" s="57">
        <v>2650000</v>
      </c>
      <c r="K1298" s="57">
        <f t="shared" si="71"/>
        <v>-2650000</v>
      </c>
      <c r="L1298" s="1" t="s">
        <v>5864</v>
      </c>
      <c r="M1298" s="1" t="s">
        <v>6928</v>
      </c>
      <c r="N1298" s="1" t="s">
        <v>6792</v>
      </c>
      <c r="O1298" s="1" t="s">
        <v>5864</v>
      </c>
      <c r="P1298" s="21" t="s">
        <v>6545</v>
      </c>
      <c r="S1298" s="1" t="s">
        <v>6848</v>
      </c>
      <c r="U1298" s="1" t="str">
        <f t="shared" si="72"/>
        <v>'415</v>
      </c>
      <c r="AH1298" s="1" t="str">
        <f t="shared" si="68"/>
        <v>'415311</v>
      </c>
      <c r="AI1298" s="2">
        <f t="shared" si="69"/>
        <v>2650000</v>
      </c>
      <c r="AJ1298" s="2" t="str">
        <f t="shared" si="70"/>
        <v>Kamatonosni</v>
      </c>
      <c r="AM1298" s="1" t="s">
        <v>2359</v>
      </c>
    </row>
    <row r="1299" spans="1:39" x14ac:dyDescent="0.2">
      <c r="A1299" s="1" t="s">
        <v>2361</v>
      </c>
      <c r="B1299" s="1" t="s">
        <v>2362</v>
      </c>
      <c r="C1299" s="57">
        <v>0</v>
      </c>
      <c r="D1299" s="57">
        <v>0</v>
      </c>
      <c r="E1299" s="58">
        <v>1500000</v>
      </c>
      <c r="F1299" s="58">
        <v>3000000</v>
      </c>
      <c r="G1299" s="57">
        <v>1500000</v>
      </c>
      <c r="H1299" s="57">
        <v>3000000</v>
      </c>
      <c r="I1299" s="57">
        <v>0</v>
      </c>
      <c r="J1299" s="57">
        <v>1500000</v>
      </c>
      <c r="K1299" s="57">
        <f t="shared" si="71"/>
        <v>-1500000</v>
      </c>
      <c r="L1299" s="1" t="s">
        <v>5864</v>
      </c>
      <c r="M1299" s="1" t="s">
        <v>6928</v>
      </c>
      <c r="N1299" s="1" t="s">
        <v>6792</v>
      </c>
      <c r="O1299" s="1" t="s">
        <v>5864</v>
      </c>
      <c r="P1299" s="21" t="s">
        <v>6546</v>
      </c>
      <c r="S1299" s="1" t="s">
        <v>6844</v>
      </c>
      <c r="U1299" s="1" t="str">
        <f t="shared" si="72"/>
        <v>'415</v>
      </c>
      <c r="AH1299" s="1" t="str">
        <f t="shared" si="68"/>
        <v>'415321</v>
      </c>
      <c r="AI1299" s="2">
        <f t="shared" si="69"/>
        <v>1500000</v>
      </c>
      <c r="AJ1299" s="2" t="str">
        <f t="shared" si="70"/>
        <v>Kamatonosni</v>
      </c>
      <c r="AM1299" s="1" t="s">
        <v>2361</v>
      </c>
    </row>
    <row r="1300" spans="1:39" x14ac:dyDescent="0.2">
      <c r="A1300" s="1" t="s">
        <v>6100</v>
      </c>
      <c r="B1300" s="1" t="s">
        <v>6101</v>
      </c>
      <c r="C1300" s="57">
        <v>0</v>
      </c>
      <c r="D1300" s="57">
        <v>315000</v>
      </c>
      <c r="E1300" s="58">
        <v>330226.28999999998</v>
      </c>
      <c r="F1300" s="58">
        <v>15226.29</v>
      </c>
      <c r="G1300" s="57">
        <v>330226.28999999998</v>
      </c>
      <c r="H1300" s="57">
        <v>330226.28999999998</v>
      </c>
      <c r="I1300" s="57">
        <v>0</v>
      </c>
      <c r="J1300" s="57">
        <v>0</v>
      </c>
      <c r="K1300" s="57">
        <f t="shared" si="71"/>
        <v>0</v>
      </c>
      <c r="L1300" s="1" t="s">
        <v>5864</v>
      </c>
      <c r="M1300" s="1" t="s">
        <v>6928</v>
      </c>
      <c r="N1300" s="1" t="s">
        <v>6792</v>
      </c>
      <c r="O1300" s="1" t="s">
        <v>5864</v>
      </c>
      <c r="P1300" s="21" t="s">
        <v>6547</v>
      </c>
      <c r="U1300" s="1" t="str">
        <f t="shared" si="72"/>
        <v>'415</v>
      </c>
      <c r="AH1300" s="1" t="str">
        <f t="shared" si="68"/>
        <v>'415331</v>
      </c>
      <c r="AI1300" s="2">
        <f t="shared" si="69"/>
        <v>0</v>
      </c>
      <c r="AJ1300" s="2" t="str">
        <f t="shared" si="70"/>
        <v>Kamatonosni</v>
      </c>
      <c r="AM1300" s="1" t="e">
        <v>#N/A</v>
      </c>
    </row>
    <row r="1301" spans="1:39" x14ac:dyDescent="0.2">
      <c r="A1301" s="1" t="s">
        <v>2363</v>
      </c>
      <c r="B1301" s="1" t="s">
        <v>2364</v>
      </c>
      <c r="C1301" s="57">
        <v>0</v>
      </c>
      <c r="D1301" s="57">
        <v>0</v>
      </c>
      <c r="E1301" s="58">
        <v>2950000</v>
      </c>
      <c r="F1301" s="58">
        <v>26797000</v>
      </c>
      <c r="G1301" s="57">
        <v>2950000</v>
      </c>
      <c r="H1301" s="57">
        <v>26797000</v>
      </c>
      <c r="I1301" s="57">
        <v>0</v>
      </c>
      <c r="J1301" s="57">
        <v>23847000</v>
      </c>
      <c r="K1301" s="57">
        <f t="shared" si="71"/>
        <v>-23847000</v>
      </c>
      <c r="L1301" s="1" t="s">
        <v>5864</v>
      </c>
      <c r="M1301" s="1" t="s">
        <v>6928</v>
      </c>
      <c r="N1301" s="1" t="s">
        <v>6792</v>
      </c>
      <c r="O1301" s="1" t="s">
        <v>5864</v>
      </c>
      <c r="P1301" s="21" t="s">
        <v>6549</v>
      </c>
      <c r="S1301" s="1" t="s">
        <v>6850</v>
      </c>
      <c r="U1301" s="1" t="str">
        <f t="shared" si="72"/>
        <v>'415</v>
      </c>
      <c r="AH1301" s="1" t="str">
        <f t="shared" si="68"/>
        <v>'415361</v>
      </c>
      <c r="AI1301" s="2">
        <f t="shared" si="69"/>
        <v>23847000</v>
      </c>
      <c r="AJ1301" s="2" t="str">
        <f t="shared" si="70"/>
        <v>Kamatonosni</v>
      </c>
      <c r="AM1301" s="1" t="s">
        <v>2363</v>
      </c>
    </row>
    <row r="1302" spans="1:39" x14ac:dyDescent="0.2">
      <c r="A1302" s="1" t="s">
        <v>2365</v>
      </c>
      <c r="B1302" s="1" t="s">
        <v>2366</v>
      </c>
      <c r="C1302" s="57">
        <v>0</v>
      </c>
      <c r="D1302" s="57">
        <v>1000</v>
      </c>
      <c r="E1302" s="58">
        <v>0</v>
      </c>
      <c r="F1302" s="58">
        <v>0</v>
      </c>
      <c r="G1302" s="57">
        <v>0</v>
      </c>
      <c r="H1302" s="57">
        <v>1000</v>
      </c>
      <c r="I1302" s="57">
        <v>0</v>
      </c>
      <c r="J1302" s="57">
        <v>1000</v>
      </c>
      <c r="K1302" s="57">
        <f t="shared" si="71"/>
        <v>-1000</v>
      </c>
      <c r="L1302" s="1" t="s">
        <v>5864</v>
      </c>
      <c r="M1302" s="1" t="s">
        <v>6928</v>
      </c>
      <c r="N1302" s="1" t="s">
        <v>6792</v>
      </c>
      <c r="O1302" s="1" t="s">
        <v>5864</v>
      </c>
      <c r="P1302" s="21" t="s">
        <v>6549</v>
      </c>
      <c r="S1302" s="1" t="s">
        <v>6850</v>
      </c>
      <c r="U1302" s="1" t="str">
        <f t="shared" si="72"/>
        <v>'415</v>
      </c>
      <c r="AH1302" s="1" t="str">
        <f t="shared" si="68"/>
        <v>'415370</v>
      </c>
      <c r="AI1302" s="2">
        <f t="shared" si="69"/>
        <v>1000</v>
      </c>
      <c r="AJ1302" s="2" t="str">
        <f t="shared" si="70"/>
        <v>Kamatonosni</v>
      </c>
      <c r="AM1302" s="1" t="s">
        <v>2365</v>
      </c>
    </row>
    <row r="1303" spans="1:39" x14ac:dyDescent="0.2">
      <c r="A1303" s="1" t="s">
        <v>2367</v>
      </c>
      <c r="B1303" s="1" t="s">
        <v>2368</v>
      </c>
      <c r="C1303" s="57">
        <v>0</v>
      </c>
      <c r="D1303" s="57">
        <v>7975.28</v>
      </c>
      <c r="E1303" s="58">
        <v>0</v>
      </c>
      <c r="F1303" s="58">
        <v>0</v>
      </c>
      <c r="G1303" s="57">
        <v>0</v>
      </c>
      <c r="H1303" s="57">
        <v>7975.28</v>
      </c>
      <c r="I1303" s="57">
        <v>0</v>
      </c>
      <c r="J1303" s="57">
        <v>7975.28</v>
      </c>
      <c r="K1303" s="57">
        <f t="shared" si="71"/>
        <v>-7975.28</v>
      </c>
      <c r="L1303" s="1" t="s">
        <v>5864</v>
      </c>
      <c r="M1303" s="1" t="s">
        <v>6928</v>
      </c>
      <c r="N1303" s="1" t="s">
        <v>6792</v>
      </c>
      <c r="O1303" s="1" t="s">
        <v>5864</v>
      </c>
      <c r="P1303" s="21" t="s">
        <v>6549</v>
      </c>
      <c r="S1303" s="1" t="s">
        <v>6850</v>
      </c>
      <c r="U1303" s="1" t="str">
        <f t="shared" si="72"/>
        <v>'415</v>
      </c>
      <c r="AH1303" s="1" t="str">
        <f t="shared" si="68"/>
        <v>'415371</v>
      </c>
      <c r="AI1303" s="2">
        <f t="shared" si="69"/>
        <v>7975.28</v>
      </c>
      <c r="AJ1303" s="2" t="str">
        <f t="shared" si="70"/>
        <v>Kamatonosni</v>
      </c>
      <c r="AM1303" s="1" t="s">
        <v>2367</v>
      </c>
    </row>
    <row r="1304" spans="1:39" x14ac:dyDescent="0.2">
      <c r="A1304" s="1" t="s">
        <v>2369</v>
      </c>
      <c r="B1304" s="1" t="s">
        <v>2370</v>
      </c>
      <c r="C1304" s="57">
        <v>0</v>
      </c>
      <c r="D1304" s="57">
        <v>3667948.85</v>
      </c>
      <c r="E1304" s="58">
        <v>1907606.47</v>
      </c>
      <c r="F1304" s="58">
        <v>2016739.71</v>
      </c>
      <c r="G1304" s="57">
        <v>1907606.47</v>
      </c>
      <c r="H1304" s="57">
        <v>5684688.5599999996</v>
      </c>
      <c r="I1304" s="57">
        <v>0</v>
      </c>
      <c r="J1304" s="57">
        <v>3777082.09</v>
      </c>
      <c r="K1304" s="57">
        <f t="shared" si="71"/>
        <v>-3777082.09</v>
      </c>
      <c r="L1304" s="1" t="s">
        <v>5864</v>
      </c>
      <c r="M1304" s="1" t="s">
        <v>6928</v>
      </c>
      <c r="N1304" s="1" t="s">
        <v>6792</v>
      </c>
      <c r="O1304" s="1" t="s">
        <v>5864</v>
      </c>
      <c r="P1304" s="21" t="s">
        <v>6545</v>
      </c>
      <c r="S1304" s="1" t="s">
        <v>6848</v>
      </c>
      <c r="U1304" s="1" t="str">
        <f t="shared" si="72"/>
        <v>'415</v>
      </c>
      <c r="AH1304" s="1" t="str">
        <f t="shared" si="68"/>
        <v>'415411</v>
      </c>
      <c r="AI1304" s="2">
        <f t="shared" si="69"/>
        <v>3777082.09</v>
      </c>
      <c r="AJ1304" s="2" t="str">
        <f t="shared" si="70"/>
        <v>Kamatonosni</v>
      </c>
      <c r="AM1304" s="1" t="s">
        <v>2369</v>
      </c>
    </row>
    <row r="1305" spans="1:39" x14ac:dyDescent="0.2">
      <c r="A1305" s="1" t="s">
        <v>2371</v>
      </c>
      <c r="B1305" s="1" t="s">
        <v>2372</v>
      </c>
      <c r="C1305" s="57">
        <v>0</v>
      </c>
      <c r="D1305" s="57">
        <v>3482783.02</v>
      </c>
      <c r="E1305" s="58">
        <v>9931567.1600000001</v>
      </c>
      <c r="F1305" s="58">
        <v>6800351.2999999998</v>
      </c>
      <c r="G1305" s="57">
        <v>9931567.1600000001</v>
      </c>
      <c r="H1305" s="57">
        <v>10283134.32</v>
      </c>
      <c r="I1305" s="57">
        <v>0</v>
      </c>
      <c r="J1305" s="57">
        <v>351567.16</v>
      </c>
      <c r="K1305" s="57">
        <f t="shared" si="71"/>
        <v>-351567.16</v>
      </c>
      <c r="L1305" s="1" t="s">
        <v>5864</v>
      </c>
      <c r="M1305" s="1" t="s">
        <v>6928</v>
      </c>
      <c r="N1305" s="1" t="s">
        <v>6792</v>
      </c>
      <c r="O1305" s="1" t="s">
        <v>5864</v>
      </c>
      <c r="P1305" s="21" t="s">
        <v>6546</v>
      </c>
      <c r="S1305" s="1" t="s">
        <v>6844</v>
      </c>
      <c r="U1305" s="1" t="str">
        <f t="shared" si="72"/>
        <v>'415</v>
      </c>
      <c r="AH1305" s="1" t="str">
        <f t="shared" si="68"/>
        <v>'415421</v>
      </c>
      <c r="AI1305" s="2">
        <f t="shared" si="69"/>
        <v>351567.16</v>
      </c>
      <c r="AJ1305" s="2" t="str">
        <f t="shared" si="70"/>
        <v>Kamatonosni</v>
      </c>
      <c r="AM1305" s="1" t="s">
        <v>2371</v>
      </c>
    </row>
    <row r="1306" spans="1:39" x14ac:dyDescent="0.2">
      <c r="A1306" s="1" t="s">
        <v>2373</v>
      </c>
      <c r="B1306" s="1" t="s">
        <v>2374</v>
      </c>
      <c r="C1306" s="57">
        <v>0</v>
      </c>
      <c r="D1306" s="57">
        <v>1254236.17</v>
      </c>
      <c r="E1306" s="58">
        <v>1434012.31</v>
      </c>
      <c r="F1306" s="58">
        <v>389776.14</v>
      </c>
      <c r="G1306" s="57">
        <v>1434012.31</v>
      </c>
      <c r="H1306" s="57">
        <v>1644012.31</v>
      </c>
      <c r="I1306" s="57">
        <v>0</v>
      </c>
      <c r="J1306" s="57">
        <v>210000</v>
      </c>
      <c r="K1306" s="57">
        <f t="shared" si="71"/>
        <v>-210000</v>
      </c>
      <c r="L1306" s="1" t="s">
        <v>5864</v>
      </c>
      <c r="M1306" s="1" t="s">
        <v>6928</v>
      </c>
      <c r="N1306" s="1" t="s">
        <v>6792</v>
      </c>
      <c r="O1306" s="1" t="s">
        <v>5864</v>
      </c>
      <c r="P1306" s="21" t="s">
        <v>6547</v>
      </c>
      <c r="S1306" s="1" t="s">
        <v>6844</v>
      </c>
      <c r="U1306" s="1" t="str">
        <f t="shared" si="72"/>
        <v>'415</v>
      </c>
      <c r="AH1306" s="1" t="str">
        <f t="shared" si="68"/>
        <v>'415431</v>
      </c>
      <c r="AI1306" s="2">
        <f t="shared" si="69"/>
        <v>210000</v>
      </c>
      <c r="AJ1306" s="2" t="str">
        <f t="shared" si="70"/>
        <v>Kamatonosni</v>
      </c>
      <c r="AM1306" s="1" t="s">
        <v>2373</v>
      </c>
    </row>
    <row r="1307" spans="1:39" x14ac:dyDescent="0.2">
      <c r="A1307" s="1" t="s">
        <v>2375</v>
      </c>
      <c r="B1307" s="1" t="s">
        <v>2376</v>
      </c>
      <c r="C1307" s="57">
        <v>0</v>
      </c>
      <c r="D1307" s="57">
        <v>2830000</v>
      </c>
      <c r="E1307" s="58">
        <v>2330000</v>
      </c>
      <c r="F1307" s="58">
        <v>7050000</v>
      </c>
      <c r="G1307" s="57">
        <v>2330000</v>
      </c>
      <c r="H1307" s="57">
        <v>9880000</v>
      </c>
      <c r="I1307" s="57">
        <v>0</v>
      </c>
      <c r="J1307" s="57">
        <v>7550000</v>
      </c>
      <c r="K1307" s="57">
        <f t="shared" si="71"/>
        <v>-7550000</v>
      </c>
      <c r="L1307" s="1" t="s">
        <v>5864</v>
      </c>
      <c r="M1307" s="1" t="s">
        <v>6928</v>
      </c>
      <c r="N1307" s="1" t="s">
        <v>6792</v>
      </c>
      <c r="O1307" s="1" t="s">
        <v>5864</v>
      </c>
      <c r="P1307" s="21" t="s">
        <v>6549</v>
      </c>
      <c r="S1307" s="1" t="s">
        <v>6850</v>
      </c>
      <c r="U1307" s="1" t="str">
        <f t="shared" si="72"/>
        <v>'415</v>
      </c>
      <c r="AH1307" s="1" t="str">
        <f t="shared" ref="AH1307:AH1325" si="73">VLOOKUP(A1307,ana_depoziti,1,0)</f>
        <v>'415461</v>
      </c>
      <c r="AI1307" s="2">
        <f t="shared" ref="AI1307:AI1325" si="74">VLOOKUP(A1307,ana_depoziti,7,0)</f>
        <v>7550000</v>
      </c>
      <c r="AJ1307" s="2" t="str">
        <f t="shared" ref="AJ1307:AJ1325" si="75">VLOOKUP(A1307,ana_depoziti,10,0)</f>
        <v>Kamatonosni</v>
      </c>
      <c r="AM1307" s="1" t="s">
        <v>2375</v>
      </c>
    </row>
    <row r="1308" spans="1:39" x14ac:dyDescent="0.2">
      <c r="A1308" s="1" t="s">
        <v>2377</v>
      </c>
      <c r="B1308" s="1" t="s">
        <v>2378</v>
      </c>
      <c r="C1308" s="57">
        <v>0</v>
      </c>
      <c r="D1308" s="57">
        <v>149759.70000000001</v>
      </c>
      <c r="E1308" s="58">
        <v>100000</v>
      </c>
      <c r="F1308" s="58">
        <v>20132.54</v>
      </c>
      <c r="G1308" s="57">
        <v>100000</v>
      </c>
      <c r="H1308" s="57">
        <v>169892.24</v>
      </c>
      <c r="I1308" s="57">
        <v>0</v>
      </c>
      <c r="J1308" s="57">
        <v>69892.240000000005</v>
      </c>
      <c r="K1308" s="57">
        <f t="shared" si="71"/>
        <v>-69892.240000000005</v>
      </c>
      <c r="L1308" s="1" t="s">
        <v>5864</v>
      </c>
      <c r="M1308" s="1" t="s">
        <v>6928</v>
      </c>
      <c r="N1308" s="1" t="s">
        <v>6792</v>
      </c>
      <c r="O1308" s="1" t="s">
        <v>5864</v>
      </c>
      <c r="P1308" s="21" t="s">
        <v>6549</v>
      </c>
      <c r="S1308" s="1" t="s">
        <v>6850</v>
      </c>
      <c r="U1308" s="1" t="str">
        <f t="shared" si="72"/>
        <v>'415</v>
      </c>
      <c r="AH1308" s="1" t="str">
        <f t="shared" si="73"/>
        <v>'415470</v>
      </c>
      <c r="AI1308" s="2">
        <f t="shared" si="74"/>
        <v>69892.240000000005</v>
      </c>
      <c r="AJ1308" s="2" t="str">
        <f t="shared" si="75"/>
        <v>Kamatonosni</v>
      </c>
      <c r="AM1308" s="1" t="s">
        <v>2377</v>
      </c>
    </row>
    <row r="1309" spans="1:39" x14ac:dyDescent="0.2">
      <c r="A1309" s="1" t="s">
        <v>2379</v>
      </c>
      <c r="B1309" s="1" t="s">
        <v>2380</v>
      </c>
      <c r="C1309" s="57">
        <v>0</v>
      </c>
      <c r="D1309" s="57">
        <v>405000</v>
      </c>
      <c r="E1309" s="58">
        <v>0</v>
      </c>
      <c r="F1309" s="58">
        <v>30000</v>
      </c>
      <c r="G1309" s="57">
        <v>0</v>
      </c>
      <c r="H1309" s="57">
        <v>435000</v>
      </c>
      <c r="I1309" s="57">
        <v>0</v>
      </c>
      <c r="J1309" s="57">
        <v>435000</v>
      </c>
      <c r="K1309" s="57">
        <f t="shared" si="71"/>
        <v>-435000</v>
      </c>
      <c r="L1309" s="1" t="s">
        <v>5864</v>
      </c>
      <c r="M1309" s="1" t="s">
        <v>6928</v>
      </c>
      <c r="N1309" s="1" t="s">
        <v>6792</v>
      </c>
      <c r="O1309" s="1" t="s">
        <v>5864</v>
      </c>
      <c r="P1309" s="21" t="s">
        <v>6549</v>
      </c>
      <c r="S1309" s="1" t="s">
        <v>6850</v>
      </c>
      <c r="U1309" s="1" t="str">
        <f t="shared" si="72"/>
        <v>'415</v>
      </c>
      <c r="AH1309" s="1" t="str">
        <f t="shared" si="73"/>
        <v>'415471</v>
      </c>
      <c r="AI1309" s="2">
        <f t="shared" si="74"/>
        <v>435000</v>
      </c>
      <c r="AJ1309" s="2" t="str">
        <f t="shared" si="75"/>
        <v>Kamatonosni</v>
      </c>
      <c r="AM1309" s="1" t="s">
        <v>2379</v>
      </c>
    </row>
    <row r="1310" spans="1:39" x14ac:dyDescent="0.2">
      <c r="A1310" s="1" t="s">
        <v>2381</v>
      </c>
      <c r="B1310" s="1" t="s">
        <v>2382</v>
      </c>
      <c r="C1310" s="57">
        <v>0</v>
      </c>
      <c r="D1310" s="57">
        <v>6345894.9299999997</v>
      </c>
      <c r="E1310" s="58">
        <v>4845894.93</v>
      </c>
      <c r="F1310" s="58">
        <v>16050000</v>
      </c>
      <c r="G1310" s="57">
        <v>4845894.93</v>
      </c>
      <c r="H1310" s="57">
        <v>22395894.93</v>
      </c>
      <c r="I1310" s="57">
        <v>0</v>
      </c>
      <c r="J1310" s="57">
        <v>17550000</v>
      </c>
      <c r="K1310" s="57">
        <f t="shared" si="71"/>
        <v>-17550000</v>
      </c>
      <c r="L1310" s="1" t="s">
        <v>5864</v>
      </c>
      <c r="M1310" s="1" t="s">
        <v>6928</v>
      </c>
      <c r="N1310" s="1" t="s">
        <v>6792</v>
      </c>
      <c r="O1310" s="1" t="s">
        <v>5864</v>
      </c>
      <c r="P1310" s="21" t="s">
        <v>6545</v>
      </c>
      <c r="S1310" s="1" t="s">
        <v>6845</v>
      </c>
      <c r="U1310" s="1" t="str">
        <f t="shared" si="72"/>
        <v>'415</v>
      </c>
      <c r="AH1310" s="1" t="str">
        <f t="shared" si="73"/>
        <v>'415511</v>
      </c>
      <c r="AI1310" s="2">
        <f t="shared" si="74"/>
        <v>17550000</v>
      </c>
      <c r="AJ1310" s="2" t="str">
        <f t="shared" si="75"/>
        <v>Kamatonosni</v>
      </c>
      <c r="AM1310" s="1" t="s">
        <v>2381</v>
      </c>
    </row>
    <row r="1311" spans="1:39" x14ac:dyDescent="0.2">
      <c r="A1311" s="1" t="s">
        <v>2383</v>
      </c>
      <c r="B1311" s="1" t="s">
        <v>2384</v>
      </c>
      <c r="C1311" s="57">
        <v>0</v>
      </c>
      <c r="D1311" s="57">
        <v>54805000</v>
      </c>
      <c r="E1311" s="58">
        <v>46180000</v>
      </c>
      <c r="F1311" s="58">
        <v>31300000</v>
      </c>
      <c r="G1311" s="57">
        <v>46180000</v>
      </c>
      <c r="H1311" s="57">
        <v>86105000</v>
      </c>
      <c r="I1311" s="57">
        <v>0</v>
      </c>
      <c r="J1311" s="57">
        <v>39925000</v>
      </c>
      <c r="K1311" s="57">
        <f t="shared" si="71"/>
        <v>-39925000</v>
      </c>
      <c r="L1311" s="1" t="s">
        <v>5864</v>
      </c>
      <c r="M1311" s="1" t="s">
        <v>6928</v>
      </c>
      <c r="N1311" s="1" t="s">
        <v>6792</v>
      </c>
      <c r="O1311" s="1" t="s">
        <v>5864</v>
      </c>
      <c r="P1311" s="21" t="s">
        <v>6546</v>
      </c>
      <c r="S1311" s="1" t="s">
        <v>6851</v>
      </c>
      <c r="U1311" s="1" t="str">
        <f t="shared" si="72"/>
        <v>'415</v>
      </c>
      <c r="AH1311" s="1" t="str">
        <f t="shared" si="73"/>
        <v>'41552</v>
      </c>
      <c r="AI1311" s="2">
        <f t="shared" si="74"/>
        <v>39925000</v>
      </c>
      <c r="AJ1311" s="2" t="str">
        <f t="shared" si="75"/>
        <v>Kamatonosni</v>
      </c>
      <c r="AM1311" s="1" t="s">
        <v>2383</v>
      </c>
    </row>
    <row r="1312" spans="1:39" x14ac:dyDescent="0.2">
      <c r="A1312" s="1" t="s">
        <v>2385</v>
      </c>
      <c r="B1312" s="1" t="s">
        <v>2386</v>
      </c>
      <c r="C1312" s="57">
        <v>0</v>
      </c>
      <c r="D1312" s="57">
        <v>4162673.87</v>
      </c>
      <c r="E1312" s="58">
        <v>3335000</v>
      </c>
      <c r="F1312" s="58">
        <v>1857475.3</v>
      </c>
      <c r="G1312" s="57">
        <v>3335000</v>
      </c>
      <c r="H1312" s="57">
        <v>6020149.1699999999</v>
      </c>
      <c r="I1312" s="57">
        <v>0</v>
      </c>
      <c r="J1312" s="57">
        <v>2685149.17</v>
      </c>
      <c r="K1312" s="57">
        <f t="shared" si="71"/>
        <v>-2685149.17</v>
      </c>
      <c r="L1312" s="1" t="s">
        <v>5864</v>
      </c>
      <c r="M1312" s="1" t="s">
        <v>6928</v>
      </c>
      <c r="N1312" s="1" t="s">
        <v>6792</v>
      </c>
      <c r="O1312" s="1" t="s">
        <v>5864</v>
      </c>
      <c r="P1312" s="21" t="s">
        <v>6547</v>
      </c>
      <c r="S1312" s="1" t="s">
        <v>6851</v>
      </c>
      <c r="U1312" s="1" t="str">
        <f t="shared" si="72"/>
        <v>'415</v>
      </c>
      <c r="AH1312" s="1" t="str">
        <f t="shared" si="73"/>
        <v>'415531</v>
      </c>
      <c r="AI1312" s="2">
        <f t="shared" si="74"/>
        <v>2685149.17</v>
      </c>
      <c r="AJ1312" s="2" t="str">
        <f t="shared" si="75"/>
        <v>Kamatonosni</v>
      </c>
      <c r="AM1312" s="1" t="s">
        <v>2385</v>
      </c>
    </row>
    <row r="1313" spans="1:39" x14ac:dyDescent="0.2">
      <c r="A1313" s="1" t="s">
        <v>2387</v>
      </c>
      <c r="B1313" s="1" t="s">
        <v>2388</v>
      </c>
      <c r="C1313" s="57">
        <v>0</v>
      </c>
      <c r="D1313" s="57">
        <v>6410000</v>
      </c>
      <c r="E1313" s="58">
        <v>5300000</v>
      </c>
      <c r="F1313" s="58">
        <v>4700000</v>
      </c>
      <c r="G1313" s="57">
        <v>5300000</v>
      </c>
      <c r="H1313" s="57">
        <v>11110000</v>
      </c>
      <c r="I1313" s="57">
        <v>0</v>
      </c>
      <c r="J1313" s="57">
        <v>5810000</v>
      </c>
      <c r="K1313" s="57">
        <f t="shared" si="71"/>
        <v>-5810000</v>
      </c>
      <c r="L1313" s="1" t="s">
        <v>5864</v>
      </c>
      <c r="M1313" s="1" t="s">
        <v>6928</v>
      </c>
      <c r="N1313" s="1" t="s">
        <v>6792</v>
      </c>
      <c r="O1313" s="1" t="s">
        <v>5864</v>
      </c>
      <c r="P1313" s="21" t="s">
        <v>6549</v>
      </c>
      <c r="S1313" s="1" t="s">
        <v>6849</v>
      </c>
      <c r="U1313" s="1" t="str">
        <f t="shared" si="72"/>
        <v>'415</v>
      </c>
      <c r="AH1313" s="1" t="str">
        <f t="shared" si="73"/>
        <v>'415561</v>
      </c>
      <c r="AI1313" s="2">
        <f t="shared" si="74"/>
        <v>5810000</v>
      </c>
      <c r="AJ1313" s="2" t="str">
        <f t="shared" si="75"/>
        <v>Kamatonosni</v>
      </c>
      <c r="AM1313" s="1" t="s">
        <v>2387</v>
      </c>
    </row>
    <row r="1314" spans="1:39" x14ac:dyDescent="0.2">
      <c r="A1314" s="1" t="s">
        <v>2389</v>
      </c>
      <c r="B1314" s="1" t="s">
        <v>2390</v>
      </c>
      <c r="C1314" s="57">
        <v>0</v>
      </c>
      <c r="D1314" s="57">
        <v>706565.06</v>
      </c>
      <c r="E1314" s="58">
        <v>644529.18000000005</v>
      </c>
      <c r="F1314" s="58">
        <v>37464.120000000003</v>
      </c>
      <c r="G1314" s="57">
        <v>644529.18000000005</v>
      </c>
      <c r="H1314" s="57">
        <v>744029.18</v>
      </c>
      <c r="I1314" s="57">
        <v>0</v>
      </c>
      <c r="J1314" s="57">
        <v>99500</v>
      </c>
      <c r="K1314" s="57">
        <f t="shared" si="71"/>
        <v>-99500</v>
      </c>
      <c r="L1314" s="1" t="s">
        <v>5864</v>
      </c>
      <c r="M1314" s="1" t="s">
        <v>6928</v>
      </c>
      <c r="N1314" s="1" t="s">
        <v>6792</v>
      </c>
      <c r="O1314" s="1" t="s">
        <v>5864</v>
      </c>
      <c r="P1314" s="21" t="s">
        <v>6549</v>
      </c>
      <c r="S1314" s="1" t="s">
        <v>6849</v>
      </c>
      <c r="U1314" s="1" t="str">
        <f t="shared" si="72"/>
        <v>'415</v>
      </c>
      <c r="AH1314" s="1" t="str">
        <f t="shared" si="73"/>
        <v>'415570</v>
      </c>
      <c r="AI1314" s="2">
        <f t="shared" si="74"/>
        <v>99500</v>
      </c>
      <c r="AJ1314" s="2" t="str">
        <f t="shared" si="75"/>
        <v>Kamatonosni</v>
      </c>
      <c r="AM1314" s="1" t="s">
        <v>2389</v>
      </c>
    </row>
    <row r="1315" spans="1:39" x14ac:dyDescent="0.2">
      <c r="A1315" s="1" t="s">
        <v>2391</v>
      </c>
      <c r="B1315" s="1" t="s">
        <v>2392</v>
      </c>
      <c r="C1315" s="57">
        <v>0</v>
      </c>
      <c r="D1315" s="57">
        <v>9500000</v>
      </c>
      <c r="E1315" s="58">
        <v>0</v>
      </c>
      <c r="F1315" s="58">
        <v>0</v>
      </c>
      <c r="G1315" s="57">
        <v>0</v>
      </c>
      <c r="H1315" s="57">
        <v>9500000</v>
      </c>
      <c r="I1315" s="57">
        <v>0</v>
      </c>
      <c r="J1315" s="57">
        <v>9500000</v>
      </c>
      <c r="K1315" s="57">
        <f t="shared" si="71"/>
        <v>-9500000</v>
      </c>
      <c r="L1315" s="1" t="s">
        <v>5864</v>
      </c>
      <c r="M1315" s="1" t="s">
        <v>6928</v>
      </c>
      <c r="N1315" s="1" t="s">
        <v>6792</v>
      </c>
      <c r="O1315" s="1" t="s">
        <v>5864</v>
      </c>
      <c r="P1315" s="21" t="s">
        <v>6546</v>
      </c>
      <c r="S1315" s="1" t="s">
        <v>6851</v>
      </c>
      <c r="U1315" s="1" t="str">
        <f t="shared" si="72"/>
        <v>'415</v>
      </c>
      <c r="AH1315" s="1" t="str">
        <f t="shared" si="73"/>
        <v>'415621</v>
      </c>
      <c r="AI1315" s="2">
        <f t="shared" si="74"/>
        <v>9500000</v>
      </c>
      <c r="AJ1315" s="2" t="str">
        <f t="shared" si="75"/>
        <v>Kamatonosni</v>
      </c>
      <c r="AM1315" s="1" t="s">
        <v>2391</v>
      </c>
    </row>
    <row r="1316" spans="1:39" x14ac:dyDescent="0.2">
      <c r="A1316" s="1" t="s">
        <v>2393</v>
      </c>
      <c r="B1316" s="1" t="s">
        <v>2394</v>
      </c>
      <c r="C1316" s="57">
        <v>0</v>
      </c>
      <c r="D1316" s="57">
        <v>1000000</v>
      </c>
      <c r="E1316" s="58">
        <v>0</v>
      </c>
      <c r="F1316" s="58">
        <v>1300000</v>
      </c>
      <c r="G1316" s="57">
        <v>0</v>
      </c>
      <c r="H1316" s="57">
        <v>2300000</v>
      </c>
      <c r="I1316" s="57">
        <v>0</v>
      </c>
      <c r="J1316" s="57">
        <v>2300000</v>
      </c>
      <c r="K1316" s="57">
        <f t="shared" si="71"/>
        <v>-2300000</v>
      </c>
      <c r="L1316" s="1" t="s">
        <v>5864</v>
      </c>
      <c r="M1316" s="1" t="s">
        <v>6928</v>
      </c>
      <c r="N1316" s="1" t="s">
        <v>6792</v>
      </c>
      <c r="O1316" s="1" t="s">
        <v>5864</v>
      </c>
      <c r="P1316" s="21" t="s">
        <v>6547</v>
      </c>
      <c r="S1316" s="1" t="s">
        <v>6851</v>
      </c>
      <c r="U1316" s="1" t="str">
        <f t="shared" si="72"/>
        <v>'415</v>
      </c>
      <c r="AH1316" s="1" t="str">
        <f t="shared" si="73"/>
        <v>'415631</v>
      </c>
      <c r="AI1316" s="2">
        <f t="shared" si="74"/>
        <v>2300000</v>
      </c>
      <c r="AJ1316" s="2" t="str">
        <f t="shared" si="75"/>
        <v>Kamatonosni</v>
      </c>
      <c r="AM1316" s="1" t="s">
        <v>2393</v>
      </c>
    </row>
    <row r="1317" spans="1:39" x14ac:dyDescent="0.2">
      <c r="A1317" s="1" t="s">
        <v>2395</v>
      </c>
      <c r="B1317" s="1" t="s">
        <v>2396</v>
      </c>
      <c r="C1317" s="57">
        <v>0</v>
      </c>
      <c r="D1317" s="57">
        <v>2105000</v>
      </c>
      <c r="E1317" s="58">
        <v>100000</v>
      </c>
      <c r="F1317" s="58">
        <v>2450000</v>
      </c>
      <c r="G1317" s="57">
        <v>100000</v>
      </c>
      <c r="H1317" s="57">
        <v>4555000</v>
      </c>
      <c r="I1317" s="57">
        <v>0</v>
      </c>
      <c r="J1317" s="57">
        <v>4455000</v>
      </c>
      <c r="K1317" s="57">
        <f t="shared" si="71"/>
        <v>-4455000</v>
      </c>
      <c r="L1317" s="1" t="s">
        <v>5864</v>
      </c>
      <c r="M1317" s="1" t="s">
        <v>6928</v>
      </c>
      <c r="N1317" s="1" t="s">
        <v>6792</v>
      </c>
      <c r="O1317" s="1" t="s">
        <v>5864</v>
      </c>
      <c r="P1317" s="21" t="s">
        <v>6549</v>
      </c>
      <c r="S1317" s="1" t="s">
        <v>6849</v>
      </c>
      <c r="U1317" s="1" t="str">
        <f t="shared" si="72"/>
        <v>'415</v>
      </c>
      <c r="AH1317" s="1" t="str">
        <f t="shared" si="73"/>
        <v>'415661</v>
      </c>
      <c r="AI1317" s="2">
        <f t="shared" si="74"/>
        <v>4455000</v>
      </c>
      <c r="AJ1317" s="2" t="str">
        <f t="shared" si="75"/>
        <v>Kamatonosni</v>
      </c>
      <c r="AM1317" s="1" t="s">
        <v>2395</v>
      </c>
    </row>
    <row r="1318" spans="1:39" x14ac:dyDescent="0.2">
      <c r="A1318" s="1" t="s">
        <v>2397</v>
      </c>
      <c r="B1318" s="1" t="s">
        <v>2398</v>
      </c>
      <c r="C1318" s="57">
        <v>0</v>
      </c>
      <c r="D1318" s="57">
        <v>200000</v>
      </c>
      <c r="E1318" s="58">
        <v>0</v>
      </c>
      <c r="F1318" s="58">
        <v>0</v>
      </c>
      <c r="G1318" s="57">
        <v>0</v>
      </c>
      <c r="H1318" s="57">
        <v>200000</v>
      </c>
      <c r="I1318" s="57">
        <v>0</v>
      </c>
      <c r="J1318" s="57">
        <v>200000</v>
      </c>
      <c r="K1318" s="57">
        <f t="shared" si="71"/>
        <v>-200000</v>
      </c>
      <c r="L1318" s="1" t="s">
        <v>5864</v>
      </c>
      <c r="M1318" s="1" t="s">
        <v>6928</v>
      </c>
      <c r="N1318" s="1" t="s">
        <v>6792</v>
      </c>
      <c r="O1318" s="1" t="s">
        <v>5864</v>
      </c>
      <c r="P1318" s="21" t="s">
        <v>6549</v>
      </c>
      <c r="S1318" s="1" t="s">
        <v>6849</v>
      </c>
      <c r="U1318" s="1" t="str">
        <f t="shared" si="72"/>
        <v>'415</v>
      </c>
      <c r="AH1318" s="1" t="str">
        <f t="shared" si="73"/>
        <v>'415670</v>
      </c>
      <c r="AI1318" s="2">
        <f t="shared" si="74"/>
        <v>200000</v>
      </c>
      <c r="AJ1318" s="2" t="str">
        <f t="shared" si="75"/>
        <v>Kamatonosni</v>
      </c>
      <c r="AM1318" s="1" t="s">
        <v>2397</v>
      </c>
    </row>
    <row r="1319" spans="1:39" x14ac:dyDescent="0.2">
      <c r="A1319" s="1" t="s">
        <v>2399</v>
      </c>
      <c r="B1319" s="1" t="s">
        <v>2400</v>
      </c>
      <c r="C1319" s="57">
        <v>0</v>
      </c>
      <c r="D1319" s="57">
        <v>8632244.3100000005</v>
      </c>
      <c r="E1319" s="58">
        <v>663463.39</v>
      </c>
      <c r="F1319" s="58">
        <v>783975.93</v>
      </c>
      <c r="G1319" s="57">
        <v>663463.39</v>
      </c>
      <c r="H1319" s="57">
        <v>9416220.2400000002</v>
      </c>
      <c r="I1319" s="57">
        <v>0</v>
      </c>
      <c r="J1319" s="57">
        <v>8752756.8499999996</v>
      </c>
      <c r="K1319" s="57">
        <f t="shared" si="71"/>
        <v>-8752756.8499999996</v>
      </c>
      <c r="L1319" s="1" t="s">
        <v>5864</v>
      </c>
      <c r="M1319" s="1" t="s">
        <v>6928</v>
      </c>
      <c r="N1319" s="1" t="s">
        <v>6792</v>
      </c>
      <c r="O1319" s="1" t="s">
        <v>5864</v>
      </c>
      <c r="P1319" s="21" t="s">
        <v>6549</v>
      </c>
      <c r="S1319" s="1" t="s">
        <v>6849</v>
      </c>
      <c r="U1319" s="1" t="str">
        <f t="shared" si="72"/>
        <v>'415</v>
      </c>
      <c r="AH1319" s="1" t="str">
        <f t="shared" si="73"/>
        <v>'415671</v>
      </c>
      <c r="AI1319" s="2">
        <f t="shared" si="74"/>
        <v>8752756.8499999996</v>
      </c>
      <c r="AJ1319" s="2" t="str">
        <f t="shared" si="75"/>
        <v>Kamatonosni</v>
      </c>
      <c r="AM1319" s="1" t="s">
        <v>2399</v>
      </c>
    </row>
    <row r="1320" spans="1:39" x14ac:dyDescent="0.2">
      <c r="A1320" s="1" t="s">
        <v>2401</v>
      </c>
      <c r="B1320" s="1" t="s">
        <v>2402</v>
      </c>
      <c r="C1320" s="57">
        <v>0</v>
      </c>
      <c r="D1320" s="57">
        <v>251000</v>
      </c>
      <c r="E1320" s="58">
        <v>0</v>
      </c>
      <c r="F1320" s="58">
        <v>0</v>
      </c>
      <c r="G1320" s="57">
        <v>0</v>
      </c>
      <c r="H1320" s="57">
        <v>251000</v>
      </c>
      <c r="I1320" s="57">
        <v>0</v>
      </c>
      <c r="J1320" s="57">
        <v>251000</v>
      </c>
      <c r="K1320" s="57">
        <f t="shared" si="71"/>
        <v>-251000</v>
      </c>
      <c r="L1320" s="1" t="s">
        <v>5864</v>
      </c>
      <c r="M1320" s="1" t="s">
        <v>6928</v>
      </c>
      <c r="N1320" s="1" t="s">
        <v>6792</v>
      </c>
      <c r="O1320" s="1" t="s">
        <v>5864</v>
      </c>
      <c r="P1320" s="21" t="s">
        <v>6545</v>
      </c>
      <c r="S1320" s="1" t="s">
        <v>6845</v>
      </c>
      <c r="U1320" s="1" t="str">
        <f t="shared" si="72"/>
        <v>'415</v>
      </c>
      <c r="AH1320" s="1" t="str">
        <f t="shared" si="73"/>
        <v>'415711</v>
      </c>
      <c r="AI1320" s="2">
        <f t="shared" si="74"/>
        <v>251000</v>
      </c>
      <c r="AJ1320" s="2" t="str">
        <f t="shared" si="75"/>
        <v>Nekamat</v>
      </c>
      <c r="AM1320" s="1" t="s">
        <v>2401</v>
      </c>
    </row>
    <row r="1321" spans="1:39" x14ac:dyDescent="0.2">
      <c r="A1321" s="1" t="s">
        <v>2403</v>
      </c>
      <c r="B1321" s="1" t="s">
        <v>2404</v>
      </c>
      <c r="C1321" s="57">
        <v>0</v>
      </c>
      <c r="D1321" s="57">
        <v>1650000</v>
      </c>
      <c r="E1321" s="58">
        <v>1650000</v>
      </c>
      <c r="F1321" s="58">
        <v>100000</v>
      </c>
      <c r="G1321" s="57">
        <v>1650000</v>
      </c>
      <c r="H1321" s="57">
        <v>1750000</v>
      </c>
      <c r="I1321" s="57">
        <v>0</v>
      </c>
      <c r="J1321" s="57">
        <v>100000</v>
      </c>
      <c r="K1321" s="57">
        <f t="shared" si="71"/>
        <v>-100000</v>
      </c>
      <c r="L1321" s="1" t="s">
        <v>5864</v>
      </c>
      <c r="M1321" s="1" t="s">
        <v>6928</v>
      </c>
      <c r="N1321" s="1" t="s">
        <v>6792</v>
      </c>
      <c r="O1321" s="1" t="s">
        <v>5864</v>
      </c>
      <c r="P1321" s="21" t="s">
        <v>6547</v>
      </c>
      <c r="S1321" s="1" t="s">
        <v>6851</v>
      </c>
      <c r="U1321" s="1" t="str">
        <f t="shared" si="72"/>
        <v>'415</v>
      </c>
      <c r="AH1321" s="1" t="str">
        <f t="shared" si="73"/>
        <v>'41573</v>
      </c>
      <c r="AI1321" s="2">
        <f t="shared" si="74"/>
        <v>100000</v>
      </c>
      <c r="AJ1321" s="2" t="str">
        <f t="shared" si="75"/>
        <v>Kamatonosni</v>
      </c>
      <c r="AM1321" s="1" t="s">
        <v>2403</v>
      </c>
    </row>
    <row r="1322" spans="1:39" x14ac:dyDescent="0.2">
      <c r="A1322" s="1" t="s">
        <v>2405</v>
      </c>
      <c r="B1322" s="1" t="s">
        <v>2406</v>
      </c>
      <c r="C1322" s="57">
        <v>0</v>
      </c>
      <c r="D1322" s="57">
        <v>150</v>
      </c>
      <c r="E1322" s="58">
        <v>0</v>
      </c>
      <c r="F1322" s="58">
        <v>0</v>
      </c>
      <c r="G1322" s="57">
        <v>0</v>
      </c>
      <c r="H1322" s="57">
        <v>150</v>
      </c>
      <c r="I1322" s="57">
        <v>0</v>
      </c>
      <c r="J1322" s="57">
        <v>150</v>
      </c>
      <c r="K1322" s="57">
        <f t="shared" si="71"/>
        <v>-150</v>
      </c>
      <c r="L1322" s="1" t="s">
        <v>5864</v>
      </c>
      <c r="M1322" s="1" t="s">
        <v>6928</v>
      </c>
      <c r="N1322" s="1" t="s">
        <v>6792</v>
      </c>
      <c r="O1322" s="1" t="s">
        <v>5864</v>
      </c>
      <c r="P1322" s="21" t="s">
        <v>6548</v>
      </c>
      <c r="S1322" s="1" t="s">
        <v>6846</v>
      </c>
      <c r="U1322" s="1" t="str">
        <f t="shared" si="72"/>
        <v>'415</v>
      </c>
      <c r="AH1322" s="1" t="str">
        <f t="shared" si="73"/>
        <v>'41574</v>
      </c>
      <c r="AI1322" s="2">
        <f t="shared" si="74"/>
        <v>150</v>
      </c>
      <c r="AJ1322" s="2" t="str">
        <f t="shared" si="75"/>
        <v>Kamatonosni</v>
      </c>
      <c r="AM1322" s="1" t="s">
        <v>2405</v>
      </c>
    </row>
    <row r="1323" spans="1:39" x14ac:dyDescent="0.2">
      <c r="A1323" s="1" t="s">
        <v>2407</v>
      </c>
      <c r="B1323" s="1" t="s">
        <v>2408</v>
      </c>
      <c r="C1323" s="57">
        <v>0</v>
      </c>
      <c r="D1323" s="57">
        <v>6529412.29</v>
      </c>
      <c r="E1323" s="58">
        <v>4776903.3600000003</v>
      </c>
      <c r="F1323" s="58">
        <v>107491.07</v>
      </c>
      <c r="G1323" s="57">
        <v>4776903.3600000003</v>
      </c>
      <c r="H1323" s="57">
        <v>6636903.3600000003</v>
      </c>
      <c r="I1323" s="57">
        <v>0</v>
      </c>
      <c r="J1323" s="57">
        <v>1860000</v>
      </c>
      <c r="K1323" s="57">
        <f t="shared" si="71"/>
        <v>-1860000</v>
      </c>
      <c r="L1323" s="1" t="s">
        <v>5864</v>
      </c>
      <c r="M1323" s="1" t="s">
        <v>6928</v>
      </c>
      <c r="N1323" s="1" t="s">
        <v>6792</v>
      </c>
      <c r="O1323" s="1" t="s">
        <v>5864</v>
      </c>
      <c r="P1323" s="21" t="s">
        <v>6549</v>
      </c>
      <c r="S1323" s="1" t="s">
        <v>6849</v>
      </c>
      <c r="U1323" s="1" t="str">
        <f t="shared" si="72"/>
        <v>'415</v>
      </c>
      <c r="AH1323" s="1" t="str">
        <f t="shared" si="73"/>
        <v>'415761</v>
      </c>
      <c r="AI1323" s="2">
        <f t="shared" si="74"/>
        <v>1860000</v>
      </c>
      <c r="AJ1323" s="2" t="str">
        <f t="shared" si="75"/>
        <v>Kamatonosni</v>
      </c>
      <c r="AM1323" s="1" t="s">
        <v>2407</v>
      </c>
    </row>
    <row r="1324" spans="1:39" x14ac:dyDescent="0.2">
      <c r="A1324" s="1" t="s">
        <v>2409</v>
      </c>
      <c r="B1324" s="1" t="s">
        <v>2410</v>
      </c>
      <c r="C1324" s="57">
        <v>0</v>
      </c>
      <c r="D1324" s="57">
        <v>2065830</v>
      </c>
      <c r="E1324" s="58">
        <v>50000</v>
      </c>
      <c r="F1324" s="58">
        <v>70000</v>
      </c>
      <c r="G1324" s="57">
        <v>50000</v>
      </c>
      <c r="H1324" s="57">
        <v>2135830</v>
      </c>
      <c r="I1324" s="57">
        <v>0</v>
      </c>
      <c r="J1324" s="57">
        <v>2085830</v>
      </c>
      <c r="K1324" s="57">
        <f t="shared" si="71"/>
        <v>-2085830</v>
      </c>
      <c r="L1324" s="1" t="s">
        <v>5864</v>
      </c>
      <c r="M1324" s="1" t="s">
        <v>6928</v>
      </c>
      <c r="N1324" s="1" t="s">
        <v>6792</v>
      </c>
      <c r="O1324" s="1" t="s">
        <v>5864</v>
      </c>
      <c r="P1324" s="21" t="s">
        <v>6549</v>
      </c>
      <c r="S1324" s="1" t="s">
        <v>6849</v>
      </c>
      <c r="U1324" s="1" t="str">
        <f t="shared" si="72"/>
        <v>'415</v>
      </c>
      <c r="AH1324" s="1" t="str">
        <f t="shared" si="73"/>
        <v>'41577</v>
      </c>
      <c r="AI1324" s="2">
        <f t="shared" si="74"/>
        <v>2085830</v>
      </c>
      <c r="AJ1324" s="2" t="str">
        <f t="shared" si="75"/>
        <v>Kamatonosni</v>
      </c>
      <c r="AM1324" s="1" t="s">
        <v>2409</v>
      </c>
    </row>
    <row r="1325" spans="1:39" x14ac:dyDescent="0.2">
      <c r="A1325" s="1" t="s">
        <v>6102</v>
      </c>
      <c r="B1325" s="1" t="s">
        <v>6103</v>
      </c>
      <c r="C1325" s="57">
        <v>0</v>
      </c>
      <c r="D1325" s="57">
        <v>1400</v>
      </c>
      <c r="E1325" s="58">
        <v>1400</v>
      </c>
      <c r="F1325" s="58">
        <v>0</v>
      </c>
      <c r="G1325" s="57">
        <v>1400</v>
      </c>
      <c r="H1325" s="57">
        <v>1400</v>
      </c>
      <c r="I1325" s="57">
        <v>0</v>
      </c>
      <c r="J1325" s="57">
        <v>0</v>
      </c>
      <c r="K1325" s="57">
        <f t="shared" si="71"/>
        <v>0</v>
      </c>
      <c r="L1325" s="1" t="s">
        <v>5864</v>
      </c>
      <c r="M1325" s="1" t="s">
        <v>6928</v>
      </c>
      <c r="N1325" s="1" t="s">
        <v>6792</v>
      </c>
      <c r="O1325" s="1" t="s">
        <v>5864</v>
      </c>
      <c r="P1325" s="21" t="s">
        <v>6545</v>
      </c>
      <c r="U1325" s="1" t="str">
        <f t="shared" si="72"/>
        <v>'415</v>
      </c>
      <c r="AH1325" s="1" t="str">
        <f t="shared" si="73"/>
        <v>'415811</v>
      </c>
      <c r="AI1325" s="2">
        <f t="shared" si="74"/>
        <v>0</v>
      </c>
      <c r="AJ1325" s="2" t="str">
        <f t="shared" si="75"/>
        <v>Nekamat</v>
      </c>
      <c r="AM1325" s="1" t="e">
        <v>#N/A</v>
      </c>
    </row>
    <row r="1326" spans="1:39" x14ac:dyDescent="0.2">
      <c r="A1326" s="1" t="s">
        <v>2411</v>
      </c>
      <c r="B1326" s="1" t="s">
        <v>2412</v>
      </c>
      <c r="C1326" s="57">
        <v>0</v>
      </c>
      <c r="D1326" s="57">
        <v>84044.86</v>
      </c>
      <c r="E1326" s="58">
        <v>121102.3</v>
      </c>
      <c r="F1326" s="58">
        <v>1364000</v>
      </c>
      <c r="G1326" s="57">
        <v>121102.3</v>
      </c>
      <c r="H1326" s="57">
        <v>1448044.86</v>
      </c>
      <c r="I1326" s="57">
        <v>0</v>
      </c>
      <c r="J1326" s="57">
        <v>1326942.56</v>
      </c>
      <c r="K1326" s="57">
        <f t="shared" si="71"/>
        <v>-1326942.56</v>
      </c>
      <c r="L1326" s="1" t="s">
        <v>6543</v>
      </c>
      <c r="M1326" s="1" t="s">
        <v>6930</v>
      </c>
      <c r="N1326" s="1" t="s">
        <v>6793</v>
      </c>
      <c r="O1326" s="1" t="s">
        <v>6543</v>
      </c>
      <c r="U1326" s="1" t="str">
        <f t="shared" si="72"/>
        <v>'418</v>
      </c>
      <c r="AI1326" s="1"/>
      <c r="AM1326" s="1" t="s">
        <v>2411</v>
      </c>
    </row>
    <row r="1327" spans="1:39" x14ac:dyDescent="0.2">
      <c r="A1327" s="1" t="s">
        <v>2413</v>
      </c>
      <c r="B1327" s="1" t="s">
        <v>2414</v>
      </c>
      <c r="C1327" s="57">
        <v>0</v>
      </c>
      <c r="D1327" s="57">
        <v>8638684.7899999991</v>
      </c>
      <c r="E1327" s="58">
        <v>3124574.91</v>
      </c>
      <c r="F1327" s="58">
        <v>3991700</v>
      </c>
      <c r="G1327" s="57">
        <v>3124574.91</v>
      </c>
      <c r="H1327" s="57">
        <v>12630384.789999999</v>
      </c>
      <c r="I1327" s="57">
        <v>0</v>
      </c>
      <c r="J1327" s="57">
        <v>9505809.8800000008</v>
      </c>
      <c r="K1327" s="57">
        <f t="shared" si="71"/>
        <v>-9505809.8800000008</v>
      </c>
      <c r="L1327" s="1" t="s">
        <v>6543</v>
      </c>
      <c r="M1327" s="1" t="s">
        <v>6930</v>
      </c>
      <c r="N1327" s="1" t="s">
        <v>6793</v>
      </c>
      <c r="O1327" s="1" t="s">
        <v>6543</v>
      </c>
      <c r="U1327" s="1" t="str">
        <f t="shared" si="72"/>
        <v>'418</v>
      </c>
      <c r="AI1327" s="1"/>
      <c r="AM1327" s="1" t="s">
        <v>2413</v>
      </c>
    </row>
    <row r="1328" spans="1:39" x14ac:dyDescent="0.2">
      <c r="A1328" s="1" t="s">
        <v>2415</v>
      </c>
      <c r="B1328" s="1" t="s">
        <v>2416</v>
      </c>
      <c r="C1328" s="57">
        <v>0</v>
      </c>
      <c r="D1328" s="57">
        <v>5563.91</v>
      </c>
      <c r="E1328" s="58">
        <v>4434.42</v>
      </c>
      <c r="F1328" s="58">
        <v>0</v>
      </c>
      <c r="G1328" s="57">
        <v>4434.42</v>
      </c>
      <c r="H1328" s="57">
        <v>5563.91</v>
      </c>
      <c r="I1328" s="57">
        <v>0</v>
      </c>
      <c r="J1328" s="57">
        <v>1129.49</v>
      </c>
      <c r="K1328" s="57">
        <f t="shared" si="71"/>
        <v>-1129.49</v>
      </c>
      <c r="L1328" s="1" t="s">
        <v>6543</v>
      </c>
      <c r="M1328" s="1" t="s">
        <v>6930</v>
      </c>
      <c r="N1328" s="1" t="s">
        <v>6793</v>
      </c>
      <c r="O1328" s="1" t="s">
        <v>6543</v>
      </c>
      <c r="U1328" s="1" t="str">
        <f t="shared" si="72"/>
        <v>'418</v>
      </c>
      <c r="AI1328" s="1"/>
      <c r="AM1328" s="1" t="s">
        <v>2415</v>
      </c>
    </row>
    <row r="1329" spans="1:39" x14ac:dyDescent="0.2">
      <c r="A1329" s="1" t="s">
        <v>2417</v>
      </c>
      <c r="B1329" s="1" t="s">
        <v>2418</v>
      </c>
      <c r="C1329" s="57">
        <v>0</v>
      </c>
      <c r="D1329" s="57">
        <v>736801.61</v>
      </c>
      <c r="E1329" s="58">
        <v>586801.61</v>
      </c>
      <c r="F1329" s="58">
        <v>0</v>
      </c>
      <c r="G1329" s="57">
        <v>586801.61</v>
      </c>
      <c r="H1329" s="57">
        <v>736801.61</v>
      </c>
      <c r="I1329" s="57">
        <v>0</v>
      </c>
      <c r="J1329" s="57">
        <v>150000</v>
      </c>
      <c r="K1329" s="57">
        <f t="shared" si="71"/>
        <v>-150000</v>
      </c>
      <c r="L1329" s="1" t="s">
        <v>6543</v>
      </c>
      <c r="M1329" s="1" t="s">
        <v>6930</v>
      </c>
      <c r="N1329" s="1" t="s">
        <v>6793</v>
      </c>
      <c r="O1329" s="1" t="s">
        <v>6543</v>
      </c>
      <c r="U1329" s="1" t="str">
        <f t="shared" si="72"/>
        <v>'418</v>
      </c>
      <c r="AI1329" s="1"/>
      <c r="AM1329" s="1" t="s">
        <v>2417</v>
      </c>
    </row>
    <row r="1330" spans="1:39" x14ac:dyDescent="0.2">
      <c r="A1330" s="1" t="s">
        <v>2419</v>
      </c>
      <c r="B1330" s="1" t="s">
        <v>2420</v>
      </c>
      <c r="C1330" s="57">
        <v>0</v>
      </c>
      <c r="D1330" s="57">
        <v>231683.75</v>
      </c>
      <c r="E1330" s="58">
        <v>190342.77</v>
      </c>
      <c r="F1330" s="58">
        <v>0</v>
      </c>
      <c r="G1330" s="57">
        <v>190342.77</v>
      </c>
      <c r="H1330" s="57">
        <v>231683.75</v>
      </c>
      <c r="I1330" s="57">
        <v>0</v>
      </c>
      <c r="J1330" s="57">
        <v>41340.980000000003</v>
      </c>
      <c r="K1330" s="57">
        <f t="shared" si="71"/>
        <v>-41340.980000000003</v>
      </c>
      <c r="L1330" s="1" t="s">
        <v>6543</v>
      </c>
      <c r="M1330" s="1" t="s">
        <v>6930</v>
      </c>
      <c r="N1330" s="1" t="s">
        <v>6793</v>
      </c>
      <c r="O1330" s="1" t="s">
        <v>6543</v>
      </c>
      <c r="U1330" s="1" t="str">
        <f t="shared" si="72"/>
        <v>'418</v>
      </c>
      <c r="AI1330" s="1"/>
      <c r="AM1330" s="1" t="s">
        <v>2419</v>
      </c>
    </row>
    <row r="1331" spans="1:39" x14ac:dyDescent="0.2">
      <c r="A1331" s="1" t="s">
        <v>6104</v>
      </c>
      <c r="B1331" s="1" t="s">
        <v>6105</v>
      </c>
      <c r="C1331" s="57">
        <v>0</v>
      </c>
      <c r="D1331" s="57">
        <v>506100</v>
      </c>
      <c r="E1331" s="58">
        <v>506100</v>
      </c>
      <c r="F1331" s="58">
        <v>0</v>
      </c>
      <c r="G1331" s="57">
        <v>506100</v>
      </c>
      <c r="H1331" s="57">
        <v>506100</v>
      </c>
      <c r="I1331" s="57">
        <v>0</v>
      </c>
      <c r="J1331" s="57">
        <v>0</v>
      </c>
      <c r="K1331" s="57">
        <f t="shared" si="71"/>
        <v>0</v>
      </c>
      <c r="L1331" s="1" t="s">
        <v>6543</v>
      </c>
      <c r="M1331" s="1" t="s">
        <v>6930</v>
      </c>
      <c r="N1331" s="1" t="s">
        <v>6793</v>
      </c>
      <c r="O1331" s="1" t="s">
        <v>6543</v>
      </c>
      <c r="U1331" s="1" t="str">
        <f t="shared" si="72"/>
        <v>'418</v>
      </c>
      <c r="AI1331" s="1"/>
      <c r="AM1331" s="1" t="e">
        <v>#N/A</v>
      </c>
    </row>
    <row r="1332" spans="1:39" x14ac:dyDescent="0.2">
      <c r="A1332" s="1" t="s">
        <v>2421</v>
      </c>
      <c r="B1332" s="1" t="s">
        <v>2422</v>
      </c>
      <c r="C1332" s="57">
        <v>0</v>
      </c>
      <c r="D1332" s="57">
        <v>51304973.829999998</v>
      </c>
      <c r="E1332" s="58">
        <v>11650696.09</v>
      </c>
      <c r="F1332" s="58">
        <v>10270000</v>
      </c>
      <c r="G1332" s="57">
        <v>11650696.09</v>
      </c>
      <c r="H1332" s="57">
        <v>61574973.829999998</v>
      </c>
      <c r="I1332" s="57">
        <v>0</v>
      </c>
      <c r="J1332" s="57">
        <v>49924277.740000002</v>
      </c>
      <c r="K1332" s="57">
        <f t="shared" si="71"/>
        <v>-49924277.740000002</v>
      </c>
      <c r="L1332" s="1" t="s">
        <v>6543</v>
      </c>
      <c r="M1332" s="1" t="s">
        <v>6930</v>
      </c>
      <c r="N1332" s="1" t="s">
        <v>6793</v>
      </c>
      <c r="O1332" s="1" t="s">
        <v>6543</v>
      </c>
      <c r="U1332" s="1" t="str">
        <f t="shared" si="72"/>
        <v>'418</v>
      </c>
      <c r="AI1332" s="1"/>
      <c r="AM1332" s="1" t="s">
        <v>2421</v>
      </c>
    </row>
    <row r="1333" spans="1:39" x14ac:dyDescent="0.2">
      <c r="A1333" s="1" t="s">
        <v>2423</v>
      </c>
      <c r="B1333" s="1" t="s">
        <v>2424</v>
      </c>
      <c r="C1333" s="57">
        <v>0</v>
      </c>
      <c r="D1333" s="57">
        <v>5365.52</v>
      </c>
      <c r="E1333" s="58">
        <v>4342.88</v>
      </c>
      <c r="F1333" s="58">
        <v>0</v>
      </c>
      <c r="G1333" s="57">
        <v>4342.88</v>
      </c>
      <c r="H1333" s="57">
        <v>5365.52</v>
      </c>
      <c r="I1333" s="57">
        <v>0</v>
      </c>
      <c r="J1333" s="57">
        <v>1022.64</v>
      </c>
      <c r="K1333" s="57">
        <f t="shared" si="71"/>
        <v>-1022.64</v>
      </c>
      <c r="L1333" s="1" t="s">
        <v>6543</v>
      </c>
      <c r="M1333" s="1" t="s">
        <v>6930</v>
      </c>
      <c r="N1333" s="1" t="s">
        <v>6793</v>
      </c>
      <c r="O1333" s="1" t="s">
        <v>6543</v>
      </c>
      <c r="U1333" s="1" t="str">
        <f t="shared" si="72"/>
        <v>'418</v>
      </c>
      <c r="AI1333" s="1"/>
      <c r="AM1333" s="1" t="s">
        <v>2423</v>
      </c>
    </row>
    <row r="1334" spans="1:39" x14ac:dyDescent="0.2">
      <c r="A1334" s="1" t="s">
        <v>2425</v>
      </c>
      <c r="B1334" s="1" t="s">
        <v>2426</v>
      </c>
      <c r="C1334" s="57">
        <v>0</v>
      </c>
      <c r="D1334" s="57">
        <v>25894.66</v>
      </c>
      <c r="E1334" s="58">
        <v>18909.689999999999</v>
      </c>
      <c r="F1334" s="58">
        <v>0</v>
      </c>
      <c r="G1334" s="57">
        <v>18909.689999999999</v>
      </c>
      <c r="H1334" s="57">
        <v>25894.66</v>
      </c>
      <c r="I1334" s="57">
        <v>0</v>
      </c>
      <c r="J1334" s="57">
        <v>6984.97</v>
      </c>
      <c r="K1334" s="57">
        <f t="shared" si="71"/>
        <v>-6984.97</v>
      </c>
      <c r="L1334" s="1" t="s">
        <v>6543</v>
      </c>
      <c r="M1334" s="1" t="s">
        <v>6930</v>
      </c>
      <c r="N1334" s="1" t="s">
        <v>6793</v>
      </c>
      <c r="O1334" s="1" t="s">
        <v>6543</v>
      </c>
      <c r="U1334" s="1" t="str">
        <f t="shared" si="72"/>
        <v>'418</v>
      </c>
      <c r="AI1334" s="1"/>
      <c r="AM1334" s="1" t="s">
        <v>2425</v>
      </c>
    </row>
    <row r="1335" spans="1:39" x14ac:dyDescent="0.2">
      <c r="A1335" s="1" t="s">
        <v>2427</v>
      </c>
      <c r="B1335" s="1" t="s">
        <v>2428</v>
      </c>
      <c r="C1335" s="57">
        <v>0</v>
      </c>
      <c r="D1335" s="57">
        <v>123196.65</v>
      </c>
      <c r="E1335" s="58">
        <v>91884.23</v>
      </c>
      <c r="F1335" s="58">
        <v>-0.1</v>
      </c>
      <c r="G1335" s="57">
        <v>91884.23</v>
      </c>
      <c r="H1335" s="57">
        <v>123196.55</v>
      </c>
      <c r="I1335" s="57">
        <v>0</v>
      </c>
      <c r="J1335" s="57">
        <v>31312.32</v>
      </c>
      <c r="K1335" s="57">
        <f t="shared" si="71"/>
        <v>-31312.32</v>
      </c>
      <c r="L1335" s="1" t="s">
        <v>6543</v>
      </c>
      <c r="M1335" s="1" t="s">
        <v>6930</v>
      </c>
      <c r="N1335" s="1" t="s">
        <v>6793</v>
      </c>
      <c r="O1335" s="1" t="s">
        <v>6543</v>
      </c>
      <c r="U1335" s="1" t="str">
        <f t="shared" si="72"/>
        <v>'418</v>
      </c>
      <c r="AI1335" s="1"/>
      <c r="AM1335" s="1" t="s">
        <v>2427</v>
      </c>
    </row>
    <row r="1336" spans="1:39" x14ac:dyDescent="0.2">
      <c r="A1336" s="1" t="s">
        <v>2429</v>
      </c>
      <c r="B1336" s="1" t="s">
        <v>2430</v>
      </c>
      <c r="C1336" s="57">
        <v>0</v>
      </c>
      <c r="D1336" s="57">
        <v>241910.49</v>
      </c>
      <c r="E1336" s="58">
        <v>158187.51999999999</v>
      </c>
      <c r="F1336" s="58">
        <v>0</v>
      </c>
      <c r="G1336" s="57">
        <v>158187.51999999999</v>
      </c>
      <c r="H1336" s="57">
        <v>241910.49</v>
      </c>
      <c r="I1336" s="57">
        <v>0</v>
      </c>
      <c r="J1336" s="57">
        <v>83722.97</v>
      </c>
      <c r="K1336" s="57">
        <f t="shared" si="71"/>
        <v>-83722.97</v>
      </c>
      <c r="L1336" s="1" t="s">
        <v>6543</v>
      </c>
      <c r="M1336" s="1" t="s">
        <v>6930</v>
      </c>
      <c r="N1336" s="1" t="s">
        <v>6793</v>
      </c>
      <c r="O1336" s="1" t="s">
        <v>6543</v>
      </c>
      <c r="U1336" s="1" t="str">
        <f t="shared" si="72"/>
        <v>'418</v>
      </c>
      <c r="AI1336" s="1"/>
      <c r="AM1336" s="1" t="s">
        <v>2429</v>
      </c>
    </row>
    <row r="1337" spans="1:39" x14ac:dyDescent="0.2">
      <c r="A1337" s="1" t="s">
        <v>2431</v>
      </c>
      <c r="B1337" s="1" t="s">
        <v>2432</v>
      </c>
      <c r="C1337" s="57">
        <v>0</v>
      </c>
      <c r="D1337" s="57">
        <v>11959593.640000001</v>
      </c>
      <c r="E1337" s="58">
        <v>1713686.84</v>
      </c>
      <c r="F1337" s="58">
        <v>0</v>
      </c>
      <c r="G1337" s="57">
        <v>1713686.84</v>
      </c>
      <c r="H1337" s="57">
        <v>11959593.640000001</v>
      </c>
      <c r="I1337" s="57">
        <v>0</v>
      </c>
      <c r="J1337" s="57">
        <v>10245906.800000001</v>
      </c>
      <c r="K1337" s="57">
        <f t="shared" si="71"/>
        <v>-10245906.800000001</v>
      </c>
      <c r="L1337" s="1" t="s">
        <v>6543</v>
      </c>
      <c r="M1337" s="1" t="s">
        <v>6930</v>
      </c>
      <c r="N1337" s="1" t="s">
        <v>6793</v>
      </c>
      <c r="O1337" s="1" t="s">
        <v>6543</v>
      </c>
      <c r="U1337" s="1" t="str">
        <f t="shared" si="72"/>
        <v>'418</v>
      </c>
      <c r="AI1337" s="1"/>
      <c r="AM1337" s="1" t="s">
        <v>2431</v>
      </c>
    </row>
    <row r="1338" spans="1:39" x14ac:dyDescent="0.2">
      <c r="A1338" s="1" t="s">
        <v>2433</v>
      </c>
      <c r="B1338" s="1" t="s">
        <v>2434</v>
      </c>
      <c r="C1338" s="57">
        <v>0</v>
      </c>
      <c r="D1338" s="57">
        <v>0</v>
      </c>
      <c r="E1338" s="58">
        <v>0</v>
      </c>
      <c r="F1338" s="58">
        <v>59675</v>
      </c>
      <c r="G1338" s="57">
        <v>0</v>
      </c>
      <c r="H1338" s="57">
        <v>59675</v>
      </c>
      <c r="I1338" s="57">
        <v>0</v>
      </c>
      <c r="J1338" s="57">
        <v>59675</v>
      </c>
      <c r="K1338" s="57">
        <f t="shared" si="71"/>
        <v>-59675</v>
      </c>
      <c r="L1338" s="1" t="s">
        <v>6543</v>
      </c>
      <c r="M1338" s="1" t="s">
        <v>6930</v>
      </c>
      <c r="N1338" s="1" t="s">
        <v>6793</v>
      </c>
      <c r="O1338" s="1" t="s">
        <v>6543</v>
      </c>
      <c r="U1338" s="1" t="str">
        <f t="shared" si="72"/>
        <v>'418</v>
      </c>
      <c r="AI1338" s="1"/>
      <c r="AM1338" s="1" t="s">
        <v>2433</v>
      </c>
    </row>
    <row r="1339" spans="1:39" x14ac:dyDescent="0.2">
      <c r="A1339" s="1" t="s">
        <v>2435</v>
      </c>
      <c r="B1339" s="1" t="s">
        <v>2436</v>
      </c>
      <c r="C1339" s="57">
        <v>0</v>
      </c>
      <c r="D1339" s="57">
        <v>49516383.640000001</v>
      </c>
      <c r="E1339" s="58">
        <v>7663872.8799999999</v>
      </c>
      <c r="F1339" s="58">
        <v>1716554</v>
      </c>
      <c r="G1339" s="57">
        <v>7663872.8799999999</v>
      </c>
      <c r="H1339" s="57">
        <v>51232937.640000001</v>
      </c>
      <c r="I1339" s="57">
        <v>0</v>
      </c>
      <c r="J1339" s="57">
        <v>43569064.759999998</v>
      </c>
      <c r="K1339" s="57">
        <f t="shared" si="71"/>
        <v>-43569064.759999998</v>
      </c>
      <c r="L1339" s="1" t="s">
        <v>6543</v>
      </c>
      <c r="M1339" s="1" t="s">
        <v>6930</v>
      </c>
      <c r="N1339" s="1" t="s">
        <v>6793</v>
      </c>
      <c r="O1339" s="1" t="s">
        <v>6543</v>
      </c>
      <c r="U1339" s="1" t="str">
        <f t="shared" si="72"/>
        <v>'418</v>
      </c>
      <c r="AI1339" s="1"/>
      <c r="AM1339" s="1" t="s">
        <v>2435</v>
      </c>
    </row>
    <row r="1340" spans="1:39" x14ac:dyDescent="0.2">
      <c r="A1340" s="1" t="s">
        <v>2437</v>
      </c>
      <c r="B1340" s="1" t="s">
        <v>2438</v>
      </c>
      <c r="C1340" s="57">
        <v>0</v>
      </c>
      <c r="D1340" s="57">
        <v>60364.01</v>
      </c>
      <c r="E1340" s="58">
        <v>20022.900000000001</v>
      </c>
      <c r="F1340" s="58">
        <v>0</v>
      </c>
      <c r="G1340" s="57">
        <v>20022.900000000001</v>
      </c>
      <c r="H1340" s="57">
        <v>60364.01</v>
      </c>
      <c r="I1340" s="57">
        <v>0</v>
      </c>
      <c r="J1340" s="57">
        <v>40341.11</v>
      </c>
      <c r="K1340" s="57">
        <f t="shared" si="71"/>
        <v>-40341.11</v>
      </c>
      <c r="L1340" s="1" t="s">
        <v>6543</v>
      </c>
      <c r="M1340" s="1" t="s">
        <v>6930</v>
      </c>
      <c r="N1340" s="1" t="s">
        <v>6793</v>
      </c>
      <c r="O1340" s="1" t="s">
        <v>6543</v>
      </c>
      <c r="U1340" s="1" t="str">
        <f t="shared" si="72"/>
        <v>'418</v>
      </c>
      <c r="AI1340" s="1"/>
      <c r="AM1340" s="1" t="s">
        <v>2437</v>
      </c>
    </row>
    <row r="1341" spans="1:39" x14ac:dyDescent="0.2">
      <c r="A1341" s="1" t="s">
        <v>2439</v>
      </c>
      <c r="B1341" s="1" t="s">
        <v>2440</v>
      </c>
      <c r="C1341" s="57">
        <v>0</v>
      </c>
      <c r="D1341" s="57">
        <v>389163.95</v>
      </c>
      <c r="E1341" s="58">
        <v>139810.53</v>
      </c>
      <c r="F1341" s="58">
        <v>-0.03</v>
      </c>
      <c r="G1341" s="57">
        <v>139810.53</v>
      </c>
      <c r="H1341" s="57">
        <v>389163.92</v>
      </c>
      <c r="I1341" s="57">
        <v>0</v>
      </c>
      <c r="J1341" s="57">
        <v>249353.39</v>
      </c>
      <c r="K1341" s="57">
        <f t="shared" si="71"/>
        <v>-249353.39</v>
      </c>
      <c r="L1341" s="1" t="s">
        <v>6543</v>
      </c>
      <c r="M1341" s="1" t="s">
        <v>6930</v>
      </c>
      <c r="N1341" s="1" t="s">
        <v>6793</v>
      </c>
      <c r="O1341" s="1" t="s">
        <v>6543</v>
      </c>
      <c r="U1341" s="1" t="str">
        <f t="shared" si="72"/>
        <v>'418</v>
      </c>
      <c r="AI1341" s="1"/>
      <c r="AM1341" s="1" t="s">
        <v>2439</v>
      </c>
    </row>
    <row r="1342" spans="1:39" x14ac:dyDescent="0.2">
      <c r="A1342" s="1" t="s">
        <v>2441</v>
      </c>
      <c r="B1342" s="1" t="s">
        <v>2442</v>
      </c>
      <c r="C1342" s="57">
        <v>0</v>
      </c>
      <c r="D1342" s="57">
        <v>3700774.88</v>
      </c>
      <c r="E1342" s="58">
        <v>1126482.27</v>
      </c>
      <c r="F1342" s="58">
        <v>0.54</v>
      </c>
      <c r="G1342" s="57">
        <v>1126482.27</v>
      </c>
      <c r="H1342" s="57">
        <v>3700775.42</v>
      </c>
      <c r="I1342" s="57">
        <v>0</v>
      </c>
      <c r="J1342" s="57">
        <v>2574293.15</v>
      </c>
      <c r="K1342" s="57">
        <f t="shared" si="71"/>
        <v>-2574293.15</v>
      </c>
      <c r="L1342" s="1" t="s">
        <v>6543</v>
      </c>
      <c r="M1342" s="1" t="s">
        <v>6930</v>
      </c>
      <c r="N1342" s="1" t="s">
        <v>6793</v>
      </c>
      <c r="O1342" s="1" t="s">
        <v>6543</v>
      </c>
      <c r="U1342" s="1" t="str">
        <f t="shared" si="72"/>
        <v>'418</v>
      </c>
      <c r="AI1342" s="1"/>
      <c r="AM1342" s="1" t="s">
        <v>2441</v>
      </c>
    </row>
    <row r="1343" spans="1:39" x14ac:dyDescent="0.2">
      <c r="A1343" s="1" t="s">
        <v>2443</v>
      </c>
      <c r="B1343" s="1" t="s">
        <v>2444</v>
      </c>
      <c r="C1343" s="57">
        <v>0</v>
      </c>
      <c r="D1343" s="57">
        <v>108385.74</v>
      </c>
      <c r="E1343" s="58">
        <v>86281.4</v>
      </c>
      <c r="F1343" s="58">
        <v>0</v>
      </c>
      <c r="G1343" s="57">
        <v>86281.4</v>
      </c>
      <c r="H1343" s="57">
        <v>108385.74</v>
      </c>
      <c r="I1343" s="57">
        <v>0</v>
      </c>
      <c r="J1343" s="57">
        <v>22104.34</v>
      </c>
      <c r="K1343" s="57">
        <f t="shared" si="71"/>
        <v>-22104.34</v>
      </c>
      <c r="L1343" s="1" t="s">
        <v>6543</v>
      </c>
      <c r="M1343" s="1" t="s">
        <v>6930</v>
      </c>
      <c r="N1343" s="1" t="s">
        <v>6793</v>
      </c>
      <c r="O1343" s="1" t="s">
        <v>6543</v>
      </c>
      <c r="U1343" s="1" t="str">
        <f t="shared" si="72"/>
        <v>'418</v>
      </c>
      <c r="AI1343" s="1"/>
      <c r="AM1343" s="1" t="s">
        <v>2443</v>
      </c>
    </row>
    <row r="1344" spans="1:39" x14ac:dyDescent="0.2">
      <c r="A1344" s="1" t="s">
        <v>2445</v>
      </c>
      <c r="B1344" s="1" t="s">
        <v>2446</v>
      </c>
      <c r="C1344" s="57">
        <v>0</v>
      </c>
      <c r="D1344" s="57">
        <v>0</v>
      </c>
      <c r="E1344" s="58">
        <v>744.62</v>
      </c>
      <c r="F1344" s="58">
        <v>362621</v>
      </c>
      <c r="G1344" s="57">
        <v>744.62</v>
      </c>
      <c r="H1344" s="57">
        <v>362621</v>
      </c>
      <c r="I1344" s="57">
        <v>0</v>
      </c>
      <c r="J1344" s="57">
        <v>361876.38</v>
      </c>
      <c r="K1344" s="57">
        <f t="shared" si="71"/>
        <v>-361876.38</v>
      </c>
      <c r="L1344" s="1" t="s">
        <v>6543</v>
      </c>
      <c r="M1344" s="1" t="s">
        <v>6930</v>
      </c>
      <c r="N1344" s="1" t="s">
        <v>6793</v>
      </c>
      <c r="O1344" s="1" t="s">
        <v>6543</v>
      </c>
      <c r="U1344" s="1" t="str">
        <f t="shared" si="72"/>
        <v>'418</v>
      </c>
      <c r="AI1344" s="1"/>
      <c r="AM1344" s="1" t="s">
        <v>2445</v>
      </c>
    </row>
    <row r="1345" spans="1:39" x14ac:dyDescent="0.2">
      <c r="A1345" s="1" t="s">
        <v>2447</v>
      </c>
      <c r="B1345" s="1" t="s">
        <v>2448</v>
      </c>
      <c r="C1345" s="57">
        <v>0</v>
      </c>
      <c r="D1345" s="57">
        <v>30397423.300000001</v>
      </c>
      <c r="E1345" s="58">
        <v>1861535.09</v>
      </c>
      <c r="F1345" s="58">
        <v>5007361.8899999997</v>
      </c>
      <c r="G1345" s="57">
        <v>1861535.09</v>
      </c>
      <c r="H1345" s="57">
        <v>35404785.189999998</v>
      </c>
      <c r="I1345" s="57">
        <v>0</v>
      </c>
      <c r="J1345" s="57">
        <v>33543250.100000001</v>
      </c>
      <c r="K1345" s="57">
        <f t="shared" si="71"/>
        <v>-33543250.100000001</v>
      </c>
      <c r="L1345" s="1" t="s">
        <v>6543</v>
      </c>
      <c r="M1345" s="1" t="s">
        <v>6930</v>
      </c>
      <c r="N1345" s="1" t="s">
        <v>6793</v>
      </c>
      <c r="O1345" s="1" t="s">
        <v>6543</v>
      </c>
      <c r="U1345" s="1" t="str">
        <f t="shared" si="72"/>
        <v>'418</v>
      </c>
      <c r="AI1345" s="1"/>
      <c r="AM1345" s="1" t="s">
        <v>2447</v>
      </c>
    </row>
    <row r="1346" spans="1:39" x14ac:dyDescent="0.2">
      <c r="A1346" s="1" t="s">
        <v>2449</v>
      </c>
      <c r="B1346" s="1" t="s">
        <v>2450</v>
      </c>
      <c r="C1346" s="57">
        <v>0</v>
      </c>
      <c r="D1346" s="57">
        <v>1243339.93</v>
      </c>
      <c r="E1346" s="58">
        <v>383020.99</v>
      </c>
      <c r="F1346" s="58">
        <v>10269.719999999999</v>
      </c>
      <c r="G1346" s="57">
        <v>383020.99</v>
      </c>
      <c r="H1346" s="57">
        <v>1253609.6499999999</v>
      </c>
      <c r="I1346" s="57">
        <v>0</v>
      </c>
      <c r="J1346" s="57">
        <v>870588.66</v>
      </c>
      <c r="K1346" s="57">
        <f t="shared" si="71"/>
        <v>-870588.66</v>
      </c>
      <c r="L1346" s="1" t="s">
        <v>6543</v>
      </c>
      <c r="M1346" s="1" t="s">
        <v>6930</v>
      </c>
      <c r="N1346" s="1" t="s">
        <v>6793</v>
      </c>
      <c r="O1346" s="1" t="s">
        <v>6543</v>
      </c>
      <c r="U1346" s="1" t="str">
        <f t="shared" si="72"/>
        <v>'418</v>
      </c>
      <c r="AI1346" s="1"/>
      <c r="AM1346" s="1" t="s">
        <v>2449</v>
      </c>
    </row>
    <row r="1347" spans="1:39" x14ac:dyDescent="0.2">
      <c r="A1347" s="1" t="s">
        <v>2451</v>
      </c>
      <c r="B1347" s="1" t="s">
        <v>2452</v>
      </c>
      <c r="C1347" s="57">
        <v>0</v>
      </c>
      <c r="D1347" s="57">
        <v>65001.41</v>
      </c>
      <c r="E1347" s="58">
        <v>8786.56</v>
      </c>
      <c r="F1347" s="58">
        <v>0</v>
      </c>
      <c r="G1347" s="57">
        <v>8786.56</v>
      </c>
      <c r="H1347" s="57">
        <v>65001.41</v>
      </c>
      <c r="I1347" s="57">
        <v>0</v>
      </c>
      <c r="J1347" s="57">
        <v>56214.85</v>
      </c>
      <c r="K1347" s="57">
        <f t="shared" si="71"/>
        <v>-56214.85</v>
      </c>
      <c r="L1347" s="1" t="s">
        <v>6543</v>
      </c>
      <c r="M1347" s="1" t="s">
        <v>6930</v>
      </c>
      <c r="N1347" s="1" t="s">
        <v>6793</v>
      </c>
      <c r="O1347" s="1" t="s">
        <v>6543</v>
      </c>
      <c r="U1347" s="1" t="str">
        <f t="shared" si="72"/>
        <v>'418</v>
      </c>
      <c r="AI1347" s="1"/>
      <c r="AM1347" s="1" t="s">
        <v>2451</v>
      </c>
    </row>
    <row r="1348" spans="1:39" x14ac:dyDescent="0.2">
      <c r="A1348" s="1" t="s">
        <v>2453</v>
      </c>
      <c r="B1348" s="1" t="s">
        <v>2454</v>
      </c>
      <c r="C1348" s="57">
        <v>0</v>
      </c>
      <c r="D1348" s="57">
        <v>683160.22</v>
      </c>
      <c r="E1348" s="58">
        <v>84598.01</v>
      </c>
      <c r="F1348" s="58">
        <v>0</v>
      </c>
      <c r="G1348" s="57">
        <v>84598.01</v>
      </c>
      <c r="H1348" s="57">
        <v>683160.22</v>
      </c>
      <c r="I1348" s="57">
        <v>0</v>
      </c>
      <c r="J1348" s="57">
        <v>598562.21</v>
      </c>
      <c r="K1348" s="57">
        <f t="shared" si="71"/>
        <v>-598562.21</v>
      </c>
      <c r="L1348" s="1" t="s">
        <v>6543</v>
      </c>
      <c r="M1348" s="1" t="s">
        <v>6930</v>
      </c>
      <c r="N1348" s="1" t="s">
        <v>6793</v>
      </c>
      <c r="O1348" s="1" t="s">
        <v>6543</v>
      </c>
      <c r="U1348" s="1" t="str">
        <f t="shared" si="72"/>
        <v>'418</v>
      </c>
      <c r="AI1348" s="1"/>
      <c r="AM1348" s="1" t="s">
        <v>2453</v>
      </c>
    </row>
    <row r="1349" spans="1:39" x14ac:dyDescent="0.2">
      <c r="A1349" s="1" t="s">
        <v>2455</v>
      </c>
      <c r="B1349" s="1" t="s">
        <v>2456</v>
      </c>
      <c r="C1349" s="57">
        <v>0</v>
      </c>
      <c r="D1349" s="57">
        <v>3956030.33</v>
      </c>
      <c r="E1349" s="58">
        <v>497521.86</v>
      </c>
      <c r="F1349" s="58">
        <v>0.04</v>
      </c>
      <c r="G1349" s="57">
        <v>497521.86</v>
      </c>
      <c r="H1349" s="57">
        <v>3956030.37</v>
      </c>
      <c r="I1349" s="57">
        <v>0</v>
      </c>
      <c r="J1349" s="57">
        <v>3458508.51</v>
      </c>
      <c r="K1349" s="57">
        <f t="shared" si="71"/>
        <v>-3458508.51</v>
      </c>
      <c r="L1349" s="1" t="s">
        <v>6543</v>
      </c>
      <c r="M1349" s="1" t="s">
        <v>6930</v>
      </c>
      <c r="N1349" s="1" t="s">
        <v>6793</v>
      </c>
      <c r="O1349" s="1" t="s">
        <v>6543</v>
      </c>
      <c r="U1349" s="1" t="str">
        <f t="shared" si="72"/>
        <v>'418</v>
      </c>
      <c r="AI1349" s="1"/>
      <c r="AM1349" s="1" t="s">
        <v>2455</v>
      </c>
    </row>
    <row r="1350" spans="1:39" x14ac:dyDescent="0.2">
      <c r="A1350" s="1" t="s">
        <v>2457</v>
      </c>
      <c r="B1350" s="1" t="s">
        <v>2458</v>
      </c>
      <c r="C1350" s="57">
        <v>0</v>
      </c>
      <c r="D1350" s="57">
        <v>246809.84</v>
      </c>
      <c r="E1350" s="58">
        <v>68646.38</v>
      </c>
      <c r="F1350" s="58">
        <v>0</v>
      </c>
      <c r="G1350" s="57">
        <v>68646.38</v>
      </c>
      <c r="H1350" s="57">
        <v>246809.84</v>
      </c>
      <c r="I1350" s="57">
        <v>0</v>
      </c>
      <c r="J1350" s="57">
        <v>178163.46</v>
      </c>
      <c r="K1350" s="57">
        <f t="shared" si="71"/>
        <v>-178163.46</v>
      </c>
      <c r="L1350" s="1" t="s">
        <v>6543</v>
      </c>
      <c r="M1350" s="1" t="s">
        <v>6930</v>
      </c>
      <c r="N1350" s="1" t="s">
        <v>6793</v>
      </c>
      <c r="O1350" s="1" t="s">
        <v>6543</v>
      </c>
      <c r="U1350" s="1" t="str">
        <f t="shared" si="72"/>
        <v>'418</v>
      </c>
      <c r="AI1350" s="1"/>
      <c r="AM1350" s="1" t="s">
        <v>2457</v>
      </c>
    </row>
    <row r="1351" spans="1:39" x14ac:dyDescent="0.2">
      <c r="A1351" s="1" t="s">
        <v>2459</v>
      </c>
      <c r="B1351" s="1" t="s">
        <v>2460</v>
      </c>
      <c r="C1351" s="57">
        <v>0</v>
      </c>
      <c r="D1351" s="57">
        <v>0</v>
      </c>
      <c r="E1351" s="58">
        <v>1001.07</v>
      </c>
      <c r="F1351" s="58">
        <v>720979</v>
      </c>
      <c r="G1351" s="57">
        <v>1001.07</v>
      </c>
      <c r="H1351" s="57">
        <v>720979</v>
      </c>
      <c r="I1351" s="57">
        <v>0</v>
      </c>
      <c r="J1351" s="57">
        <v>719977.93</v>
      </c>
      <c r="K1351" s="57">
        <f t="shared" ref="K1351:K1414" si="76">I1351-J1351</f>
        <v>-719977.93</v>
      </c>
      <c r="L1351" s="1" t="s">
        <v>6543</v>
      </c>
      <c r="M1351" s="1" t="s">
        <v>6930</v>
      </c>
      <c r="N1351" s="1" t="s">
        <v>6793</v>
      </c>
      <c r="O1351" s="1" t="s">
        <v>6543</v>
      </c>
      <c r="U1351" s="1" t="str">
        <f t="shared" ref="U1351:U1414" si="77">LEFT(A1351,4)</f>
        <v>'418</v>
      </c>
      <c r="AI1351" s="1"/>
      <c r="AM1351" s="1" t="s">
        <v>2459</v>
      </c>
    </row>
    <row r="1352" spans="1:39" x14ac:dyDescent="0.2">
      <c r="A1352" s="1" t="s">
        <v>2461</v>
      </c>
      <c r="B1352" s="1" t="s">
        <v>2462</v>
      </c>
      <c r="C1352" s="57">
        <v>0</v>
      </c>
      <c r="D1352" s="57">
        <v>0</v>
      </c>
      <c r="E1352" s="58">
        <v>3112.79</v>
      </c>
      <c r="F1352" s="58">
        <v>3112.79</v>
      </c>
      <c r="G1352" s="57">
        <v>3112.79</v>
      </c>
      <c r="H1352" s="57">
        <v>3112.79</v>
      </c>
      <c r="I1352" s="57">
        <v>0</v>
      </c>
      <c r="J1352" s="57">
        <v>0</v>
      </c>
      <c r="K1352" s="57">
        <f t="shared" si="76"/>
        <v>0</v>
      </c>
      <c r="L1352" s="1" t="s">
        <v>6554</v>
      </c>
      <c r="M1352" s="1" t="s">
        <v>6929</v>
      </c>
      <c r="N1352" s="1" t="s">
        <v>6802</v>
      </c>
      <c r="O1352" s="1" t="s">
        <v>6554</v>
      </c>
      <c r="P1352" s="21" t="s">
        <v>6551</v>
      </c>
      <c r="U1352" s="1" t="str">
        <f t="shared" si="77"/>
        <v>'420</v>
      </c>
      <c r="V1352" s="1" t="s">
        <v>6854</v>
      </c>
      <c r="AI1352" s="1"/>
      <c r="AM1352" s="1" t="s">
        <v>2461</v>
      </c>
    </row>
    <row r="1353" spans="1:39" x14ac:dyDescent="0.2">
      <c r="A1353" s="1" t="s">
        <v>2463</v>
      </c>
      <c r="B1353" s="1" t="s">
        <v>2464</v>
      </c>
      <c r="C1353" s="57">
        <v>0</v>
      </c>
      <c r="D1353" s="57">
        <v>0</v>
      </c>
      <c r="E1353" s="58">
        <v>854.65</v>
      </c>
      <c r="F1353" s="58">
        <v>1142.6300000000001</v>
      </c>
      <c r="G1353" s="57">
        <v>854.65</v>
      </c>
      <c r="H1353" s="57">
        <v>1142.6300000000001</v>
      </c>
      <c r="I1353" s="57">
        <v>0</v>
      </c>
      <c r="J1353" s="57">
        <v>287.98</v>
      </c>
      <c r="K1353" s="57">
        <f t="shared" si="76"/>
        <v>-287.98</v>
      </c>
      <c r="L1353" s="1" t="s">
        <v>6554</v>
      </c>
      <c r="M1353" s="1" t="s">
        <v>6929</v>
      </c>
      <c r="N1353" s="1" t="s">
        <v>6802</v>
      </c>
      <c r="O1353" s="1" t="s">
        <v>6554</v>
      </c>
      <c r="P1353" s="21" t="s">
        <v>6551</v>
      </c>
      <c r="U1353" s="1" t="str">
        <f t="shared" si="77"/>
        <v>'420</v>
      </c>
      <c r="V1353" s="1" t="s">
        <v>6854</v>
      </c>
      <c r="AI1353" s="1"/>
      <c r="AM1353" s="1" t="s">
        <v>2463</v>
      </c>
    </row>
    <row r="1354" spans="1:39" x14ac:dyDescent="0.2">
      <c r="A1354" s="1" t="s">
        <v>2465</v>
      </c>
      <c r="B1354" s="1" t="s">
        <v>2466</v>
      </c>
      <c r="C1354" s="57">
        <v>0</v>
      </c>
      <c r="D1354" s="57">
        <v>346.26</v>
      </c>
      <c r="E1354" s="58">
        <v>23734.66</v>
      </c>
      <c r="F1354" s="58">
        <v>27637.4</v>
      </c>
      <c r="G1354" s="57">
        <v>23734.66</v>
      </c>
      <c r="H1354" s="57">
        <v>27983.66</v>
      </c>
      <c r="I1354" s="57">
        <v>0</v>
      </c>
      <c r="J1354" s="57">
        <v>4249</v>
      </c>
      <c r="K1354" s="57">
        <f t="shared" si="76"/>
        <v>-4249</v>
      </c>
      <c r="L1354" s="1" t="s">
        <v>6554</v>
      </c>
      <c r="M1354" s="1" t="s">
        <v>6929</v>
      </c>
      <c r="N1354" s="1" t="s">
        <v>6802</v>
      </c>
      <c r="O1354" s="1" t="s">
        <v>6554</v>
      </c>
      <c r="P1354" s="21" t="s">
        <v>6551</v>
      </c>
      <c r="U1354" s="1" t="str">
        <f t="shared" si="77"/>
        <v>'420</v>
      </c>
      <c r="V1354" s="1" t="s">
        <v>6854</v>
      </c>
      <c r="AI1354" s="1"/>
      <c r="AM1354" s="1" t="s">
        <v>2465</v>
      </c>
    </row>
    <row r="1355" spans="1:39" x14ac:dyDescent="0.2">
      <c r="A1355" s="1" t="s">
        <v>2467</v>
      </c>
      <c r="B1355" s="1" t="s">
        <v>2468</v>
      </c>
      <c r="C1355" s="57">
        <v>0</v>
      </c>
      <c r="D1355" s="57">
        <v>22932.080000000002</v>
      </c>
      <c r="E1355" s="58">
        <v>560007.66</v>
      </c>
      <c r="F1355" s="58">
        <v>537075.57999999996</v>
      </c>
      <c r="G1355" s="57">
        <v>560007.66</v>
      </c>
      <c r="H1355" s="57">
        <v>560007.66</v>
      </c>
      <c r="I1355" s="57">
        <v>0</v>
      </c>
      <c r="J1355" s="57">
        <v>0</v>
      </c>
      <c r="K1355" s="57">
        <f t="shared" si="76"/>
        <v>0</v>
      </c>
      <c r="L1355" s="1" t="s">
        <v>6554</v>
      </c>
      <c r="M1355" s="1" t="s">
        <v>6929</v>
      </c>
      <c r="N1355" s="1" t="s">
        <v>6802</v>
      </c>
      <c r="O1355" s="1" t="s">
        <v>6554</v>
      </c>
      <c r="P1355" s="21" t="s">
        <v>6551</v>
      </c>
      <c r="U1355" s="1" t="str">
        <f t="shared" si="77"/>
        <v>'420</v>
      </c>
      <c r="V1355" s="1" t="s">
        <v>6854</v>
      </c>
      <c r="AI1355" s="1"/>
      <c r="AM1355" s="1" t="s">
        <v>2467</v>
      </c>
    </row>
    <row r="1356" spans="1:39" x14ac:dyDescent="0.2">
      <c r="A1356" s="1" t="s">
        <v>2469</v>
      </c>
      <c r="B1356" s="1" t="s">
        <v>2470</v>
      </c>
      <c r="C1356" s="57">
        <v>0</v>
      </c>
      <c r="D1356" s="57">
        <v>0</v>
      </c>
      <c r="E1356" s="58">
        <v>172041.2</v>
      </c>
      <c r="F1356" s="58">
        <v>172041.2</v>
      </c>
      <c r="G1356" s="57">
        <v>172041.2</v>
      </c>
      <c r="H1356" s="57">
        <v>172041.2</v>
      </c>
      <c r="I1356" s="57">
        <v>0</v>
      </c>
      <c r="J1356" s="57">
        <v>0</v>
      </c>
      <c r="K1356" s="57">
        <f t="shared" si="76"/>
        <v>0</v>
      </c>
      <c r="L1356" s="1" t="s">
        <v>6554</v>
      </c>
      <c r="M1356" s="1" t="s">
        <v>6929</v>
      </c>
      <c r="N1356" s="1" t="s">
        <v>6802</v>
      </c>
      <c r="O1356" s="1" t="s">
        <v>6554</v>
      </c>
      <c r="P1356" s="21" t="s">
        <v>6551</v>
      </c>
      <c r="U1356" s="1" t="str">
        <f t="shared" si="77"/>
        <v>'420</v>
      </c>
      <c r="V1356" s="1" t="s">
        <v>6854</v>
      </c>
      <c r="AI1356" s="1"/>
      <c r="AM1356" s="1" t="s">
        <v>2469</v>
      </c>
    </row>
    <row r="1357" spans="1:39" x14ac:dyDescent="0.2">
      <c r="A1357" s="1" t="s">
        <v>2471</v>
      </c>
      <c r="B1357" s="1" t="s">
        <v>2472</v>
      </c>
      <c r="C1357" s="57">
        <v>0</v>
      </c>
      <c r="D1357" s="57">
        <v>0</v>
      </c>
      <c r="E1357" s="58">
        <v>112192.66</v>
      </c>
      <c r="F1357" s="58">
        <v>112192.66</v>
      </c>
      <c r="G1357" s="57">
        <v>112192.66</v>
      </c>
      <c r="H1357" s="57">
        <v>112192.66</v>
      </c>
      <c r="I1357" s="57">
        <v>0</v>
      </c>
      <c r="J1357" s="57">
        <v>0</v>
      </c>
      <c r="K1357" s="57">
        <f t="shared" si="76"/>
        <v>0</v>
      </c>
      <c r="L1357" s="1" t="s">
        <v>6554</v>
      </c>
      <c r="M1357" s="1" t="s">
        <v>6929</v>
      </c>
      <c r="N1357" s="1" t="s">
        <v>6802</v>
      </c>
      <c r="O1357" s="1" t="s">
        <v>6554</v>
      </c>
      <c r="P1357" s="21" t="s">
        <v>6551</v>
      </c>
      <c r="U1357" s="1" t="str">
        <f t="shared" si="77"/>
        <v>'420</v>
      </c>
      <c r="V1357" s="1" t="s">
        <v>6854</v>
      </c>
      <c r="AI1357" s="1"/>
      <c r="AM1357" s="1" t="s">
        <v>2471</v>
      </c>
    </row>
    <row r="1358" spans="1:39" x14ac:dyDescent="0.2">
      <c r="A1358" s="1" t="s">
        <v>2473</v>
      </c>
      <c r="B1358" s="1" t="s">
        <v>2474</v>
      </c>
      <c r="C1358" s="57">
        <v>0</v>
      </c>
      <c r="D1358" s="57">
        <v>0.09</v>
      </c>
      <c r="E1358" s="58">
        <v>-32773.46</v>
      </c>
      <c r="F1358" s="58">
        <v>-32773.550000000003</v>
      </c>
      <c r="G1358" s="57">
        <v>-32773.46</v>
      </c>
      <c r="H1358" s="57">
        <v>-32773.46</v>
      </c>
      <c r="I1358" s="57">
        <v>0</v>
      </c>
      <c r="J1358" s="57">
        <v>0</v>
      </c>
      <c r="K1358" s="57">
        <f t="shared" si="76"/>
        <v>0</v>
      </c>
      <c r="L1358" s="1" t="s">
        <v>6554</v>
      </c>
      <c r="M1358" s="1" t="s">
        <v>6929</v>
      </c>
      <c r="N1358" s="1" t="s">
        <v>6802</v>
      </c>
      <c r="O1358" s="1" t="s">
        <v>6554</v>
      </c>
      <c r="P1358" s="21" t="s">
        <v>6551</v>
      </c>
      <c r="U1358" s="1" t="str">
        <f t="shared" si="77"/>
        <v>'420</v>
      </c>
      <c r="V1358" s="1" t="s">
        <v>6854</v>
      </c>
      <c r="AI1358" s="1"/>
      <c r="AM1358" s="1" t="s">
        <v>2473</v>
      </c>
    </row>
    <row r="1359" spans="1:39" x14ac:dyDescent="0.2">
      <c r="A1359" s="1" t="s">
        <v>6106</v>
      </c>
      <c r="B1359" s="1" t="s">
        <v>6107</v>
      </c>
      <c r="C1359" s="57">
        <v>0</v>
      </c>
      <c r="D1359" s="57">
        <v>0</v>
      </c>
      <c r="E1359" s="58">
        <v>1.95</v>
      </c>
      <c r="F1359" s="58">
        <v>1.95</v>
      </c>
      <c r="G1359" s="57">
        <v>1.95</v>
      </c>
      <c r="H1359" s="57">
        <v>1.95</v>
      </c>
      <c r="I1359" s="57">
        <v>0</v>
      </c>
      <c r="J1359" s="57">
        <v>0</v>
      </c>
      <c r="K1359" s="57">
        <f t="shared" si="76"/>
        <v>0</v>
      </c>
      <c r="L1359" s="1" t="s">
        <v>6554</v>
      </c>
      <c r="M1359" s="1" t="s">
        <v>6929</v>
      </c>
      <c r="N1359" s="1" t="s">
        <v>6802</v>
      </c>
      <c r="O1359" s="1" t="s">
        <v>6554</v>
      </c>
      <c r="P1359" s="21" t="s">
        <v>6551</v>
      </c>
      <c r="U1359" s="1" t="str">
        <f t="shared" si="77"/>
        <v>'420</v>
      </c>
      <c r="V1359" s="1" t="s">
        <v>6854</v>
      </c>
      <c r="AI1359" s="1"/>
      <c r="AM1359" s="1" t="e">
        <v>#N/A</v>
      </c>
    </row>
    <row r="1360" spans="1:39" x14ac:dyDescent="0.2">
      <c r="A1360" s="1" t="s">
        <v>2475</v>
      </c>
      <c r="B1360" s="1" t="s">
        <v>2476</v>
      </c>
      <c r="C1360" s="57">
        <v>0</v>
      </c>
      <c r="D1360" s="57">
        <v>1.94</v>
      </c>
      <c r="E1360" s="58">
        <v>46762.2</v>
      </c>
      <c r="F1360" s="58">
        <v>46760.27</v>
      </c>
      <c r="G1360" s="57">
        <v>46762.2</v>
      </c>
      <c r="H1360" s="57">
        <v>46762.21</v>
      </c>
      <c r="I1360" s="57">
        <v>0</v>
      </c>
      <c r="J1360" s="57">
        <v>0.01</v>
      </c>
      <c r="K1360" s="57">
        <f t="shared" si="76"/>
        <v>-0.01</v>
      </c>
      <c r="L1360" s="1" t="s">
        <v>6554</v>
      </c>
      <c r="M1360" s="1" t="s">
        <v>6929</v>
      </c>
      <c r="N1360" s="1" t="s">
        <v>6802</v>
      </c>
      <c r="O1360" s="1" t="s">
        <v>6554</v>
      </c>
      <c r="P1360" s="21" t="s">
        <v>6551</v>
      </c>
      <c r="U1360" s="1" t="str">
        <f t="shared" si="77"/>
        <v>'420</v>
      </c>
      <c r="V1360" s="1" t="s">
        <v>6854</v>
      </c>
      <c r="AI1360" s="1"/>
      <c r="AM1360" s="1" t="s">
        <v>2475</v>
      </c>
    </row>
    <row r="1361" spans="1:39" x14ac:dyDescent="0.2">
      <c r="A1361" s="1" t="s">
        <v>2477</v>
      </c>
      <c r="B1361" s="1" t="s">
        <v>2478</v>
      </c>
      <c r="C1361" s="57">
        <v>0</v>
      </c>
      <c r="D1361" s="57">
        <v>0</v>
      </c>
      <c r="E1361" s="58">
        <v>13380.29</v>
      </c>
      <c r="F1361" s="58">
        <v>13380.29</v>
      </c>
      <c r="G1361" s="57">
        <v>13380.29</v>
      </c>
      <c r="H1361" s="57">
        <v>13380.29</v>
      </c>
      <c r="I1361" s="57">
        <v>0</v>
      </c>
      <c r="J1361" s="57">
        <v>0</v>
      </c>
      <c r="K1361" s="57">
        <f t="shared" si="76"/>
        <v>0</v>
      </c>
      <c r="L1361" s="1" t="s">
        <v>6554</v>
      </c>
      <c r="M1361" s="1" t="s">
        <v>6929</v>
      </c>
      <c r="N1361" s="1" t="s">
        <v>6802</v>
      </c>
      <c r="O1361" s="1" t="s">
        <v>6554</v>
      </c>
      <c r="P1361" s="21" t="s">
        <v>6551</v>
      </c>
      <c r="U1361" s="1" t="str">
        <f t="shared" si="77"/>
        <v>'420</v>
      </c>
      <c r="V1361" s="1" t="s">
        <v>6854</v>
      </c>
      <c r="AI1361" s="1"/>
      <c r="AM1361" s="1" t="s">
        <v>2477</v>
      </c>
    </row>
    <row r="1362" spans="1:39" x14ac:dyDescent="0.2">
      <c r="A1362" s="1" t="s">
        <v>2479</v>
      </c>
      <c r="B1362" s="1" t="s">
        <v>2480</v>
      </c>
      <c r="C1362" s="57">
        <v>0</v>
      </c>
      <c r="D1362" s="57">
        <v>169.01</v>
      </c>
      <c r="E1362" s="58">
        <v>977.47</v>
      </c>
      <c r="F1362" s="58">
        <v>838.91</v>
      </c>
      <c r="G1362" s="57">
        <v>977.47</v>
      </c>
      <c r="H1362" s="57">
        <v>1007.92</v>
      </c>
      <c r="I1362" s="57">
        <v>0</v>
      </c>
      <c r="J1362" s="57">
        <v>30.45</v>
      </c>
      <c r="K1362" s="57">
        <f t="shared" si="76"/>
        <v>-30.45</v>
      </c>
      <c r="L1362" s="1" t="s">
        <v>6554</v>
      </c>
      <c r="M1362" s="1" t="s">
        <v>6929</v>
      </c>
      <c r="N1362" s="1" t="s">
        <v>6802</v>
      </c>
      <c r="O1362" s="1" t="s">
        <v>6554</v>
      </c>
      <c r="P1362" s="21" t="s">
        <v>6551</v>
      </c>
      <c r="U1362" s="1" t="str">
        <f t="shared" si="77"/>
        <v>'420</v>
      </c>
      <c r="V1362" s="1" t="s">
        <v>6854</v>
      </c>
      <c r="AI1362" s="1"/>
      <c r="AM1362" s="1" t="s">
        <v>2479</v>
      </c>
    </row>
    <row r="1363" spans="1:39" x14ac:dyDescent="0.2">
      <c r="A1363" s="1" t="s">
        <v>2481</v>
      </c>
      <c r="B1363" s="1" t="s">
        <v>2482</v>
      </c>
      <c r="C1363" s="57">
        <v>0</v>
      </c>
      <c r="D1363" s="57">
        <v>0</v>
      </c>
      <c r="E1363" s="58">
        <v>85215.65</v>
      </c>
      <c r="F1363" s="58">
        <v>85215.74</v>
      </c>
      <c r="G1363" s="57">
        <v>85215.65</v>
      </c>
      <c r="H1363" s="57">
        <v>85215.74</v>
      </c>
      <c r="I1363" s="57">
        <v>0</v>
      </c>
      <c r="J1363" s="57">
        <v>0.09</v>
      </c>
      <c r="K1363" s="57">
        <f t="shared" si="76"/>
        <v>-0.09</v>
      </c>
      <c r="L1363" s="1" t="s">
        <v>6554</v>
      </c>
      <c r="M1363" s="1" t="s">
        <v>6929</v>
      </c>
      <c r="N1363" s="1" t="s">
        <v>6802</v>
      </c>
      <c r="O1363" s="1" t="s">
        <v>6554</v>
      </c>
      <c r="P1363" s="21" t="s">
        <v>6551</v>
      </c>
      <c r="U1363" s="1" t="str">
        <f t="shared" si="77"/>
        <v>'420</v>
      </c>
      <c r="V1363" s="1" t="s">
        <v>6854</v>
      </c>
      <c r="AI1363" s="1"/>
      <c r="AM1363" s="1" t="s">
        <v>2481</v>
      </c>
    </row>
    <row r="1364" spans="1:39" x14ac:dyDescent="0.2">
      <c r="A1364" s="1" t="s">
        <v>2483</v>
      </c>
      <c r="B1364" s="1" t="s">
        <v>2484</v>
      </c>
      <c r="C1364" s="57">
        <v>0</v>
      </c>
      <c r="D1364" s="57">
        <v>1.1000000000000001</v>
      </c>
      <c r="E1364" s="58">
        <v>0</v>
      </c>
      <c r="F1364" s="58">
        <v>0</v>
      </c>
      <c r="G1364" s="57">
        <v>0</v>
      </c>
      <c r="H1364" s="57">
        <v>1.1000000000000001</v>
      </c>
      <c r="I1364" s="57">
        <v>0</v>
      </c>
      <c r="J1364" s="57">
        <v>1.1000000000000001</v>
      </c>
      <c r="K1364" s="57">
        <f t="shared" si="76"/>
        <v>-1.1000000000000001</v>
      </c>
      <c r="L1364" s="1" t="s">
        <v>6554</v>
      </c>
      <c r="M1364" s="1" t="s">
        <v>6929</v>
      </c>
      <c r="N1364" s="1" t="s">
        <v>6802</v>
      </c>
      <c r="O1364" s="1" t="s">
        <v>6554</v>
      </c>
      <c r="P1364" s="21" t="s">
        <v>6551</v>
      </c>
      <c r="U1364" s="1" t="str">
        <f t="shared" si="77"/>
        <v>'420</v>
      </c>
      <c r="V1364" s="1" t="s">
        <v>6854</v>
      </c>
      <c r="AI1364" s="1"/>
      <c r="AM1364" s="1" t="s">
        <v>2483</v>
      </c>
    </row>
    <row r="1365" spans="1:39" x14ac:dyDescent="0.2">
      <c r="A1365" s="1" t="s">
        <v>6108</v>
      </c>
      <c r="B1365" s="1" t="s">
        <v>6109</v>
      </c>
      <c r="C1365" s="57">
        <v>0</v>
      </c>
      <c r="D1365" s="57">
        <v>0</v>
      </c>
      <c r="E1365" s="58">
        <v>0</v>
      </c>
      <c r="F1365" s="58">
        <v>0</v>
      </c>
      <c r="G1365" s="57">
        <v>0</v>
      </c>
      <c r="H1365" s="57">
        <v>0</v>
      </c>
      <c r="I1365" s="57">
        <v>0</v>
      </c>
      <c r="J1365" s="57">
        <v>0</v>
      </c>
      <c r="K1365" s="57">
        <f t="shared" si="76"/>
        <v>0</v>
      </c>
      <c r="L1365" s="1" t="s">
        <v>6554</v>
      </c>
      <c r="M1365" s="1" t="s">
        <v>6929</v>
      </c>
      <c r="N1365" s="1" t="s">
        <v>6802</v>
      </c>
      <c r="O1365" s="1" t="s">
        <v>6554</v>
      </c>
      <c r="P1365" s="21" t="s">
        <v>6551</v>
      </c>
      <c r="U1365" s="1" t="str">
        <f t="shared" si="77"/>
        <v>'420</v>
      </c>
      <c r="V1365" s="1" t="s">
        <v>6854</v>
      </c>
      <c r="AI1365" s="1"/>
      <c r="AM1365" s="1" t="e">
        <v>#N/A</v>
      </c>
    </row>
    <row r="1366" spans="1:39" x14ac:dyDescent="0.2">
      <c r="A1366" s="1" t="s">
        <v>6110</v>
      </c>
      <c r="B1366" s="1" t="s">
        <v>6111</v>
      </c>
      <c r="C1366" s="57">
        <v>0</v>
      </c>
      <c r="D1366" s="57">
        <v>0</v>
      </c>
      <c r="E1366" s="58">
        <v>28.82</v>
      </c>
      <c r="F1366" s="58">
        <v>28.82</v>
      </c>
      <c r="G1366" s="57">
        <v>28.82</v>
      </c>
      <c r="H1366" s="57">
        <v>28.82</v>
      </c>
      <c r="I1366" s="57">
        <v>0</v>
      </c>
      <c r="J1366" s="57">
        <v>0</v>
      </c>
      <c r="K1366" s="57">
        <f t="shared" si="76"/>
        <v>0</v>
      </c>
      <c r="L1366" s="1" t="s">
        <v>6554</v>
      </c>
      <c r="M1366" s="1" t="s">
        <v>6929</v>
      </c>
      <c r="N1366" s="1" t="s">
        <v>6802</v>
      </c>
      <c r="O1366" s="1" t="s">
        <v>6554</v>
      </c>
      <c r="P1366" s="21" t="s">
        <v>6551</v>
      </c>
      <c r="U1366" s="1" t="str">
        <f t="shared" si="77"/>
        <v>'420</v>
      </c>
      <c r="V1366" s="1" t="s">
        <v>6854</v>
      </c>
      <c r="AI1366" s="1"/>
      <c r="AM1366" s="1" t="e">
        <v>#N/A</v>
      </c>
    </row>
    <row r="1367" spans="1:39" x14ac:dyDescent="0.2">
      <c r="A1367" s="1" t="s">
        <v>2485</v>
      </c>
      <c r="B1367" s="1" t="s">
        <v>2486</v>
      </c>
      <c r="C1367" s="57">
        <v>0</v>
      </c>
      <c r="D1367" s="57">
        <v>0</v>
      </c>
      <c r="E1367" s="58">
        <v>20085.23</v>
      </c>
      <c r="F1367" s="58">
        <v>20085.23</v>
      </c>
      <c r="G1367" s="57">
        <v>20085.23</v>
      </c>
      <c r="H1367" s="57">
        <v>20085.23</v>
      </c>
      <c r="I1367" s="57">
        <v>0</v>
      </c>
      <c r="J1367" s="57">
        <v>0</v>
      </c>
      <c r="K1367" s="57">
        <f t="shared" si="76"/>
        <v>0</v>
      </c>
      <c r="L1367" s="1" t="s">
        <v>6554</v>
      </c>
      <c r="M1367" s="1" t="s">
        <v>6929</v>
      </c>
      <c r="N1367" s="1" t="s">
        <v>6802</v>
      </c>
      <c r="O1367" s="1" t="s">
        <v>6554</v>
      </c>
      <c r="P1367" s="21" t="s">
        <v>6551</v>
      </c>
      <c r="U1367" s="1" t="str">
        <f t="shared" si="77"/>
        <v>'420</v>
      </c>
      <c r="V1367" s="1" t="s">
        <v>6854</v>
      </c>
      <c r="AI1367" s="1"/>
      <c r="AM1367" s="1" t="s">
        <v>2485</v>
      </c>
    </row>
    <row r="1368" spans="1:39" x14ac:dyDescent="0.2">
      <c r="A1368" s="1" t="s">
        <v>2487</v>
      </c>
      <c r="B1368" s="1" t="s">
        <v>2488</v>
      </c>
      <c r="C1368" s="57">
        <v>0</v>
      </c>
      <c r="D1368" s="57">
        <v>0</v>
      </c>
      <c r="E1368" s="58">
        <v>31498.720000000001</v>
      </c>
      <c r="F1368" s="58">
        <v>31498.720000000001</v>
      </c>
      <c r="G1368" s="57">
        <v>31498.720000000001</v>
      </c>
      <c r="H1368" s="57">
        <v>31498.720000000001</v>
      </c>
      <c r="I1368" s="57">
        <v>0</v>
      </c>
      <c r="J1368" s="57">
        <v>0</v>
      </c>
      <c r="K1368" s="57">
        <f t="shared" si="76"/>
        <v>0</v>
      </c>
      <c r="L1368" s="1" t="s">
        <v>6554</v>
      </c>
      <c r="M1368" s="1" t="s">
        <v>6929</v>
      </c>
      <c r="N1368" s="1" t="s">
        <v>6802</v>
      </c>
      <c r="O1368" s="1" t="s">
        <v>6554</v>
      </c>
      <c r="P1368" s="21" t="s">
        <v>6551</v>
      </c>
      <c r="U1368" s="1" t="str">
        <f t="shared" si="77"/>
        <v>'420</v>
      </c>
      <c r="V1368" s="1" t="s">
        <v>6854</v>
      </c>
      <c r="AI1368" s="1"/>
      <c r="AM1368" s="1" t="s">
        <v>2487</v>
      </c>
    </row>
    <row r="1369" spans="1:39" x14ac:dyDescent="0.2">
      <c r="A1369" s="1" t="s">
        <v>2489</v>
      </c>
      <c r="B1369" s="1" t="s">
        <v>2490</v>
      </c>
      <c r="C1369" s="57">
        <v>0</v>
      </c>
      <c r="D1369" s="57">
        <v>0</v>
      </c>
      <c r="E1369" s="58">
        <v>835.85</v>
      </c>
      <c r="F1369" s="58">
        <v>835.85</v>
      </c>
      <c r="G1369" s="57">
        <v>835.85</v>
      </c>
      <c r="H1369" s="57">
        <v>835.85</v>
      </c>
      <c r="I1369" s="57">
        <v>0</v>
      </c>
      <c r="J1369" s="57">
        <v>0</v>
      </c>
      <c r="K1369" s="57">
        <f t="shared" si="76"/>
        <v>0</v>
      </c>
      <c r="L1369" s="1" t="s">
        <v>6554</v>
      </c>
      <c r="M1369" s="1" t="s">
        <v>6929</v>
      </c>
      <c r="N1369" s="1" t="s">
        <v>6802</v>
      </c>
      <c r="O1369" s="1" t="s">
        <v>6554</v>
      </c>
      <c r="P1369" s="21" t="s">
        <v>6551</v>
      </c>
      <c r="U1369" s="1" t="str">
        <f t="shared" si="77"/>
        <v>'420</v>
      </c>
      <c r="V1369" s="1" t="s">
        <v>6854</v>
      </c>
      <c r="AI1369" s="1"/>
      <c r="AM1369" s="1" t="s">
        <v>2489</v>
      </c>
    </row>
    <row r="1370" spans="1:39" x14ac:dyDescent="0.2">
      <c r="A1370" s="1" t="s">
        <v>2491</v>
      </c>
      <c r="B1370" s="1" t="s">
        <v>2492</v>
      </c>
      <c r="C1370" s="57">
        <v>0</v>
      </c>
      <c r="D1370" s="57">
        <v>0</v>
      </c>
      <c r="E1370" s="58">
        <v>33283.699999999997</v>
      </c>
      <c r="F1370" s="58">
        <v>33283.699999999997</v>
      </c>
      <c r="G1370" s="57">
        <v>33283.699999999997</v>
      </c>
      <c r="H1370" s="57">
        <v>33283.699999999997</v>
      </c>
      <c r="I1370" s="57">
        <v>0</v>
      </c>
      <c r="J1370" s="57">
        <v>0</v>
      </c>
      <c r="K1370" s="57">
        <f t="shared" si="76"/>
        <v>0</v>
      </c>
      <c r="L1370" s="1" t="s">
        <v>6554</v>
      </c>
      <c r="M1370" s="1" t="s">
        <v>6929</v>
      </c>
      <c r="N1370" s="1" t="s">
        <v>6802</v>
      </c>
      <c r="O1370" s="1" t="s">
        <v>6554</v>
      </c>
      <c r="P1370" s="21" t="s">
        <v>6551</v>
      </c>
      <c r="U1370" s="1" t="str">
        <f t="shared" si="77"/>
        <v>'420</v>
      </c>
      <c r="V1370" s="1" t="s">
        <v>6854</v>
      </c>
      <c r="AI1370" s="1"/>
      <c r="AM1370" s="1" t="s">
        <v>2491</v>
      </c>
    </row>
    <row r="1371" spans="1:39" x14ac:dyDescent="0.2">
      <c r="A1371" s="1" t="s">
        <v>6112</v>
      </c>
      <c r="B1371" s="1" t="s">
        <v>6113</v>
      </c>
      <c r="C1371" s="57">
        <v>0</v>
      </c>
      <c r="D1371" s="57">
        <v>0</v>
      </c>
      <c r="E1371" s="58">
        <v>47479.81</v>
      </c>
      <c r="F1371" s="58">
        <v>47479.81</v>
      </c>
      <c r="G1371" s="57">
        <v>47479.81</v>
      </c>
      <c r="H1371" s="57">
        <v>47479.81</v>
      </c>
      <c r="I1371" s="57">
        <v>0</v>
      </c>
      <c r="J1371" s="57">
        <v>0</v>
      </c>
      <c r="K1371" s="57">
        <f t="shared" si="76"/>
        <v>0</v>
      </c>
      <c r="L1371" s="1" t="s">
        <v>6554</v>
      </c>
      <c r="M1371" s="1" t="s">
        <v>6929</v>
      </c>
      <c r="N1371" s="1" t="s">
        <v>6802</v>
      </c>
      <c r="O1371" s="1" t="s">
        <v>6554</v>
      </c>
      <c r="P1371" s="21" t="s">
        <v>6551</v>
      </c>
      <c r="U1371" s="1" t="str">
        <f t="shared" si="77"/>
        <v>'420</v>
      </c>
      <c r="V1371" s="1" t="s">
        <v>6854</v>
      </c>
      <c r="AI1371" s="1"/>
      <c r="AM1371" s="1" t="e">
        <v>#N/A</v>
      </c>
    </row>
    <row r="1372" spans="1:39" x14ac:dyDescent="0.2">
      <c r="A1372" s="1" t="s">
        <v>2493</v>
      </c>
      <c r="B1372" s="1" t="s">
        <v>2494</v>
      </c>
      <c r="C1372" s="57">
        <v>0</v>
      </c>
      <c r="D1372" s="57">
        <v>0</v>
      </c>
      <c r="E1372" s="58">
        <v>12270.7</v>
      </c>
      <c r="F1372" s="58">
        <v>12270.7</v>
      </c>
      <c r="G1372" s="57">
        <v>12270.7</v>
      </c>
      <c r="H1372" s="57">
        <v>12270.7</v>
      </c>
      <c r="I1372" s="57">
        <v>0</v>
      </c>
      <c r="J1372" s="57">
        <v>0</v>
      </c>
      <c r="K1372" s="57">
        <f t="shared" si="76"/>
        <v>0</v>
      </c>
      <c r="L1372" s="1" t="s">
        <v>6554</v>
      </c>
      <c r="M1372" s="1" t="s">
        <v>6929</v>
      </c>
      <c r="N1372" s="1" t="s">
        <v>6802</v>
      </c>
      <c r="O1372" s="1" t="s">
        <v>6554</v>
      </c>
      <c r="P1372" s="21" t="s">
        <v>6551</v>
      </c>
      <c r="U1372" s="1" t="str">
        <f t="shared" si="77"/>
        <v>'420</v>
      </c>
      <c r="V1372" s="1" t="s">
        <v>6854</v>
      </c>
      <c r="AI1372" s="1"/>
      <c r="AM1372" s="1" t="s">
        <v>2493</v>
      </c>
    </row>
    <row r="1373" spans="1:39" x14ac:dyDescent="0.2">
      <c r="A1373" s="1" t="s">
        <v>6114</v>
      </c>
      <c r="B1373" s="1" t="s">
        <v>6115</v>
      </c>
      <c r="C1373" s="57">
        <v>0</v>
      </c>
      <c r="D1373" s="57">
        <v>0</v>
      </c>
      <c r="E1373" s="58">
        <v>1971.61</v>
      </c>
      <c r="F1373" s="58">
        <v>1971.61</v>
      </c>
      <c r="G1373" s="57">
        <v>1971.61</v>
      </c>
      <c r="H1373" s="57">
        <v>1971.61</v>
      </c>
      <c r="I1373" s="57">
        <v>0</v>
      </c>
      <c r="J1373" s="57">
        <v>0</v>
      </c>
      <c r="K1373" s="57">
        <f t="shared" si="76"/>
        <v>0</v>
      </c>
      <c r="L1373" s="1" t="s">
        <v>6554</v>
      </c>
      <c r="M1373" s="1" t="s">
        <v>6929</v>
      </c>
      <c r="N1373" s="1" t="s">
        <v>6802</v>
      </c>
      <c r="O1373" s="1" t="s">
        <v>6554</v>
      </c>
      <c r="P1373" s="21" t="s">
        <v>6551</v>
      </c>
      <c r="U1373" s="1" t="str">
        <f t="shared" si="77"/>
        <v>'420</v>
      </c>
      <c r="V1373" s="1" t="s">
        <v>6854</v>
      </c>
      <c r="AI1373" s="1"/>
      <c r="AM1373" s="1" t="e">
        <v>#N/A</v>
      </c>
    </row>
    <row r="1374" spans="1:39" x14ac:dyDescent="0.2">
      <c r="A1374" s="1" t="s">
        <v>2495</v>
      </c>
      <c r="B1374" s="1" t="s">
        <v>2496</v>
      </c>
      <c r="C1374" s="57">
        <v>0</v>
      </c>
      <c r="D1374" s="57">
        <v>0</v>
      </c>
      <c r="E1374" s="58">
        <v>947068.17</v>
      </c>
      <c r="F1374" s="58">
        <v>947068.17</v>
      </c>
      <c r="G1374" s="57">
        <v>947068.17</v>
      </c>
      <c r="H1374" s="57">
        <v>947068.17</v>
      </c>
      <c r="I1374" s="57">
        <v>0</v>
      </c>
      <c r="J1374" s="57">
        <v>0</v>
      </c>
      <c r="K1374" s="57">
        <f t="shared" si="76"/>
        <v>0</v>
      </c>
      <c r="L1374" s="1" t="s">
        <v>6554</v>
      </c>
      <c r="M1374" s="1" t="s">
        <v>6929</v>
      </c>
      <c r="N1374" s="1" t="s">
        <v>6802</v>
      </c>
      <c r="O1374" s="1" t="s">
        <v>6554</v>
      </c>
      <c r="P1374" s="21" t="s">
        <v>6551</v>
      </c>
      <c r="U1374" s="1" t="str">
        <f t="shared" si="77"/>
        <v>'420</v>
      </c>
      <c r="V1374" s="1" t="s">
        <v>6854</v>
      </c>
      <c r="AI1374" s="1"/>
      <c r="AM1374" s="1" t="s">
        <v>2495</v>
      </c>
    </row>
    <row r="1375" spans="1:39" x14ac:dyDescent="0.2">
      <c r="A1375" s="1" t="s">
        <v>6116</v>
      </c>
      <c r="B1375" s="1" t="s">
        <v>6117</v>
      </c>
      <c r="C1375" s="57">
        <v>0</v>
      </c>
      <c r="D1375" s="57">
        <v>0</v>
      </c>
      <c r="E1375" s="58">
        <v>1417.85</v>
      </c>
      <c r="F1375" s="58">
        <v>1417.85</v>
      </c>
      <c r="G1375" s="57">
        <v>1417.85</v>
      </c>
      <c r="H1375" s="57">
        <v>1417.85</v>
      </c>
      <c r="I1375" s="57">
        <v>0</v>
      </c>
      <c r="J1375" s="57">
        <v>0</v>
      </c>
      <c r="K1375" s="57">
        <f t="shared" si="76"/>
        <v>0</v>
      </c>
      <c r="L1375" s="1" t="s">
        <v>6554</v>
      </c>
      <c r="M1375" s="1" t="s">
        <v>6929</v>
      </c>
      <c r="N1375" s="1" t="s">
        <v>6802</v>
      </c>
      <c r="O1375" s="1" t="s">
        <v>6554</v>
      </c>
      <c r="P1375" s="21" t="s">
        <v>6551</v>
      </c>
      <c r="U1375" s="1" t="str">
        <f t="shared" si="77"/>
        <v>'420</v>
      </c>
      <c r="V1375" s="1" t="s">
        <v>6854</v>
      </c>
      <c r="AI1375" s="1"/>
      <c r="AM1375" s="1" t="s">
        <v>6116</v>
      </c>
    </row>
    <row r="1376" spans="1:39" x14ac:dyDescent="0.2">
      <c r="A1376" s="1" t="s">
        <v>6118</v>
      </c>
      <c r="B1376" s="1" t="s">
        <v>6119</v>
      </c>
      <c r="C1376" s="57">
        <v>0</v>
      </c>
      <c r="D1376" s="57">
        <v>0</v>
      </c>
      <c r="E1376" s="58">
        <v>3688.29</v>
      </c>
      <c r="F1376" s="58">
        <v>3688.29</v>
      </c>
      <c r="G1376" s="57">
        <v>3688.29</v>
      </c>
      <c r="H1376" s="57">
        <v>3688.29</v>
      </c>
      <c r="I1376" s="57">
        <v>0</v>
      </c>
      <c r="J1376" s="57">
        <v>0</v>
      </c>
      <c r="K1376" s="57">
        <f t="shared" si="76"/>
        <v>0</v>
      </c>
      <c r="L1376" s="1" t="s">
        <v>6554</v>
      </c>
      <c r="M1376" s="1" t="s">
        <v>6929</v>
      </c>
      <c r="N1376" s="1" t="s">
        <v>6802</v>
      </c>
      <c r="O1376" s="1" t="s">
        <v>6554</v>
      </c>
      <c r="P1376" s="21" t="s">
        <v>6551</v>
      </c>
      <c r="U1376" s="1" t="str">
        <f t="shared" si="77"/>
        <v>'421</v>
      </c>
      <c r="V1376" s="1" t="s">
        <v>6854</v>
      </c>
      <c r="AI1376" s="1"/>
      <c r="AM1376" s="1" t="e">
        <v>#N/A</v>
      </c>
    </row>
    <row r="1377" spans="1:39" x14ac:dyDescent="0.2">
      <c r="A1377" s="1" t="s">
        <v>2497</v>
      </c>
      <c r="B1377" s="1" t="s">
        <v>2498</v>
      </c>
      <c r="C1377" s="57">
        <v>0</v>
      </c>
      <c r="D1377" s="57">
        <v>0</v>
      </c>
      <c r="E1377" s="58">
        <v>1552068.23</v>
      </c>
      <c r="F1377" s="58">
        <v>1552068.23</v>
      </c>
      <c r="G1377" s="57">
        <v>1552068.23</v>
      </c>
      <c r="H1377" s="57">
        <v>1552068.23</v>
      </c>
      <c r="I1377" s="57">
        <v>0</v>
      </c>
      <c r="J1377" s="57">
        <v>0</v>
      </c>
      <c r="K1377" s="57">
        <f t="shared" si="76"/>
        <v>0</v>
      </c>
      <c r="L1377" s="1" t="s">
        <v>6554</v>
      </c>
      <c r="M1377" s="1" t="s">
        <v>6929</v>
      </c>
      <c r="N1377" s="1" t="s">
        <v>6802</v>
      </c>
      <c r="O1377" s="1" t="s">
        <v>6554</v>
      </c>
      <c r="P1377" s="21" t="s">
        <v>6551</v>
      </c>
      <c r="U1377" s="1" t="str">
        <f t="shared" si="77"/>
        <v>'421</v>
      </c>
      <c r="V1377" s="1" t="s">
        <v>6854</v>
      </c>
      <c r="AI1377" s="1"/>
      <c r="AM1377" s="1" t="s">
        <v>2497</v>
      </c>
    </row>
    <row r="1378" spans="1:39" x14ac:dyDescent="0.2">
      <c r="A1378" s="1" t="s">
        <v>2499</v>
      </c>
      <c r="B1378" s="1" t="s">
        <v>2500</v>
      </c>
      <c r="C1378" s="57">
        <v>0</v>
      </c>
      <c r="D1378" s="57">
        <v>16.96</v>
      </c>
      <c r="E1378" s="58">
        <v>2992504.82</v>
      </c>
      <c r="F1378" s="58">
        <v>2992504.82</v>
      </c>
      <c r="G1378" s="57">
        <v>2992504.82</v>
      </c>
      <c r="H1378" s="57">
        <v>2992521.78</v>
      </c>
      <c r="I1378" s="57">
        <v>0</v>
      </c>
      <c r="J1378" s="57">
        <v>16.96</v>
      </c>
      <c r="K1378" s="57">
        <f t="shared" si="76"/>
        <v>-16.96</v>
      </c>
      <c r="L1378" s="1" t="s">
        <v>6554</v>
      </c>
      <c r="M1378" s="1" t="s">
        <v>6929</v>
      </c>
      <c r="N1378" s="1" t="s">
        <v>6802</v>
      </c>
      <c r="O1378" s="1" t="s">
        <v>6554</v>
      </c>
      <c r="P1378" s="21" t="s">
        <v>6551</v>
      </c>
      <c r="U1378" s="1" t="str">
        <f t="shared" si="77"/>
        <v>'421</v>
      </c>
      <c r="V1378" s="1" t="s">
        <v>6854</v>
      </c>
      <c r="AI1378" s="1"/>
      <c r="AM1378" s="1" t="s">
        <v>2499</v>
      </c>
    </row>
    <row r="1379" spans="1:39" x14ac:dyDescent="0.2">
      <c r="A1379" s="1" t="s">
        <v>2501</v>
      </c>
      <c r="B1379" s="1" t="s">
        <v>2502</v>
      </c>
      <c r="C1379" s="57">
        <v>0</v>
      </c>
      <c r="D1379" s="57">
        <v>0</v>
      </c>
      <c r="E1379" s="58">
        <v>219339.24</v>
      </c>
      <c r="F1379" s="58">
        <v>219339.24</v>
      </c>
      <c r="G1379" s="57">
        <v>219339.24</v>
      </c>
      <c r="H1379" s="57">
        <v>219339.24</v>
      </c>
      <c r="I1379" s="57">
        <v>0</v>
      </c>
      <c r="J1379" s="57">
        <v>0</v>
      </c>
      <c r="K1379" s="57">
        <f t="shared" si="76"/>
        <v>0</v>
      </c>
      <c r="L1379" s="1" t="s">
        <v>6554</v>
      </c>
      <c r="M1379" s="1" t="s">
        <v>6929</v>
      </c>
      <c r="N1379" s="1" t="s">
        <v>6802</v>
      </c>
      <c r="O1379" s="1" t="s">
        <v>6554</v>
      </c>
      <c r="P1379" s="21" t="s">
        <v>6551</v>
      </c>
      <c r="U1379" s="1" t="str">
        <f t="shared" si="77"/>
        <v>'421</v>
      </c>
      <c r="V1379" s="1" t="s">
        <v>6854</v>
      </c>
      <c r="AI1379" s="1"/>
      <c r="AM1379" s="1" t="s">
        <v>2501</v>
      </c>
    </row>
    <row r="1380" spans="1:39" x14ac:dyDescent="0.2">
      <c r="A1380" s="1" t="s">
        <v>2503</v>
      </c>
      <c r="B1380" s="1" t="s">
        <v>2504</v>
      </c>
      <c r="C1380" s="57">
        <v>0</v>
      </c>
      <c r="D1380" s="57">
        <v>0</v>
      </c>
      <c r="E1380" s="58">
        <v>8089.63</v>
      </c>
      <c r="F1380" s="58">
        <v>8089.63</v>
      </c>
      <c r="G1380" s="57">
        <v>8089.63</v>
      </c>
      <c r="H1380" s="57">
        <v>8089.63</v>
      </c>
      <c r="I1380" s="57">
        <v>0</v>
      </c>
      <c r="J1380" s="57">
        <v>0</v>
      </c>
      <c r="K1380" s="57">
        <f t="shared" si="76"/>
        <v>0</v>
      </c>
      <c r="L1380" s="1" t="s">
        <v>6554</v>
      </c>
      <c r="M1380" s="1" t="s">
        <v>6929</v>
      </c>
      <c r="N1380" s="1" t="s">
        <v>6802</v>
      </c>
      <c r="O1380" s="1" t="s">
        <v>6554</v>
      </c>
      <c r="P1380" s="21" t="s">
        <v>6551</v>
      </c>
      <c r="U1380" s="1" t="str">
        <f t="shared" si="77"/>
        <v>'421</v>
      </c>
      <c r="V1380" s="1" t="s">
        <v>6854</v>
      </c>
      <c r="AI1380" s="1"/>
      <c r="AM1380" s="1" t="s">
        <v>2503</v>
      </c>
    </row>
    <row r="1381" spans="1:39" x14ac:dyDescent="0.2">
      <c r="A1381" s="1" t="s">
        <v>2505</v>
      </c>
      <c r="B1381" s="1" t="s">
        <v>2506</v>
      </c>
      <c r="C1381" s="57">
        <v>0</v>
      </c>
      <c r="D1381" s="57">
        <v>0</v>
      </c>
      <c r="E1381" s="58">
        <v>3008000</v>
      </c>
      <c r="F1381" s="58">
        <v>3008000</v>
      </c>
      <c r="G1381" s="57">
        <v>3008000</v>
      </c>
      <c r="H1381" s="57">
        <v>3008000</v>
      </c>
      <c r="I1381" s="57">
        <v>0</v>
      </c>
      <c r="J1381" s="57">
        <v>0</v>
      </c>
      <c r="K1381" s="57">
        <f t="shared" si="76"/>
        <v>0</v>
      </c>
      <c r="L1381" s="1" t="s">
        <v>6554</v>
      </c>
      <c r="M1381" s="1" t="s">
        <v>6929</v>
      </c>
      <c r="N1381" s="1" t="s">
        <v>6802</v>
      </c>
      <c r="O1381" s="1" t="s">
        <v>6554</v>
      </c>
      <c r="P1381" s="21" t="s">
        <v>6551</v>
      </c>
      <c r="U1381" s="1" t="str">
        <f t="shared" si="77"/>
        <v>'421</v>
      </c>
      <c r="V1381" s="1" t="s">
        <v>6854</v>
      </c>
      <c r="AI1381" s="1"/>
      <c r="AM1381" s="1" t="s">
        <v>2505</v>
      </c>
    </row>
    <row r="1382" spans="1:39" x14ac:dyDescent="0.2">
      <c r="A1382" s="1" t="s">
        <v>2507</v>
      </c>
      <c r="B1382" s="1" t="s">
        <v>2508</v>
      </c>
      <c r="C1382" s="57">
        <v>0</v>
      </c>
      <c r="D1382" s="57">
        <v>0</v>
      </c>
      <c r="E1382" s="58">
        <v>147363.85</v>
      </c>
      <c r="F1382" s="58">
        <v>147363.85</v>
      </c>
      <c r="G1382" s="57">
        <v>147363.85</v>
      </c>
      <c r="H1382" s="57">
        <v>147363.85</v>
      </c>
      <c r="I1382" s="57">
        <v>0</v>
      </c>
      <c r="J1382" s="57">
        <v>0</v>
      </c>
      <c r="K1382" s="57">
        <f t="shared" si="76"/>
        <v>0</v>
      </c>
      <c r="L1382" s="1" t="s">
        <v>6554</v>
      </c>
      <c r="M1382" s="1" t="s">
        <v>6929</v>
      </c>
      <c r="N1382" s="1" t="s">
        <v>6802</v>
      </c>
      <c r="O1382" s="1" t="s">
        <v>6554</v>
      </c>
      <c r="P1382" s="21" t="s">
        <v>6551</v>
      </c>
      <c r="U1382" s="1" t="str">
        <f t="shared" si="77"/>
        <v>'421</v>
      </c>
      <c r="V1382" s="1" t="s">
        <v>6854</v>
      </c>
      <c r="AI1382" s="1"/>
      <c r="AM1382" s="1" t="s">
        <v>2507</v>
      </c>
    </row>
    <row r="1383" spans="1:39" x14ac:dyDescent="0.2">
      <c r="A1383" s="1" t="s">
        <v>2509</v>
      </c>
      <c r="B1383" s="1" t="s">
        <v>2510</v>
      </c>
      <c r="C1383" s="57">
        <v>0</v>
      </c>
      <c r="D1383" s="57">
        <v>0</v>
      </c>
      <c r="E1383" s="58">
        <v>1293.53</v>
      </c>
      <c r="F1383" s="58">
        <v>1293.53</v>
      </c>
      <c r="G1383" s="57">
        <v>1293.53</v>
      </c>
      <c r="H1383" s="57">
        <v>1293.53</v>
      </c>
      <c r="I1383" s="57">
        <v>0</v>
      </c>
      <c r="J1383" s="57">
        <v>0</v>
      </c>
      <c r="K1383" s="57">
        <f t="shared" si="76"/>
        <v>0</v>
      </c>
      <c r="L1383" s="1" t="s">
        <v>6554</v>
      </c>
      <c r="M1383" s="1" t="s">
        <v>6929</v>
      </c>
      <c r="N1383" s="1" t="s">
        <v>6802</v>
      </c>
      <c r="O1383" s="1" t="s">
        <v>6554</v>
      </c>
      <c r="P1383" s="21" t="s">
        <v>6551</v>
      </c>
      <c r="U1383" s="1" t="str">
        <f t="shared" si="77"/>
        <v>'421</v>
      </c>
      <c r="V1383" s="1" t="s">
        <v>6854</v>
      </c>
      <c r="AI1383" s="1"/>
      <c r="AM1383" s="1" t="s">
        <v>2509</v>
      </c>
    </row>
    <row r="1384" spans="1:39" x14ac:dyDescent="0.2">
      <c r="A1384" s="1" t="s">
        <v>2511</v>
      </c>
      <c r="B1384" s="1" t="s">
        <v>2512</v>
      </c>
      <c r="C1384" s="57">
        <v>0</v>
      </c>
      <c r="D1384" s="57">
        <v>0</v>
      </c>
      <c r="E1384" s="58">
        <v>1132.05</v>
      </c>
      <c r="F1384" s="58">
        <v>1132.05</v>
      </c>
      <c r="G1384" s="57">
        <v>1132.05</v>
      </c>
      <c r="H1384" s="57">
        <v>1132.05</v>
      </c>
      <c r="I1384" s="57">
        <v>0</v>
      </c>
      <c r="J1384" s="57">
        <v>0</v>
      </c>
      <c r="K1384" s="57">
        <f t="shared" si="76"/>
        <v>0</v>
      </c>
      <c r="L1384" s="1" t="s">
        <v>6554</v>
      </c>
      <c r="M1384" s="1" t="s">
        <v>6929</v>
      </c>
      <c r="N1384" s="1" t="s">
        <v>6802</v>
      </c>
      <c r="O1384" s="1" t="s">
        <v>6554</v>
      </c>
      <c r="P1384" s="21" t="s">
        <v>6551</v>
      </c>
      <c r="U1384" s="1" t="str">
        <f t="shared" si="77"/>
        <v>'421</v>
      </c>
      <c r="V1384" s="1" t="s">
        <v>6854</v>
      </c>
      <c r="AI1384" s="1"/>
      <c r="AM1384" s="1" t="s">
        <v>2511</v>
      </c>
    </row>
    <row r="1385" spans="1:39" x14ac:dyDescent="0.2">
      <c r="A1385" s="1" t="s">
        <v>2513</v>
      </c>
      <c r="B1385" s="1" t="s">
        <v>2514</v>
      </c>
      <c r="C1385" s="57">
        <v>0</v>
      </c>
      <c r="D1385" s="57">
        <v>0</v>
      </c>
      <c r="E1385" s="58">
        <v>4400.0200000000004</v>
      </c>
      <c r="F1385" s="58">
        <v>4400.0200000000004</v>
      </c>
      <c r="G1385" s="57">
        <v>4400.0200000000004</v>
      </c>
      <c r="H1385" s="57">
        <v>4400.0200000000004</v>
      </c>
      <c r="I1385" s="57">
        <v>0</v>
      </c>
      <c r="J1385" s="57">
        <v>0</v>
      </c>
      <c r="K1385" s="57">
        <f t="shared" si="76"/>
        <v>0</v>
      </c>
      <c r="L1385" s="1" t="s">
        <v>6554</v>
      </c>
      <c r="M1385" s="1" t="s">
        <v>6929</v>
      </c>
      <c r="N1385" s="1" t="s">
        <v>6802</v>
      </c>
      <c r="O1385" s="1" t="s">
        <v>6554</v>
      </c>
      <c r="P1385" s="21" t="s">
        <v>6551</v>
      </c>
      <c r="U1385" s="1" t="str">
        <f t="shared" si="77"/>
        <v>'421</v>
      </c>
      <c r="V1385" s="1" t="s">
        <v>6854</v>
      </c>
      <c r="AI1385" s="1"/>
      <c r="AM1385" s="1" t="s">
        <v>2513</v>
      </c>
    </row>
    <row r="1386" spans="1:39" x14ac:dyDescent="0.2">
      <c r="A1386" s="1" t="s">
        <v>2515</v>
      </c>
      <c r="B1386" s="1" t="s">
        <v>2516</v>
      </c>
      <c r="C1386" s="57">
        <v>0</v>
      </c>
      <c r="D1386" s="57">
        <v>0</v>
      </c>
      <c r="E1386" s="58">
        <v>1086.22</v>
      </c>
      <c r="F1386" s="58">
        <v>1086.22</v>
      </c>
      <c r="G1386" s="57">
        <v>1086.22</v>
      </c>
      <c r="H1386" s="57">
        <v>1086.22</v>
      </c>
      <c r="I1386" s="57">
        <v>0</v>
      </c>
      <c r="J1386" s="57">
        <v>0</v>
      </c>
      <c r="K1386" s="57">
        <f t="shared" si="76"/>
        <v>0</v>
      </c>
      <c r="L1386" s="1" t="s">
        <v>6554</v>
      </c>
      <c r="M1386" s="1" t="s">
        <v>6929</v>
      </c>
      <c r="N1386" s="1" t="s">
        <v>6802</v>
      </c>
      <c r="O1386" s="1" t="s">
        <v>6554</v>
      </c>
      <c r="P1386" s="21" t="s">
        <v>6551</v>
      </c>
      <c r="U1386" s="1" t="str">
        <f t="shared" si="77"/>
        <v>'421</v>
      </c>
      <c r="V1386" s="1" t="s">
        <v>6854</v>
      </c>
      <c r="AI1386" s="1"/>
      <c r="AM1386" s="1" t="s">
        <v>2515</v>
      </c>
    </row>
    <row r="1387" spans="1:39" x14ac:dyDescent="0.2">
      <c r="A1387" s="1" t="s">
        <v>2517</v>
      </c>
      <c r="B1387" s="1" t="s">
        <v>2518</v>
      </c>
      <c r="C1387" s="57">
        <v>0</v>
      </c>
      <c r="D1387" s="57">
        <v>0</v>
      </c>
      <c r="E1387" s="58">
        <v>469.1</v>
      </c>
      <c r="F1387" s="58">
        <v>469.1</v>
      </c>
      <c r="G1387" s="57">
        <v>469.1</v>
      </c>
      <c r="H1387" s="57">
        <v>469.1</v>
      </c>
      <c r="I1387" s="57">
        <v>0</v>
      </c>
      <c r="J1387" s="57">
        <v>0</v>
      </c>
      <c r="K1387" s="57">
        <f t="shared" si="76"/>
        <v>0</v>
      </c>
      <c r="L1387" s="1" t="s">
        <v>6554</v>
      </c>
      <c r="M1387" s="1" t="s">
        <v>6929</v>
      </c>
      <c r="N1387" s="1" t="s">
        <v>6802</v>
      </c>
      <c r="O1387" s="1" t="s">
        <v>6554</v>
      </c>
      <c r="P1387" s="21" t="s">
        <v>6551</v>
      </c>
      <c r="U1387" s="1" t="str">
        <f t="shared" si="77"/>
        <v>'421</v>
      </c>
      <c r="V1387" s="1" t="s">
        <v>6854</v>
      </c>
      <c r="AI1387" s="1"/>
      <c r="AM1387" s="1" t="s">
        <v>2517</v>
      </c>
    </row>
    <row r="1388" spans="1:39" x14ac:dyDescent="0.2">
      <c r="A1388" s="1" t="s">
        <v>6120</v>
      </c>
      <c r="B1388" s="1" t="s">
        <v>6121</v>
      </c>
      <c r="C1388" s="57">
        <v>0</v>
      </c>
      <c r="D1388" s="57">
        <v>0</v>
      </c>
      <c r="E1388" s="58">
        <v>94.46</v>
      </c>
      <c r="F1388" s="58">
        <v>94.46</v>
      </c>
      <c r="G1388" s="57">
        <v>94.46</v>
      </c>
      <c r="H1388" s="57">
        <v>94.46</v>
      </c>
      <c r="I1388" s="57">
        <v>0</v>
      </c>
      <c r="J1388" s="57">
        <v>0</v>
      </c>
      <c r="K1388" s="57">
        <f t="shared" si="76"/>
        <v>0</v>
      </c>
      <c r="L1388" s="1" t="s">
        <v>6554</v>
      </c>
      <c r="M1388" s="1" t="s">
        <v>6929</v>
      </c>
      <c r="N1388" s="1" t="s">
        <v>6802</v>
      </c>
      <c r="O1388" s="1" t="s">
        <v>6554</v>
      </c>
      <c r="P1388" s="21" t="s">
        <v>6551</v>
      </c>
      <c r="U1388" s="1" t="str">
        <f t="shared" si="77"/>
        <v>'421</v>
      </c>
      <c r="V1388" s="1" t="s">
        <v>6854</v>
      </c>
      <c r="AI1388" s="1"/>
      <c r="AM1388" s="1" t="e">
        <v>#N/A</v>
      </c>
    </row>
    <row r="1389" spans="1:39" x14ac:dyDescent="0.2">
      <c r="A1389" s="1" t="s">
        <v>2519</v>
      </c>
      <c r="B1389" s="1" t="s">
        <v>2520</v>
      </c>
      <c r="C1389" s="57">
        <v>0</v>
      </c>
      <c r="D1389" s="57">
        <v>0</v>
      </c>
      <c r="E1389" s="58">
        <v>76.989999999999995</v>
      </c>
      <c r="F1389" s="58">
        <v>76.989999999999995</v>
      </c>
      <c r="G1389" s="57">
        <v>76.989999999999995</v>
      </c>
      <c r="H1389" s="57">
        <v>76.989999999999995</v>
      </c>
      <c r="I1389" s="57">
        <v>0</v>
      </c>
      <c r="J1389" s="57">
        <v>0</v>
      </c>
      <c r="K1389" s="57">
        <f t="shared" si="76"/>
        <v>0</v>
      </c>
      <c r="L1389" s="1" t="s">
        <v>6554</v>
      </c>
      <c r="M1389" s="1" t="s">
        <v>6929</v>
      </c>
      <c r="N1389" s="1" t="s">
        <v>6802</v>
      </c>
      <c r="O1389" s="1" t="s">
        <v>6554</v>
      </c>
      <c r="P1389" s="21" t="s">
        <v>6551</v>
      </c>
      <c r="U1389" s="1" t="str">
        <f t="shared" si="77"/>
        <v>'421</v>
      </c>
      <c r="V1389" s="1" t="s">
        <v>6854</v>
      </c>
      <c r="AI1389" s="1"/>
      <c r="AM1389" s="1" t="s">
        <v>2519</v>
      </c>
    </row>
    <row r="1390" spans="1:39" x14ac:dyDescent="0.2">
      <c r="A1390" s="1" t="s">
        <v>6122</v>
      </c>
      <c r="B1390" s="1" t="s">
        <v>6123</v>
      </c>
      <c r="C1390" s="57">
        <v>0</v>
      </c>
      <c r="D1390" s="57">
        <v>0</v>
      </c>
      <c r="E1390" s="58">
        <v>150.78</v>
      </c>
      <c r="F1390" s="58">
        <v>150.78</v>
      </c>
      <c r="G1390" s="57">
        <v>150.78</v>
      </c>
      <c r="H1390" s="57">
        <v>150.78</v>
      </c>
      <c r="I1390" s="57">
        <v>0</v>
      </c>
      <c r="J1390" s="57">
        <v>0</v>
      </c>
      <c r="K1390" s="57">
        <f t="shared" si="76"/>
        <v>0</v>
      </c>
      <c r="L1390" s="1" t="s">
        <v>6554</v>
      </c>
      <c r="M1390" s="1" t="s">
        <v>6929</v>
      </c>
      <c r="N1390" s="1" t="s">
        <v>6802</v>
      </c>
      <c r="O1390" s="1" t="s">
        <v>6554</v>
      </c>
      <c r="P1390" s="21" t="s">
        <v>6551</v>
      </c>
      <c r="U1390" s="1" t="str">
        <f t="shared" si="77"/>
        <v>'421</v>
      </c>
      <c r="V1390" s="1" t="s">
        <v>6854</v>
      </c>
      <c r="AI1390" s="1"/>
      <c r="AM1390" s="1" t="e">
        <v>#N/A</v>
      </c>
    </row>
    <row r="1391" spans="1:39" x14ac:dyDescent="0.2">
      <c r="A1391" s="1" t="s">
        <v>6124</v>
      </c>
      <c r="B1391" s="1" t="s">
        <v>6125</v>
      </c>
      <c r="C1391" s="57">
        <v>0</v>
      </c>
      <c r="D1391" s="57">
        <v>0</v>
      </c>
      <c r="E1391" s="58">
        <v>7.39</v>
      </c>
      <c r="F1391" s="58">
        <v>7.39</v>
      </c>
      <c r="G1391" s="57">
        <v>7.39</v>
      </c>
      <c r="H1391" s="57">
        <v>7.39</v>
      </c>
      <c r="I1391" s="57">
        <v>0</v>
      </c>
      <c r="J1391" s="57">
        <v>0</v>
      </c>
      <c r="K1391" s="57">
        <f t="shared" si="76"/>
        <v>0</v>
      </c>
      <c r="L1391" s="1" t="s">
        <v>6554</v>
      </c>
      <c r="M1391" s="1" t="s">
        <v>6929</v>
      </c>
      <c r="N1391" s="1" t="s">
        <v>6802</v>
      </c>
      <c r="O1391" s="1" t="s">
        <v>6554</v>
      </c>
      <c r="P1391" s="21" t="s">
        <v>6551</v>
      </c>
      <c r="U1391" s="1" t="str">
        <f t="shared" si="77"/>
        <v>'421</v>
      </c>
      <c r="V1391" s="1" t="s">
        <v>6854</v>
      </c>
      <c r="AI1391" s="1"/>
      <c r="AM1391" s="1" t="e">
        <v>#N/A</v>
      </c>
    </row>
    <row r="1392" spans="1:39" x14ac:dyDescent="0.2">
      <c r="A1392" s="1" t="s">
        <v>2521</v>
      </c>
      <c r="B1392" s="1" t="s">
        <v>2522</v>
      </c>
      <c r="C1392" s="57">
        <v>0</v>
      </c>
      <c r="D1392" s="57">
        <v>0</v>
      </c>
      <c r="E1392" s="58">
        <v>63728.9</v>
      </c>
      <c r="F1392" s="58">
        <v>63728.9</v>
      </c>
      <c r="G1392" s="57">
        <v>63728.9</v>
      </c>
      <c r="H1392" s="57">
        <v>63728.9</v>
      </c>
      <c r="I1392" s="57">
        <v>0</v>
      </c>
      <c r="J1392" s="57">
        <v>0</v>
      </c>
      <c r="K1392" s="57">
        <f t="shared" si="76"/>
        <v>0</v>
      </c>
      <c r="L1392" s="1" t="s">
        <v>6554</v>
      </c>
      <c r="M1392" s="1" t="s">
        <v>6929</v>
      </c>
      <c r="N1392" s="1" t="s">
        <v>6802</v>
      </c>
      <c r="O1392" s="1" t="s">
        <v>6554</v>
      </c>
      <c r="P1392" s="21" t="s">
        <v>6551</v>
      </c>
      <c r="U1392" s="1" t="str">
        <f t="shared" si="77"/>
        <v>'421</v>
      </c>
      <c r="V1392" s="1" t="s">
        <v>6854</v>
      </c>
      <c r="AI1392" s="1"/>
      <c r="AM1392" s="1" t="s">
        <v>2521</v>
      </c>
    </row>
    <row r="1393" spans="1:39" x14ac:dyDescent="0.2">
      <c r="A1393" s="1" t="s">
        <v>2523</v>
      </c>
      <c r="B1393" s="1" t="s">
        <v>2524</v>
      </c>
      <c r="C1393" s="57">
        <v>0</v>
      </c>
      <c r="D1393" s="57">
        <v>0</v>
      </c>
      <c r="E1393" s="58">
        <v>503.65</v>
      </c>
      <c r="F1393" s="58">
        <v>503.65</v>
      </c>
      <c r="G1393" s="57">
        <v>503.65</v>
      </c>
      <c r="H1393" s="57">
        <v>503.65</v>
      </c>
      <c r="I1393" s="57">
        <v>0</v>
      </c>
      <c r="J1393" s="57">
        <v>0</v>
      </c>
      <c r="K1393" s="57">
        <f t="shared" si="76"/>
        <v>0</v>
      </c>
      <c r="L1393" s="1" t="s">
        <v>6554</v>
      </c>
      <c r="M1393" s="1" t="s">
        <v>6929</v>
      </c>
      <c r="N1393" s="1" t="s">
        <v>6802</v>
      </c>
      <c r="O1393" s="1" t="s">
        <v>6554</v>
      </c>
      <c r="P1393" s="21" t="s">
        <v>6551</v>
      </c>
      <c r="U1393" s="1" t="str">
        <f t="shared" si="77"/>
        <v>'421</v>
      </c>
      <c r="V1393" s="1" t="s">
        <v>6854</v>
      </c>
      <c r="AI1393" s="1"/>
      <c r="AM1393" s="1" t="s">
        <v>2523</v>
      </c>
    </row>
    <row r="1394" spans="1:39" x14ac:dyDescent="0.2">
      <c r="A1394" s="1" t="s">
        <v>2525</v>
      </c>
      <c r="B1394" s="1" t="s">
        <v>2526</v>
      </c>
      <c r="C1394" s="57">
        <v>0</v>
      </c>
      <c r="D1394" s="57">
        <v>0</v>
      </c>
      <c r="E1394" s="58">
        <v>29795.06</v>
      </c>
      <c r="F1394" s="58">
        <v>29795.06</v>
      </c>
      <c r="G1394" s="57">
        <v>29795.06</v>
      </c>
      <c r="H1394" s="57">
        <v>29795.06</v>
      </c>
      <c r="I1394" s="57">
        <v>0</v>
      </c>
      <c r="J1394" s="57">
        <v>0</v>
      </c>
      <c r="K1394" s="57">
        <f t="shared" si="76"/>
        <v>0</v>
      </c>
      <c r="L1394" s="1" t="s">
        <v>6554</v>
      </c>
      <c r="M1394" s="1" t="s">
        <v>6929</v>
      </c>
      <c r="N1394" s="1" t="s">
        <v>6802</v>
      </c>
      <c r="O1394" s="1" t="s">
        <v>6554</v>
      </c>
      <c r="P1394" s="21" t="s">
        <v>6551</v>
      </c>
      <c r="U1394" s="1" t="str">
        <f t="shared" si="77"/>
        <v>'421</v>
      </c>
      <c r="V1394" s="1" t="s">
        <v>6854</v>
      </c>
      <c r="AI1394" s="1"/>
      <c r="AM1394" s="1" t="s">
        <v>2525</v>
      </c>
    </row>
    <row r="1395" spans="1:39" x14ac:dyDescent="0.2">
      <c r="A1395" s="1" t="s">
        <v>2527</v>
      </c>
      <c r="B1395" s="1" t="s">
        <v>2528</v>
      </c>
      <c r="C1395" s="57">
        <v>0</v>
      </c>
      <c r="D1395" s="57">
        <v>0</v>
      </c>
      <c r="E1395" s="58">
        <v>4482.7</v>
      </c>
      <c r="F1395" s="58">
        <v>4482.7</v>
      </c>
      <c r="G1395" s="57">
        <v>4482.7</v>
      </c>
      <c r="H1395" s="57">
        <v>4482.7</v>
      </c>
      <c r="I1395" s="57">
        <v>0</v>
      </c>
      <c r="J1395" s="57">
        <v>0</v>
      </c>
      <c r="K1395" s="57">
        <f t="shared" si="76"/>
        <v>0</v>
      </c>
      <c r="L1395" s="1" t="s">
        <v>6554</v>
      </c>
      <c r="M1395" s="1" t="s">
        <v>6929</v>
      </c>
      <c r="N1395" s="1" t="s">
        <v>6802</v>
      </c>
      <c r="O1395" s="1" t="s">
        <v>6554</v>
      </c>
      <c r="P1395" s="21" t="s">
        <v>6551</v>
      </c>
      <c r="U1395" s="1" t="str">
        <f t="shared" si="77"/>
        <v>'421</v>
      </c>
      <c r="V1395" s="1" t="s">
        <v>6854</v>
      </c>
      <c r="AI1395" s="1"/>
      <c r="AM1395" s="1" t="s">
        <v>2527</v>
      </c>
    </row>
    <row r="1396" spans="1:39" x14ac:dyDescent="0.2">
      <c r="A1396" s="1" t="s">
        <v>2529</v>
      </c>
      <c r="B1396" s="1" t="s">
        <v>2530</v>
      </c>
      <c r="C1396" s="57">
        <v>0</v>
      </c>
      <c r="D1396" s="57">
        <v>0</v>
      </c>
      <c r="E1396" s="58">
        <v>26.35</v>
      </c>
      <c r="F1396" s="58">
        <v>26.35</v>
      </c>
      <c r="G1396" s="57">
        <v>26.35</v>
      </c>
      <c r="H1396" s="57">
        <v>26.35</v>
      </c>
      <c r="I1396" s="57">
        <v>0</v>
      </c>
      <c r="J1396" s="57">
        <v>0</v>
      </c>
      <c r="K1396" s="57">
        <f t="shared" si="76"/>
        <v>0</v>
      </c>
      <c r="L1396" s="1" t="s">
        <v>6554</v>
      </c>
      <c r="M1396" s="1" t="s">
        <v>6929</v>
      </c>
      <c r="N1396" s="1" t="s">
        <v>6802</v>
      </c>
      <c r="O1396" s="1" t="s">
        <v>6554</v>
      </c>
      <c r="P1396" s="21" t="s">
        <v>6551</v>
      </c>
      <c r="U1396" s="1" t="str">
        <f t="shared" si="77"/>
        <v>'421</v>
      </c>
      <c r="V1396" s="1" t="s">
        <v>6854</v>
      </c>
      <c r="AI1396" s="1"/>
      <c r="AM1396" s="1" t="s">
        <v>2529</v>
      </c>
    </row>
    <row r="1397" spans="1:39" x14ac:dyDescent="0.2">
      <c r="A1397" s="1" t="s">
        <v>2531</v>
      </c>
      <c r="B1397" s="1" t="s">
        <v>2532</v>
      </c>
      <c r="C1397" s="57">
        <v>0</v>
      </c>
      <c r="D1397" s="57">
        <v>0</v>
      </c>
      <c r="E1397" s="58">
        <v>14.75</v>
      </c>
      <c r="F1397" s="58">
        <v>14.75</v>
      </c>
      <c r="G1397" s="57">
        <v>14.75</v>
      </c>
      <c r="H1397" s="57">
        <v>14.75</v>
      </c>
      <c r="I1397" s="57">
        <v>0</v>
      </c>
      <c r="J1397" s="57">
        <v>0</v>
      </c>
      <c r="K1397" s="57">
        <f t="shared" si="76"/>
        <v>0</v>
      </c>
      <c r="L1397" s="1" t="s">
        <v>6554</v>
      </c>
      <c r="M1397" s="1" t="s">
        <v>6929</v>
      </c>
      <c r="N1397" s="1" t="s">
        <v>6802</v>
      </c>
      <c r="O1397" s="1" t="s">
        <v>6554</v>
      </c>
      <c r="P1397" s="21" t="s">
        <v>6551</v>
      </c>
      <c r="U1397" s="1" t="str">
        <f t="shared" si="77"/>
        <v>'421</v>
      </c>
      <c r="V1397" s="1" t="s">
        <v>6854</v>
      </c>
      <c r="AI1397" s="1"/>
      <c r="AM1397" s="1" t="s">
        <v>2531</v>
      </c>
    </row>
    <row r="1398" spans="1:39" x14ac:dyDescent="0.2">
      <c r="A1398" s="1" t="s">
        <v>2533</v>
      </c>
      <c r="B1398" s="1" t="s">
        <v>2534</v>
      </c>
      <c r="C1398" s="57">
        <v>0</v>
      </c>
      <c r="D1398" s="57">
        <v>0</v>
      </c>
      <c r="E1398" s="58">
        <v>30422.799999999999</v>
      </c>
      <c r="F1398" s="58">
        <v>30422.799999999999</v>
      </c>
      <c r="G1398" s="57">
        <v>30422.799999999999</v>
      </c>
      <c r="H1398" s="57">
        <v>30422.799999999999</v>
      </c>
      <c r="I1398" s="57">
        <v>0</v>
      </c>
      <c r="J1398" s="57">
        <v>0</v>
      </c>
      <c r="K1398" s="57">
        <f t="shared" si="76"/>
        <v>0</v>
      </c>
      <c r="L1398" s="1" t="s">
        <v>6554</v>
      </c>
      <c r="M1398" s="1" t="s">
        <v>6929</v>
      </c>
      <c r="N1398" s="1" t="s">
        <v>6802</v>
      </c>
      <c r="O1398" s="1" t="s">
        <v>6554</v>
      </c>
      <c r="P1398" s="21" t="s">
        <v>6551</v>
      </c>
      <c r="U1398" s="1" t="str">
        <f t="shared" si="77"/>
        <v>'421</v>
      </c>
      <c r="V1398" s="1" t="s">
        <v>6854</v>
      </c>
      <c r="AI1398" s="1"/>
      <c r="AM1398" s="1" t="s">
        <v>2533</v>
      </c>
    </row>
    <row r="1399" spans="1:39" x14ac:dyDescent="0.2">
      <c r="A1399" s="1" t="s">
        <v>2535</v>
      </c>
      <c r="B1399" s="1" t="s">
        <v>2536</v>
      </c>
      <c r="C1399" s="57">
        <v>0</v>
      </c>
      <c r="D1399" s="57">
        <v>0</v>
      </c>
      <c r="E1399" s="58">
        <v>1861.26</v>
      </c>
      <c r="F1399" s="58">
        <v>1861.26</v>
      </c>
      <c r="G1399" s="57">
        <v>1861.26</v>
      </c>
      <c r="H1399" s="57">
        <v>1861.26</v>
      </c>
      <c r="I1399" s="57">
        <v>0</v>
      </c>
      <c r="J1399" s="57">
        <v>0</v>
      </c>
      <c r="K1399" s="57">
        <f t="shared" si="76"/>
        <v>0</v>
      </c>
      <c r="L1399" s="1" t="s">
        <v>6554</v>
      </c>
      <c r="M1399" s="1" t="s">
        <v>6929</v>
      </c>
      <c r="N1399" s="1" t="s">
        <v>6802</v>
      </c>
      <c r="O1399" s="1" t="s">
        <v>6554</v>
      </c>
      <c r="P1399" s="21" t="s">
        <v>6551</v>
      </c>
      <c r="U1399" s="1" t="str">
        <f t="shared" si="77"/>
        <v>'421</v>
      </c>
      <c r="V1399" s="1" t="s">
        <v>6854</v>
      </c>
      <c r="AI1399" s="1"/>
      <c r="AM1399" s="1" t="s">
        <v>2535</v>
      </c>
    </row>
    <row r="1400" spans="1:39" x14ac:dyDescent="0.2">
      <c r="A1400" s="1" t="s">
        <v>6126</v>
      </c>
      <c r="B1400" s="1" t="s">
        <v>6127</v>
      </c>
      <c r="C1400" s="57">
        <v>0</v>
      </c>
      <c r="D1400" s="57">
        <v>0</v>
      </c>
      <c r="E1400" s="58">
        <v>1126.79</v>
      </c>
      <c r="F1400" s="58">
        <v>1126.79</v>
      </c>
      <c r="G1400" s="57">
        <v>1126.79</v>
      </c>
      <c r="H1400" s="57">
        <v>1126.79</v>
      </c>
      <c r="I1400" s="57">
        <v>0</v>
      </c>
      <c r="J1400" s="57">
        <v>0</v>
      </c>
      <c r="K1400" s="57">
        <f t="shared" si="76"/>
        <v>0</v>
      </c>
      <c r="L1400" s="1" t="s">
        <v>6554</v>
      </c>
      <c r="M1400" s="1" t="s">
        <v>6929</v>
      </c>
      <c r="N1400" s="1" t="s">
        <v>6802</v>
      </c>
      <c r="O1400" s="1" t="s">
        <v>6554</v>
      </c>
      <c r="P1400" s="21" t="s">
        <v>6551</v>
      </c>
      <c r="U1400" s="1" t="str">
        <f t="shared" si="77"/>
        <v>'421</v>
      </c>
      <c r="V1400" s="1" t="s">
        <v>6854</v>
      </c>
      <c r="AI1400" s="1"/>
      <c r="AM1400" s="1" t="e">
        <v>#N/A</v>
      </c>
    </row>
    <row r="1401" spans="1:39" x14ac:dyDescent="0.2">
      <c r="A1401" s="1" t="s">
        <v>2537</v>
      </c>
      <c r="B1401" s="1" t="s">
        <v>2538</v>
      </c>
      <c r="C1401" s="57">
        <v>0</v>
      </c>
      <c r="D1401" s="57">
        <v>0</v>
      </c>
      <c r="E1401" s="58">
        <v>113710.05</v>
      </c>
      <c r="F1401" s="58">
        <v>113710.05</v>
      </c>
      <c r="G1401" s="57">
        <v>113710.05</v>
      </c>
      <c r="H1401" s="57">
        <v>113710.05</v>
      </c>
      <c r="I1401" s="57">
        <v>0</v>
      </c>
      <c r="J1401" s="57">
        <v>0</v>
      </c>
      <c r="K1401" s="57">
        <f t="shared" si="76"/>
        <v>0</v>
      </c>
      <c r="L1401" s="1" t="s">
        <v>6554</v>
      </c>
      <c r="M1401" s="1" t="s">
        <v>6929</v>
      </c>
      <c r="N1401" s="1" t="s">
        <v>6802</v>
      </c>
      <c r="O1401" s="1" t="s">
        <v>6554</v>
      </c>
      <c r="P1401" s="21" t="s">
        <v>6551</v>
      </c>
      <c r="U1401" s="1" t="str">
        <f t="shared" si="77"/>
        <v>'421</v>
      </c>
      <c r="V1401" s="1" t="s">
        <v>6854</v>
      </c>
      <c r="AI1401" s="1"/>
      <c r="AM1401" s="1" t="s">
        <v>2537</v>
      </c>
    </row>
    <row r="1402" spans="1:39" x14ac:dyDescent="0.2">
      <c r="A1402" s="1" t="s">
        <v>2539</v>
      </c>
      <c r="B1402" s="1" t="s">
        <v>2540</v>
      </c>
      <c r="C1402" s="57">
        <v>0</v>
      </c>
      <c r="D1402" s="57">
        <v>0</v>
      </c>
      <c r="E1402" s="58">
        <v>79.87</v>
      </c>
      <c r="F1402" s="58">
        <v>79.87</v>
      </c>
      <c r="G1402" s="57">
        <v>79.87</v>
      </c>
      <c r="H1402" s="57">
        <v>79.87</v>
      </c>
      <c r="I1402" s="57">
        <v>0</v>
      </c>
      <c r="J1402" s="57">
        <v>0</v>
      </c>
      <c r="K1402" s="57">
        <f t="shared" si="76"/>
        <v>0</v>
      </c>
      <c r="L1402" s="1" t="s">
        <v>6554</v>
      </c>
      <c r="M1402" s="1" t="s">
        <v>6929</v>
      </c>
      <c r="N1402" s="1" t="s">
        <v>6802</v>
      </c>
      <c r="O1402" s="1" t="s">
        <v>6554</v>
      </c>
      <c r="P1402" s="21" t="s">
        <v>6551</v>
      </c>
      <c r="U1402" s="1" t="str">
        <f t="shared" si="77"/>
        <v>'421</v>
      </c>
      <c r="V1402" s="1" t="s">
        <v>6854</v>
      </c>
      <c r="AI1402" s="1"/>
      <c r="AM1402" s="1" t="s">
        <v>2539</v>
      </c>
    </row>
    <row r="1403" spans="1:39" x14ac:dyDescent="0.2">
      <c r="A1403" s="1" t="s">
        <v>2541</v>
      </c>
      <c r="B1403" s="1" t="s">
        <v>2542</v>
      </c>
      <c r="C1403" s="57">
        <v>0</v>
      </c>
      <c r="D1403" s="57">
        <v>0</v>
      </c>
      <c r="E1403" s="58">
        <v>104765.79</v>
      </c>
      <c r="F1403" s="58">
        <v>104765.79</v>
      </c>
      <c r="G1403" s="57">
        <v>104765.79</v>
      </c>
      <c r="H1403" s="57">
        <v>104765.79</v>
      </c>
      <c r="I1403" s="57">
        <v>0</v>
      </c>
      <c r="J1403" s="57">
        <v>0</v>
      </c>
      <c r="K1403" s="57">
        <f t="shared" si="76"/>
        <v>0</v>
      </c>
      <c r="L1403" s="1" t="s">
        <v>6554</v>
      </c>
      <c r="M1403" s="1" t="s">
        <v>6929</v>
      </c>
      <c r="N1403" s="1" t="s">
        <v>6802</v>
      </c>
      <c r="O1403" s="1" t="s">
        <v>6554</v>
      </c>
      <c r="P1403" s="21" t="s">
        <v>6551</v>
      </c>
      <c r="U1403" s="1" t="str">
        <f t="shared" si="77"/>
        <v>'421</v>
      </c>
      <c r="V1403" s="1" t="s">
        <v>6854</v>
      </c>
      <c r="AI1403" s="1"/>
      <c r="AM1403" s="1" t="s">
        <v>2541</v>
      </c>
    </row>
    <row r="1404" spans="1:39" x14ac:dyDescent="0.2">
      <c r="A1404" s="1" t="s">
        <v>2543</v>
      </c>
      <c r="B1404" s="1" t="s">
        <v>2544</v>
      </c>
      <c r="C1404" s="57">
        <v>0</v>
      </c>
      <c r="D1404" s="57">
        <v>0</v>
      </c>
      <c r="E1404" s="58">
        <v>268189.53999999998</v>
      </c>
      <c r="F1404" s="58">
        <v>268189.53999999998</v>
      </c>
      <c r="G1404" s="57">
        <v>268189.53999999998</v>
      </c>
      <c r="H1404" s="57">
        <v>268189.53999999998</v>
      </c>
      <c r="I1404" s="57">
        <v>0</v>
      </c>
      <c r="J1404" s="57">
        <v>0</v>
      </c>
      <c r="K1404" s="57">
        <f t="shared" si="76"/>
        <v>0</v>
      </c>
      <c r="L1404" s="1" t="s">
        <v>6554</v>
      </c>
      <c r="M1404" s="1" t="s">
        <v>6929</v>
      </c>
      <c r="N1404" s="1" t="s">
        <v>6802</v>
      </c>
      <c r="O1404" s="1" t="s">
        <v>6554</v>
      </c>
      <c r="P1404" s="21" t="s">
        <v>6551</v>
      </c>
      <c r="U1404" s="1" t="str">
        <f t="shared" si="77"/>
        <v>'421</v>
      </c>
      <c r="V1404" s="1" t="s">
        <v>6854</v>
      </c>
      <c r="AI1404" s="1"/>
      <c r="AM1404" s="1" t="s">
        <v>2543</v>
      </c>
    </row>
    <row r="1405" spans="1:39" x14ac:dyDescent="0.2">
      <c r="A1405" s="1" t="s">
        <v>2545</v>
      </c>
      <c r="B1405" s="1" t="s">
        <v>2546</v>
      </c>
      <c r="C1405" s="57">
        <v>0</v>
      </c>
      <c r="D1405" s="57">
        <v>0</v>
      </c>
      <c r="E1405" s="58">
        <v>29385</v>
      </c>
      <c r="F1405" s="58">
        <v>29385</v>
      </c>
      <c r="G1405" s="57">
        <v>29385</v>
      </c>
      <c r="H1405" s="57">
        <v>29385</v>
      </c>
      <c r="I1405" s="57">
        <v>0</v>
      </c>
      <c r="J1405" s="57">
        <v>0</v>
      </c>
      <c r="K1405" s="57">
        <f t="shared" si="76"/>
        <v>0</v>
      </c>
      <c r="L1405" s="1" t="s">
        <v>6554</v>
      </c>
      <c r="M1405" s="1" t="s">
        <v>6929</v>
      </c>
      <c r="N1405" s="1" t="s">
        <v>6802</v>
      </c>
      <c r="O1405" s="1" t="s">
        <v>6554</v>
      </c>
      <c r="P1405" s="21" t="s">
        <v>6551</v>
      </c>
      <c r="U1405" s="1" t="str">
        <f t="shared" si="77"/>
        <v>'421</v>
      </c>
      <c r="V1405" s="1" t="s">
        <v>6854</v>
      </c>
      <c r="AI1405" s="1"/>
      <c r="AM1405" s="1" t="s">
        <v>2545</v>
      </c>
    </row>
    <row r="1406" spans="1:39" x14ac:dyDescent="0.2">
      <c r="A1406" s="1" t="s">
        <v>2547</v>
      </c>
      <c r="B1406" s="1" t="s">
        <v>2548</v>
      </c>
      <c r="C1406" s="57">
        <v>0</v>
      </c>
      <c r="D1406" s="57">
        <v>0</v>
      </c>
      <c r="E1406" s="58">
        <v>1491.04</v>
      </c>
      <c r="F1406" s="58">
        <v>1491.04</v>
      </c>
      <c r="G1406" s="57">
        <v>1491.04</v>
      </c>
      <c r="H1406" s="57">
        <v>1491.04</v>
      </c>
      <c r="I1406" s="57">
        <v>0</v>
      </c>
      <c r="J1406" s="57">
        <v>0</v>
      </c>
      <c r="K1406" s="57">
        <f t="shared" si="76"/>
        <v>0</v>
      </c>
      <c r="L1406" s="1" t="s">
        <v>6554</v>
      </c>
      <c r="M1406" s="1" t="s">
        <v>6929</v>
      </c>
      <c r="N1406" s="1" t="s">
        <v>6802</v>
      </c>
      <c r="O1406" s="1" t="s">
        <v>6554</v>
      </c>
      <c r="P1406" s="21" t="s">
        <v>6551</v>
      </c>
      <c r="U1406" s="1" t="str">
        <f t="shared" si="77"/>
        <v>'421</v>
      </c>
      <c r="V1406" s="1" t="s">
        <v>6854</v>
      </c>
      <c r="AI1406" s="1"/>
      <c r="AM1406" s="1" t="s">
        <v>2547</v>
      </c>
    </row>
    <row r="1407" spans="1:39" x14ac:dyDescent="0.2">
      <c r="A1407" s="1" t="s">
        <v>2549</v>
      </c>
      <c r="B1407" s="1" t="s">
        <v>2550</v>
      </c>
      <c r="C1407" s="57">
        <v>0</v>
      </c>
      <c r="D1407" s="57">
        <v>0</v>
      </c>
      <c r="E1407" s="58">
        <v>18677.53</v>
      </c>
      <c r="F1407" s="58">
        <v>18677.53</v>
      </c>
      <c r="G1407" s="57">
        <v>18677.53</v>
      </c>
      <c r="H1407" s="57">
        <v>18677.53</v>
      </c>
      <c r="I1407" s="57">
        <v>0</v>
      </c>
      <c r="J1407" s="57">
        <v>0</v>
      </c>
      <c r="K1407" s="57">
        <f t="shared" si="76"/>
        <v>0</v>
      </c>
      <c r="L1407" s="1" t="s">
        <v>6554</v>
      </c>
      <c r="M1407" s="1" t="s">
        <v>6929</v>
      </c>
      <c r="N1407" s="1" t="s">
        <v>6802</v>
      </c>
      <c r="O1407" s="1" t="s">
        <v>6554</v>
      </c>
      <c r="P1407" s="21" t="s">
        <v>6551</v>
      </c>
      <c r="U1407" s="1" t="str">
        <f t="shared" si="77"/>
        <v>'421</v>
      </c>
      <c r="V1407" s="1" t="s">
        <v>6854</v>
      </c>
      <c r="AI1407" s="1"/>
      <c r="AM1407" s="1" t="s">
        <v>2549</v>
      </c>
    </row>
    <row r="1408" spans="1:39" x14ac:dyDescent="0.2">
      <c r="A1408" s="1" t="s">
        <v>2551</v>
      </c>
      <c r="B1408" s="1" t="s">
        <v>2552</v>
      </c>
      <c r="C1408" s="57">
        <v>0</v>
      </c>
      <c r="D1408" s="57">
        <v>0</v>
      </c>
      <c r="E1408" s="58">
        <v>1083.6300000000001</v>
      </c>
      <c r="F1408" s="58">
        <v>1083.6300000000001</v>
      </c>
      <c r="G1408" s="57">
        <v>1083.6300000000001</v>
      </c>
      <c r="H1408" s="57">
        <v>1083.6300000000001</v>
      </c>
      <c r="I1408" s="57">
        <v>0</v>
      </c>
      <c r="J1408" s="57">
        <v>0</v>
      </c>
      <c r="K1408" s="57">
        <f t="shared" si="76"/>
        <v>0</v>
      </c>
      <c r="L1408" s="1" t="s">
        <v>6554</v>
      </c>
      <c r="M1408" s="1" t="s">
        <v>6929</v>
      </c>
      <c r="N1408" s="1" t="s">
        <v>6802</v>
      </c>
      <c r="O1408" s="1" t="s">
        <v>6554</v>
      </c>
      <c r="P1408" s="21" t="s">
        <v>6551</v>
      </c>
      <c r="U1408" s="1" t="str">
        <f t="shared" si="77"/>
        <v>'421</v>
      </c>
      <c r="V1408" s="1" t="s">
        <v>6854</v>
      </c>
      <c r="AI1408" s="1"/>
      <c r="AM1408" s="1" t="s">
        <v>2551</v>
      </c>
    </row>
    <row r="1409" spans="1:39" x14ac:dyDescent="0.2">
      <c r="A1409" s="1" t="s">
        <v>2553</v>
      </c>
      <c r="B1409" s="1" t="s">
        <v>2554</v>
      </c>
      <c r="C1409" s="57">
        <v>0</v>
      </c>
      <c r="D1409" s="57">
        <v>0</v>
      </c>
      <c r="E1409" s="58">
        <v>2944.25</v>
      </c>
      <c r="F1409" s="58">
        <v>2944.25</v>
      </c>
      <c r="G1409" s="57">
        <v>2944.25</v>
      </c>
      <c r="H1409" s="57">
        <v>2944.25</v>
      </c>
      <c r="I1409" s="57">
        <v>0</v>
      </c>
      <c r="J1409" s="57">
        <v>0</v>
      </c>
      <c r="K1409" s="57">
        <f t="shared" si="76"/>
        <v>0</v>
      </c>
      <c r="L1409" s="1" t="s">
        <v>6554</v>
      </c>
      <c r="M1409" s="1" t="s">
        <v>6929</v>
      </c>
      <c r="N1409" s="1" t="s">
        <v>6802</v>
      </c>
      <c r="O1409" s="1" t="s">
        <v>6554</v>
      </c>
      <c r="P1409" s="21" t="s">
        <v>6551</v>
      </c>
      <c r="U1409" s="1" t="str">
        <f t="shared" si="77"/>
        <v>'421</v>
      </c>
      <c r="V1409" s="1" t="s">
        <v>6854</v>
      </c>
      <c r="AI1409" s="1"/>
      <c r="AM1409" s="1" t="s">
        <v>2553</v>
      </c>
    </row>
    <row r="1410" spans="1:39" x14ac:dyDescent="0.2">
      <c r="A1410" s="1" t="s">
        <v>2555</v>
      </c>
      <c r="B1410" s="1" t="s">
        <v>2556</v>
      </c>
      <c r="C1410" s="57">
        <v>0</v>
      </c>
      <c r="D1410" s="57">
        <v>0</v>
      </c>
      <c r="E1410" s="58">
        <v>21788.36</v>
      </c>
      <c r="F1410" s="58">
        <v>21788.36</v>
      </c>
      <c r="G1410" s="57">
        <v>21788.36</v>
      </c>
      <c r="H1410" s="57">
        <v>21788.36</v>
      </c>
      <c r="I1410" s="57">
        <v>0</v>
      </c>
      <c r="J1410" s="57">
        <v>0</v>
      </c>
      <c r="K1410" s="57">
        <f t="shared" si="76"/>
        <v>0</v>
      </c>
      <c r="L1410" s="1" t="s">
        <v>6554</v>
      </c>
      <c r="M1410" s="1" t="s">
        <v>6929</v>
      </c>
      <c r="N1410" s="1" t="s">
        <v>6802</v>
      </c>
      <c r="O1410" s="1" t="s">
        <v>6554</v>
      </c>
      <c r="P1410" s="21" t="s">
        <v>6551</v>
      </c>
      <c r="U1410" s="1" t="str">
        <f t="shared" si="77"/>
        <v>'421</v>
      </c>
      <c r="V1410" s="1" t="s">
        <v>6854</v>
      </c>
      <c r="AI1410" s="1"/>
      <c r="AM1410" s="1" t="s">
        <v>2555</v>
      </c>
    </row>
    <row r="1411" spans="1:39" x14ac:dyDescent="0.2">
      <c r="A1411" s="1" t="s">
        <v>2557</v>
      </c>
      <c r="B1411" s="1" t="s">
        <v>2558</v>
      </c>
      <c r="C1411" s="57">
        <v>0</v>
      </c>
      <c r="D1411" s="57">
        <v>0</v>
      </c>
      <c r="E1411" s="58">
        <v>646.87</v>
      </c>
      <c r="F1411" s="58">
        <v>646.87</v>
      </c>
      <c r="G1411" s="57">
        <v>646.87</v>
      </c>
      <c r="H1411" s="57">
        <v>646.87</v>
      </c>
      <c r="I1411" s="57">
        <v>0</v>
      </c>
      <c r="J1411" s="57">
        <v>0</v>
      </c>
      <c r="K1411" s="57">
        <f t="shared" si="76"/>
        <v>0</v>
      </c>
      <c r="L1411" s="1" t="s">
        <v>6554</v>
      </c>
      <c r="M1411" s="1" t="s">
        <v>6929</v>
      </c>
      <c r="N1411" s="1" t="s">
        <v>6802</v>
      </c>
      <c r="O1411" s="1" t="s">
        <v>6554</v>
      </c>
      <c r="P1411" s="21" t="s">
        <v>6551</v>
      </c>
      <c r="U1411" s="1" t="str">
        <f t="shared" si="77"/>
        <v>'421</v>
      </c>
      <c r="V1411" s="1" t="s">
        <v>6854</v>
      </c>
      <c r="AI1411" s="1"/>
      <c r="AM1411" s="1" t="s">
        <v>2557</v>
      </c>
    </row>
    <row r="1412" spans="1:39" x14ac:dyDescent="0.2">
      <c r="A1412" s="1" t="s">
        <v>2559</v>
      </c>
      <c r="B1412" s="1" t="s">
        <v>2560</v>
      </c>
      <c r="C1412" s="57">
        <v>0</v>
      </c>
      <c r="D1412" s="57">
        <v>0</v>
      </c>
      <c r="E1412" s="58">
        <v>11490.37</v>
      </c>
      <c r="F1412" s="58">
        <v>11490.37</v>
      </c>
      <c r="G1412" s="57">
        <v>11490.37</v>
      </c>
      <c r="H1412" s="57">
        <v>11490.37</v>
      </c>
      <c r="I1412" s="57">
        <v>0</v>
      </c>
      <c r="J1412" s="57">
        <v>0</v>
      </c>
      <c r="K1412" s="57">
        <f t="shared" si="76"/>
        <v>0</v>
      </c>
      <c r="L1412" s="1" t="s">
        <v>6554</v>
      </c>
      <c r="M1412" s="1" t="s">
        <v>6929</v>
      </c>
      <c r="N1412" s="1" t="s">
        <v>6802</v>
      </c>
      <c r="O1412" s="1" t="s">
        <v>6554</v>
      </c>
      <c r="P1412" s="21" t="s">
        <v>6551</v>
      </c>
      <c r="U1412" s="1" t="str">
        <f t="shared" si="77"/>
        <v>'421</v>
      </c>
      <c r="V1412" s="1" t="s">
        <v>6854</v>
      </c>
      <c r="AI1412" s="1"/>
      <c r="AM1412" s="1" t="s">
        <v>2559</v>
      </c>
    </row>
    <row r="1413" spans="1:39" x14ac:dyDescent="0.2">
      <c r="A1413" s="1" t="s">
        <v>2561</v>
      </c>
      <c r="B1413" s="1" t="s">
        <v>2562</v>
      </c>
      <c r="C1413" s="57">
        <v>0</v>
      </c>
      <c r="D1413" s="57">
        <v>0</v>
      </c>
      <c r="E1413" s="58">
        <v>957.46</v>
      </c>
      <c r="F1413" s="58">
        <v>957.46</v>
      </c>
      <c r="G1413" s="57">
        <v>957.46</v>
      </c>
      <c r="H1413" s="57">
        <v>957.46</v>
      </c>
      <c r="I1413" s="57">
        <v>0</v>
      </c>
      <c r="J1413" s="57">
        <v>0</v>
      </c>
      <c r="K1413" s="57">
        <f t="shared" si="76"/>
        <v>0</v>
      </c>
      <c r="L1413" s="1" t="s">
        <v>6554</v>
      </c>
      <c r="M1413" s="1" t="s">
        <v>6929</v>
      </c>
      <c r="N1413" s="1" t="s">
        <v>6802</v>
      </c>
      <c r="O1413" s="1" t="s">
        <v>6554</v>
      </c>
      <c r="P1413" s="21" t="s">
        <v>6551</v>
      </c>
      <c r="U1413" s="1" t="str">
        <f t="shared" si="77"/>
        <v>'421</v>
      </c>
      <c r="V1413" s="1" t="s">
        <v>6854</v>
      </c>
      <c r="AI1413" s="1"/>
      <c r="AM1413" s="1" t="s">
        <v>2561</v>
      </c>
    </row>
    <row r="1414" spans="1:39" x14ac:dyDescent="0.2">
      <c r="A1414" s="1" t="s">
        <v>2563</v>
      </c>
      <c r="B1414" s="1" t="s">
        <v>2564</v>
      </c>
      <c r="C1414" s="57">
        <v>0</v>
      </c>
      <c r="D1414" s="57">
        <v>0</v>
      </c>
      <c r="E1414" s="58">
        <v>9022.41</v>
      </c>
      <c r="F1414" s="58">
        <v>9022.41</v>
      </c>
      <c r="G1414" s="57">
        <v>9022.41</v>
      </c>
      <c r="H1414" s="57">
        <v>9022.41</v>
      </c>
      <c r="I1414" s="57">
        <v>0</v>
      </c>
      <c r="J1414" s="57">
        <v>0</v>
      </c>
      <c r="K1414" s="57">
        <f t="shared" si="76"/>
        <v>0</v>
      </c>
      <c r="L1414" s="1" t="s">
        <v>6554</v>
      </c>
      <c r="M1414" s="1" t="s">
        <v>6929</v>
      </c>
      <c r="N1414" s="1" t="s">
        <v>6802</v>
      </c>
      <c r="O1414" s="1" t="s">
        <v>6554</v>
      </c>
      <c r="P1414" s="21" t="s">
        <v>6551</v>
      </c>
      <c r="U1414" s="1" t="str">
        <f t="shared" si="77"/>
        <v>'421</v>
      </c>
      <c r="V1414" s="1" t="s">
        <v>6854</v>
      </c>
      <c r="AI1414" s="1"/>
      <c r="AM1414" s="1" t="s">
        <v>2563</v>
      </c>
    </row>
    <row r="1415" spans="1:39" x14ac:dyDescent="0.2">
      <c r="A1415" s="1" t="s">
        <v>2565</v>
      </c>
      <c r="B1415" s="1" t="s">
        <v>2566</v>
      </c>
      <c r="C1415" s="57">
        <v>0</v>
      </c>
      <c r="D1415" s="57">
        <v>0</v>
      </c>
      <c r="E1415" s="58">
        <v>435.57</v>
      </c>
      <c r="F1415" s="58">
        <v>435.57</v>
      </c>
      <c r="G1415" s="57">
        <v>435.57</v>
      </c>
      <c r="H1415" s="57">
        <v>435.57</v>
      </c>
      <c r="I1415" s="57">
        <v>0</v>
      </c>
      <c r="J1415" s="57">
        <v>0</v>
      </c>
      <c r="K1415" s="57">
        <f t="shared" ref="K1415:K1478" si="78">I1415-J1415</f>
        <v>0</v>
      </c>
      <c r="L1415" s="1" t="s">
        <v>6554</v>
      </c>
      <c r="M1415" s="1" t="s">
        <v>6929</v>
      </c>
      <c r="N1415" s="1" t="s">
        <v>6802</v>
      </c>
      <c r="O1415" s="1" t="s">
        <v>6554</v>
      </c>
      <c r="P1415" s="21" t="s">
        <v>6551</v>
      </c>
      <c r="U1415" s="1" t="str">
        <f t="shared" ref="U1415:U1478" si="79">LEFT(A1415,4)</f>
        <v>'421</v>
      </c>
      <c r="V1415" s="1" t="s">
        <v>6854</v>
      </c>
      <c r="AI1415" s="1"/>
      <c r="AM1415" s="1" t="s">
        <v>2565</v>
      </c>
    </row>
    <row r="1416" spans="1:39" x14ac:dyDescent="0.2">
      <c r="A1416" s="1" t="s">
        <v>2567</v>
      </c>
      <c r="B1416" s="1" t="s">
        <v>2568</v>
      </c>
      <c r="C1416" s="57">
        <v>0</v>
      </c>
      <c r="D1416" s="57">
        <v>0</v>
      </c>
      <c r="E1416" s="58">
        <v>1647.37</v>
      </c>
      <c r="F1416" s="58">
        <v>1647.37</v>
      </c>
      <c r="G1416" s="57">
        <v>1647.37</v>
      </c>
      <c r="H1416" s="57">
        <v>1647.37</v>
      </c>
      <c r="I1416" s="57">
        <v>0</v>
      </c>
      <c r="J1416" s="57">
        <v>0</v>
      </c>
      <c r="K1416" s="57">
        <f t="shared" si="78"/>
        <v>0</v>
      </c>
      <c r="L1416" s="1" t="s">
        <v>6554</v>
      </c>
      <c r="M1416" s="1" t="s">
        <v>6929</v>
      </c>
      <c r="N1416" s="1" t="s">
        <v>6802</v>
      </c>
      <c r="O1416" s="1" t="s">
        <v>6554</v>
      </c>
      <c r="P1416" s="21" t="s">
        <v>6551</v>
      </c>
      <c r="U1416" s="1" t="str">
        <f t="shared" si="79"/>
        <v>'421</v>
      </c>
      <c r="V1416" s="1" t="s">
        <v>6854</v>
      </c>
      <c r="AI1416" s="1"/>
      <c r="AM1416" s="1" t="s">
        <v>2567</v>
      </c>
    </row>
    <row r="1417" spans="1:39" x14ac:dyDescent="0.2">
      <c r="A1417" s="1" t="s">
        <v>2569</v>
      </c>
      <c r="B1417" s="1" t="s">
        <v>2570</v>
      </c>
      <c r="C1417" s="57">
        <v>0</v>
      </c>
      <c r="D1417" s="57">
        <v>0</v>
      </c>
      <c r="E1417" s="58">
        <v>37.64</v>
      </c>
      <c r="F1417" s="58">
        <v>37.64</v>
      </c>
      <c r="G1417" s="57">
        <v>37.64</v>
      </c>
      <c r="H1417" s="57">
        <v>37.64</v>
      </c>
      <c r="I1417" s="57">
        <v>0</v>
      </c>
      <c r="J1417" s="57">
        <v>0</v>
      </c>
      <c r="K1417" s="57">
        <f t="shared" si="78"/>
        <v>0</v>
      </c>
      <c r="L1417" s="1" t="s">
        <v>6554</v>
      </c>
      <c r="M1417" s="1" t="s">
        <v>6929</v>
      </c>
      <c r="N1417" s="1" t="s">
        <v>6802</v>
      </c>
      <c r="O1417" s="1" t="s">
        <v>6554</v>
      </c>
      <c r="P1417" s="21" t="s">
        <v>6551</v>
      </c>
      <c r="U1417" s="1" t="str">
        <f t="shared" si="79"/>
        <v>'421</v>
      </c>
      <c r="V1417" s="1" t="s">
        <v>6854</v>
      </c>
      <c r="AI1417" s="1"/>
      <c r="AM1417" s="1" t="s">
        <v>2569</v>
      </c>
    </row>
    <row r="1418" spans="1:39" x14ac:dyDescent="0.2">
      <c r="A1418" s="1" t="s">
        <v>2571</v>
      </c>
      <c r="B1418" s="1" t="s">
        <v>2572</v>
      </c>
      <c r="C1418" s="57">
        <v>0</v>
      </c>
      <c r="D1418" s="57">
        <v>0</v>
      </c>
      <c r="E1418" s="58">
        <v>99484.42</v>
      </c>
      <c r="F1418" s="58">
        <v>101578.06</v>
      </c>
      <c r="G1418" s="57">
        <v>99484.42</v>
      </c>
      <c r="H1418" s="57">
        <v>101578.06</v>
      </c>
      <c r="I1418" s="57">
        <v>0</v>
      </c>
      <c r="J1418" s="57">
        <v>2093.64</v>
      </c>
      <c r="K1418" s="57">
        <f t="shared" si="78"/>
        <v>-2093.64</v>
      </c>
      <c r="L1418" s="1" t="s">
        <v>6554</v>
      </c>
      <c r="M1418" s="1" t="s">
        <v>6929</v>
      </c>
      <c r="N1418" s="1" t="s">
        <v>6802</v>
      </c>
      <c r="O1418" s="1" t="s">
        <v>6554</v>
      </c>
      <c r="P1418" s="21" t="s">
        <v>6551</v>
      </c>
      <c r="U1418" s="1" t="str">
        <f t="shared" si="79"/>
        <v>'421</v>
      </c>
      <c r="V1418" s="1" t="s">
        <v>6854</v>
      </c>
      <c r="AI1418" s="1"/>
      <c r="AM1418" s="1" t="s">
        <v>2571</v>
      </c>
    </row>
    <row r="1419" spans="1:39" x14ac:dyDescent="0.2">
      <c r="A1419" s="1" t="s">
        <v>2573</v>
      </c>
      <c r="B1419" s="1" t="s">
        <v>2574</v>
      </c>
      <c r="C1419" s="57">
        <v>0</v>
      </c>
      <c r="D1419" s="57">
        <v>0</v>
      </c>
      <c r="E1419" s="58">
        <v>4452.49</v>
      </c>
      <c r="F1419" s="58">
        <v>4452.49</v>
      </c>
      <c r="G1419" s="57">
        <v>4452.49</v>
      </c>
      <c r="H1419" s="57">
        <v>4452.49</v>
      </c>
      <c r="I1419" s="57">
        <v>0</v>
      </c>
      <c r="J1419" s="57">
        <v>0</v>
      </c>
      <c r="K1419" s="57">
        <f t="shared" si="78"/>
        <v>0</v>
      </c>
      <c r="L1419" s="1" t="s">
        <v>6554</v>
      </c>
      <c r="M1419" s="1" t="s">
        <v>6929</v>
      </c>
      <c r="N1419" s="1" t="s">
        <v>6802</v>
      </c>
      <c r="O1419" s="1" t="s">
        <v>6554</v>
      </c>
      <c r="P1419" s="21" t="s">
        <v>6551</v>
      </c>
      <c r="U1419" s="1" t="str">
        <f t="shared" si="79"/>
        <v>'421</v>
      </c>
      <c r="V1419" s="1" t="s">
        <v>6854</v>
      </c>
      <c r="AI1419" s="1"/>
      <c r="AM1419" s="1" t="s">
        <v>2573</v>
      </c>
    </row>
    <row r="1420" spans="1:39" x14ac:dyDescent="0.2">
      <c r="A1420" s="1" t="s">
        <v>2575</v>
      </c>
      <c r="B1420" s="1" t="s">
        <v>2576</v>
      </c>
      <c r="C1420" s="57">
        <v>0</v>
      </c>
      <c r="D1420" s="57">
        <v>0</v>
      </c>
      <c r="E1420" s="58">
        <v>9077.41</v>
      </c>
      <c r="F1420" s="58">
        <v>9077.41</v>
      </c>
      <c r="G1420" s="57">
        <v>9077.41</v>
      </c>
      <c r="H1420" s="57">
        <v>9077.41</v>
      </c>
      <c r="I1420" s="57">
        <v>0</v>
      </c>
      <c r="J1420" s="57">
        <v>0</v>
      </c>
      <c r="K1420" s="57">
        <f t="shared" si="78"/>
        <v>0</v>
      </c>
      <c r="L1420" s="1" t="s">
        <v>6554</v>
      </c>
      <c r="M1420" s="1" t="s">
        <v>6929</v>
      </c>
      <c r="N1420" s="1" t="s">
        <v>6802</v>
      </c>
      <c r="O1420" s="1" t="s">
        <v>6554</v>
      </c>
      <c r="P1420" s="21" t="s">
        <v>6551</v>
      </c>
      <c r="U1420" s="1" t="str">
        <f t="shared" si="79"/>
        <v>'421</v>
      </c>
      <c r="V1420" s="1" t="s">
        <v>6854</v>
      </c>
      <c r="AI1420" s="1"/>
      <c r="AM1420" s="1" t="s">
        <v>2575</v>
      </c>
    </row>
    <row r="1421" spans="1:39" x14ac:dyDescent="0.2">
      <c r="A1421" s="1" t="s">
        <v>2577</v>
      </c>
      <c r="B1421" s="1" t="s">
        <v>2578</v>
      </c>
      <c r="C1421" s="57">
        <v>0</v>
      </c>
      <c r="D1421" s="57">
        <v>0</v>
      </c>
      <c r="E1421" s="58">
        <v>375.83</v>
      </c>
      <c r="F1421" s="58">
        <v>375.83</v>
      </c>
      <c r="G1421" s="57">
        <v>375.83</v>
      </c>
      <c r="H1421" s="57">
        <v>375.83</v>
      </c>
      <c r="I1421" s="57">
        <v>0</v>
      </c>
      <c r="J1421" s="57">
        <v>0</v>
      </c>
      <c r="K1421" s="57">
        <f t="shared" si="78"/>
        <v>0</v>
      </c>
      <c r="L1421" s="1" t="s">
        <v>6554</v>
      </c>
      <c r="M1421" s="1" t="s">
        <v>6929</v>
      </c>
      <c r="N1421" s="1" t="s">
        <v>6802</v>
      </c>
      <c r="O1421" s="1" t="s">
        <v>6554</v>
      </c>
      <c r="P1421" s="21" t="s">
        <v>6551</v>
      </c>
      <c r="U1421" s="1" t="str">
        <f t="shared" si="79"/>
        <v>'421</v>
      </c>
      <c r="V1421" s="1" t="s">
        <v>6854</v>
      </c>
      <c r="AI1421" s="1"/>
      <c r="AM1421" s="1" t="s">
        <v>2577</v>
      </c>
    </row>
    <row r="1422" spans="1:39" x14ac:dyDescent="0.2">
      <c r="A1422" s="1" t="s">
        <v>2579</v>
      </c>
      <c r="B1422" s="1" t="s">
        <v>2580</v>
      </c>
      <c r="C1422" s="57">
        <v>0</v>
      </c>
      <c r="D1422" s="57">
        <v>0</v>
      </c>
      <c r="E1422" s="58">
        <v>309875.21000000002</v>
      </c>
      <c r="F1422" s="58">
        <v>330383.88</v>
      </c>
      <c r="G1422" s="57">
        <v>309875.21000000002</v>
      </c>
      <c r="H1422" s="57">
        <v>330383.88</v>
      </c>
      <c r="I1422" s="57">
        <v>0</v>
      </c>
      <c r="J1422" s="57">
        <v>20508.669999999998</v>
      </c>
      <c r="K1422" s="57">
        <f t="shared" si="78"/>
        <v>-20508.669999999998</v>
      </c>
      <c r="L1422" s="1" t="s">
        <v>6554</v>
      </c>
      <c r="M1422" s="1" t="s">
        <v>6929</v>
      </c>
      <c r="N1422" s="1" t="s">
        <v>6802</v>
      </c>
      <c r="O1422" s="1" t="s">
        <v>6554</v>
      </c>
      <c r="P1422" s="21" t="s">
        <v>6551</v>
      </c>
      <c r="U1422" s="1" t="str">
        <f t="shared" si="79"/>
        <v>'421</v>
      </c>
      <c r="V1422" s="1" t="s">
        <v>6854</v>
      </c>
      <c r="AI1422" s="1"/>
      <c r="AM1422" s="1" t="s">
        <v>2579</v>
      </c>
    </row>
    <row r="1423" spans="1:39" x14ac:dyDescent="0.2">
      <c r="A1423" s="1" t="s">
        <v>2581</v>
      </c>
      <c r="B1423" s="1" t="s">
        <v>2582</v>
      </c>
      <c r="C1423" s="57">
        <v>0</v>
      </c>
      <c r="D1423" s="57">
        <v>0</v>
      </c>
      <c r="E1423" s="58">
        <v>101568.97</v>
      </c>
      <c r="F1423" s="58">
        <v>101568.97</v>
      </c>
      <c r="G1423" s="57">
        <v>101568.97</v>
      </c>
      <c r="H1423" s="57">
        <v>101568.97</v>
      </c>
      <c r="I1423" s="57">
        <v>0</v>
      </c>
      <c r="J1423" s="57">
        <v>0</v>
      </c>
      <c r="K1423" s="57">
        <f t="shared" si="78"/>
        <v>0</v>
      </c>
      <c r="L1423" s="1" t="s">
        <v>6554</v>
      </c>
      <c r="M1423" s="1" t="s">
        <v>6929</v>
      </c>
      <c r="N1423" s="1" t="s">
        <v>6802</v>
      </c>
      <c r="O1423" s="1" t="s">
        <v>6554</v>
      </c>
      <c r="P1423" s="21" t="s">
        <v>6551</v>
      </c>
      <c r="U1423" s="1" t="str">
        <f t="shared" si="79"/>
        <v>'421</v>
      </c>
      <c r="V1423" s="1" t="s">
        <v>6854</v>
      </c>
      <c r="AI1423" s="1"/>
      <c r="AM1423" s="1" t="s">
        <v>2581</v>
      </c>
    </row>
    <row r="1424" spans="1:39" x14ac:dyDescent="0.2">
      <c r="A1424" s="1" t="s">
        <v>2583</v>
      </c>
      <c r="B1424" s="1" t="s">
        <v>2584</v>
      </c>
      <c r="C1424" s="57">
        <v>0</v>
      </c>
      <c r="D1424" s="57">
        <v>0</v>
      </c>
      <c r="E1424" s="58">
        <v>16001.69</v>
      </c>
      <c r="F1424" s="58">
        <v>16001.69</v>
      </c>
      <c r="G1424" s="57">
        <v>16001.69</v>
      </c>
      <c r="H1424" s="57">
        <v>16001.69</v>
      </c>
      <c r="I1424" s="57">
        <v>0</v>
      </c>
      <c r="J1424" s="57">
        <v>0</v>
      </c>
      <c r="K1424" s="57">
        <f t="shared" si="78"/>
        <v>0</v>
      </c>
      <c r="L1424" s="1" t="s">
        <v>6554</v>
      </c>
      <c r="M1424" s="1" t="s">
        <v>6929</v>
      </c>
      <c r="N1424" s="1" t="s">
        <v>6802</v>
      </c>
      <c r="O1424" s="1" t="s">
        <v>6554</v>
      </c>
      <c r="P1424" s="21" t="s">
        <v>6551</v>
      </c>
      <c r="U1424" s="1" t="str">
        <f t="shared" si="79"/>
        <v>'421</v>
      </c>
      <c r="V1424" s="1" t="s">
        <v>6854</v>
      </c>
      <c r="AI1424" s="1"/>
      <c r="AM1424" s="1" t="s">
        <v>2583</v>
      </c>
    </row>
    <row r="1425" spans="1:39" x14ac:dyDescent="0.2">
      <c r="A1425" s="1" t="s">
        <v>6128</v>
      </c>
      <c r="B1425" s="1" t="s">
        <v>6129</v>
      </c>
      <c r="C1425" s="57">
        <v>0</v>
      </c>
      <c r="D1425" s="57">
        <v>0</v>
      </c>
      <c r="E1425" s="58">
        <v>183.09</v>
      </c>
      <c r="F1425" s="58">
        <v>183.09</v>
      </c>
      <c r="G1425" s="57">
        <v>183.09</v>
      </c>
      <c r="H1425" s="57">
        <v>183.09</v>
      </c>
      <c r="I1425" s="57">
        <v>0</v>
      </c>
      <c r="J1425" s="57">
        <v>0</v>
      </c>
      <c r="K1425" s="57">
        <f t="shared" si="78"/>
        <v>0</v>
      </c>
      <c r="L1425" s="1" t="s">
        <v>6554</v>
      </c>
      <c r="M1425" s="1" t="s">
        <v>6929</v>
      </c>
      <c r="N1425" s="1" t="s">
        <v>6802</v>
      </c>
      <c r="O1425" s="1" t="s">
        <v>6554</v>
      </c>
      <c r="P1425" s="21" t="s">
        <v>6551</v>
      </c>
      <c r="U1425" s="1" t="str">
        <f t="shared" si="79"/>
        <v>'421</v>
      </c>
      <c r="V1425" s="1" t="s">
        <v>6854</v>
      </c>
      <c r="AI1425" s="1"/>
      <c r="AM1425" s="1" t="e">
        <v>#N/A</v>
      </c>
    </row>
    <row r="1426" spans="1:39" x14ac:dyDescent="0.2">
      <c r="A1426" s="1" t="s">
        <v>2585</v>
      </c>
      <c r="B1426" s="1" t="s">
        <v>2586</v>
      </c>
      <c r="C1426" s="57">
        <v>0</v>
      </c>
      <c r="D1426" s="57">
        <v>0</v>
      </c>
      <c r="E1426" s="58">
        <v>263943.57</v>
      </c>
      <c r="F1426" s="58">
        <v>263943.57</v>
      </c>
      <c r="G1426" s="57">
        <v>263943.57</v>
      </c>
      <c r="H1426" s="57">
        <v>263943.57</v>
      </c>
      <c r="I1426" s="57">
        <v>0</v>
      </c>
      <c r="J1426" s="57">
        <v>0</v>
      </c>
      <c r="K1426" s="57">
        <f t="shared" si="78"/>
        <v>0</v>
      </c>
      <c r="L1426" s="1" t="s">
        <v>6554</v>
      </c>
      <c r="M1426" s="1" t="s">
        <v>6929</v>
      </c>
      <c r="N1426" s="1" t="s">
        <v>6802</v>
      </c>
      <c r="O1426" s="1" t="s">
        <v>6554</v>
      </c>
      <c r="P1426" s="21" t="s">
        <v>6551</v>
      </c>
      <c r="U1426" s="1" t="str">
        <f t="shared" si="79"/>
        <v>'421</v>
      </c>
      <c r="V1426" s="1" t="s">
        <v>6854</v>
      </c>
      <c r="AI1426" s="1"/>
      <c r="AM1426" s="1" t="s">
        <v>2585</v>
      </c>
    </row>
    <row r="1427" spans="1:39" x14ac:dyDescent="0.2">
      <c r="A1427" s="1" t="s">
        <v>2587</v>
      </c>
      <c r="B1427" s="1" t="s">
        <v>2588</v>
      </c>
      <c r="C1427" s="57">
        <v>0</v>
      </c>
      <c r="D1427" s="57">
        <v>0</v>
      </c>
      <c r="E1427" s="58">
        <v>11231.74</v>
      </c>
      <c r="F1427" s="58">
        <v>11231.74</v>
      </c>
      <c r="G1427" s="57">
        <v>11231.74</v>
      </c>
      <c r="H1427" s="57">
        <v>11231.74</v>
      </c>
      <c r="I1427" s="57">
        <v>0</v>
      </c>
      <c r="J1427" s="57">
        <v>0</v>
      </c>
      <c r="K1427" s="57">
        <f t="shared" si="78"/>
        <v>0</v>
      </c>
      <c r="L1427" s="1" t="s">
        <v>6554</v>
      </c>
      <c r="M1427" s="1" t="s">
        <v>6929</v>
      </c>
      <c r="N1427" s="1" t="s">
        <v>6802</v>
      </c>
      <c r="O1427" s="1" t="s">
        <v>6554</v>
      </c>
      <c r="P1427" s="21" t="s">
        <v>6551</v>
      </c>
      <c r="U1427" s="1" t="str">
        <f t="shared" si="79"/>
        <v>'421</v>
      </c>
      <c r="V1427" s="1" t="s">
        <v>6854</v>
      </c>
      <c r="AI1427" s="1"/>
      <c r="AM1427" s="1" t="s">
        <v>2587</v>
      </c>
    </row>
    <row r="1428" spans="1:39" x14ac:dyDescent="0.2">
      <c r="A1428" s="1" t="s">
        <v>2589</v>
      </c>
      <c r="B1428" s="1" t="s">
        <v>2590</v>
      </c>
      <c r="C1428" s="57">
        <v>0</v>
      </c>
      <c r="D1428" s="57">
        <v>0</v>
      </c>
      <c r="E1428" s="58">
        <v>1163510.5900000001</v>
      </c>
      <c r="F1428" s="58">
        <v>1163510.5900000001</v>
      </c>
      <c r="G1428" s="57">
        <v>1163510.5900000001</v>
      </c>
      <c r="H1428" s="57">
        <v>1163510.5900000001</v>
      </c>
      <c r="I1428" s="57">
        <v>0</v>
      </c>
      <c r="J1428" s="57">
        <v>0</v>
      </c>
      <c r="K1428" s="57">
        <f t="shared" si="78"/>
        <v>0</v>
      </c>
      <c r="L1428" s="1" t="s">
        <v>6554</v>
      </c>
      <c r="M1428" s="1" t="s">
        <v>6929</v>
      </c>
      <c r="N1428" s="1" t="s">
        <v>6802</v>
      </c>
      <c r="O1428" s="1" t="s">
        <v>6554</v>
      </c>
      <c r="P1428" s="21" t="s">
        <v>6551</v>
      </c>
      <c r="U1428" s="1" t="str">
        <f t="shared" si="79"/>
        <v>'421</v>
      </c>
      <c r="V1428" s="1" t="s">
        <v>6854</v>
      </c>
      <c r="AI1428" s="1"/>
      <c r="AM1428" s="1" t="s">
        <v>2589</v>
      </c>
    </row>
    <row r="1429" spans="1:39" x14ac:dyDescent="0.2">
      <c r="A1429" s="1" t="s">
        <v>2591</v>
      </c>
      <c r="B1429" s="1" t="s">
        <v>2592</v>
      </c>
      <c r="C1429" s="57">
        <v>0</v>
      </c>
      <c r="D1429" s="57">
        <v>0</v>
      </c>
      <c r="E1429" s="58">
        <v>15454.28</v>
      </c>
      <c r="F1429" s="58">
        <v>15454.28</v>
      </c>
      <c r="G1429" s="57">
        <v>15454.28</v>
      </c>
      <c r="H1429" s="57">
        <v>15454.28</v>
      </c>
      <c r="I1429" s="57">
        <v>0</v>
      </c>
      <c r="J1429" s="57">
        <v>0</v>
      </c>
      <c r="K1429" s="57">
        <f t="shared" si="78"/>
        <v>0</v>
      </c>
      <c r="L1429" s="1" t="s">
        <v>6554</v>
      </c>
      <c r="M1429" s="1" t="s">
        <v>6929</v>
      </c>
      <c r="N1429" s="1" t="s">
        <v>6802</v>
      </c>
      <c r="O1429" s="1" t="s">
        <v>6554</v>
      </c>
      <c r="P1429" s="21" t="s">
        <v>6551</v>
      </c>
      <c r="U1429" s="1" t="str">
        <f t="shared" si="79"/>
        <v>'421</v>
      </c>
      <c r="V1429" s="1" t="s">
        <v>6854</v>
      </c>
      <c r="AI1429" s="1"/>
      <c r="AM1429" s="1" t="s">
        <v>2591</v>
      </c>
    </row>
    <row r="1430" spans="1:39" x14ac:dyDescent="0.2">
      <c r="A1430" s="1" t="s">
        <v>2593</v>
      </c>
      <c r="B1430" s="1" t="s">
        <v>2594</v>
      </c>
      <c r="C1430" s="57">
        <v>0</v>
      </c>
      <c r="D1430" s="57">
        <v>0</v>
      </c>
      <c r="E1430" s="58">
        <v>1215253.57</v>
      </c>
      <c r="F1430" s="58">
        <v>1215253.57</v>
      </c>
      <c r="G1430" s="57">
        <v>1215253.57</v>
      </c>
      <c r="H1430" s="57">
        <v>1215253.57</v>
      </c>
      <c r="I1430" s="57">
        <v>0</v>
      </c>
      <c r="J1430" s="57">
        <v>0</v>
      </c>
      <c r="K1430" s="57">
        <f t="shared" si="78"/>
        <v>0</v>
      </c>
      <c r="L1430" s="1" t="s">
        <v>6554</v>
      </c>
      <c r="M1430" s="1" t="s">
        <v>6929</v>
      </c>
      <c r="N1430" s="1" t="s">
        <v>6802</v>
      </c>
      <c r="O1430" s="1" t="s">
        <v>6554</v>
      </c>
      <c r="P1430" s="21" t="s">
        <v>6551</v>
      </c>
      <c r="U1430" s="1" t="str">
        <f t="shared" si="79"/>
        <v>'421</v>
      </c>
      <c r="V1430" s="1" t="s">
        <v>6854</v>
      </c>
      <c r="AI1430" s="1"/>
      <c r="AM1430" s="1" t="s">
        <v>2593</v>
      </c>
    </row>
    <row r="1431" spans="1:39" x14ac:dyDescent="0.2">
      <c r="A1431" s="1" t="s">
        <v>2595</v>
      </c>
      <c r="B1431" s="1" t="s">
        <v>2596</v>
      </c>
      <c r="C1431" s="57">
        <v>0</v>
      </c>
      <c r="D1431" s="57">
        <v>0</v>
      </c>
      <c r="E1431" s="58">
        <v>134871.64000000001</v>
      </c>
      <c r="F1431" s="58">
        <v>134871.64000000001</v>
      </c>
      <c r="G1431" s="57">
        <v>134871.64000000001</v>
      </c>
      <c r="H1431" s="57">
        <v>134871.64000000001</v>
      </c>
      <c r="I1431" s="57">
        <v>0</v>
      </c>
      <c r="J1431" s="57">
        <v>0</v>
      </c>
      <c r="K1431" s="57">
        <f t="shared" si="78"/>
        <v>0</v>
      </c>
      <c r="L1431" s="1" t="s">
        <v>6554</v>
      </c>
      <c r="M1431" s="1" t="s">
        <v>6929</v>
      </c>
      <c r="N1431" s="1" t="s">
        <v>6802</v>
      </c>
      <c r="O1431" s="1" t="s">
        <v>6554</v>
      </c>
      <c r="P1431" s="21" t="s">
        <v>6551</v>
      </c>
      <c r="U1431" s="1" t="str">
        <f t="shared" si="79"/>
        <v>'421</v>
      </c>
      <c r="V1431" s="1" t="s">
        <v>6854</v>
      </c>
      <c r="AI1431" s="1"/>
      <c r="AM1431" s="1" t="s">
        <v>2595</v>
      </c>
    </row>
    <row r="1432" spans="1:39" x14ac:dyDescent="0.2">
      <c r="A1432" s="1" t="s">
        <v>2597</v>
      </c>
      <c r="B1432" s="1" t="s">
        <v>2598</v>
      </c>
      <c r="C1432" s="57">
        <v>0</v>
      </c>
      <c r="D1432" s="57">
        <v>0</v>
      </c>
      <c r="E1432" s="58">
        <v>170047.05</v>
      </c>
      <c r="F1432" s="58">
        <v>170047.05</v>
      </c>
      <c r="G1432" s="57">
        <v>170047.05</v>
      </c>
      <c r="H1432" s="57">
        <v>170047.05</v>
      </c>
      <c r="I1432" s="57">
        <v>0</v>
      </c>
      <c r="J1432" s="57">
        <v>0</v>
      </c>
      <c r="K1432" s="57">
        <f t="shared" si="78"/>
        <v>0</v>
      </c>
      <c r="L1432" s="1" t="s">
        <v>6554</v>
      </c>
      <c r="M1432" s="1" t="s">
        <v>6929</v>
      </c>
      <c r="N1432" s="1" t="s">
        <v>6802</v>
      </c>
      <c r="O1432" s="1" t="s">
        <v>6554</v>
      </c>
      <c r="P1432" s="21" t="s">
        <v>6551</v>
      </c>
      <c r="U1432" s="1" t="str">
        <f t="shared" si="79"/>
        <v>'421</v>
      </c>
      <c r="V1432" s="1" t="s">
        <v>6854</v>
      </c>
      <c r="AI1432" s="1"/>
      <c r="AM1432" s="1" t="s">
        <v>2597</v>
      </c>
    </row>
    <row r="1433" spans="1:39" x14ac:dyDescent="0.2">
      <c r="A1433" s="1" t="s">
        <v>6130</v>
      </c>
      <c r="B1433" s="1" t="s">
        <v>6131</v>
      </c>
      <c r="C1433" s="57">
        <v>0</v>
      </c>
      <c r="D1433" s="57">
        <v>0</v>
      </c>
      <c r="E1433" s="58">
        <v>2253.81</v>
      </c>
      <c r="F1433" s="58">
        <v>2253.81</v>
      </c>
      <c r="G1433" s="57">
        <v>2253.81</v>
      </c>
      <c r="H1433" s="57">
        <v>2253.81</v>
      </c>
      <c r="I1433" s="57">
        <v>0</v>
      </c>
      <c r="J1433" s="57">
        <v>0</v>
      </c>
      <c r="K1433" s="57">
        <f t="shared" si="78"/>
        <v>0</v>
      </c>
      <c r="L1433" s="1" t="s">
        <v>6554</v>
      </c>
      <c r="M1433" s="1" t="s">
        <v>6929</v>
      </c>
      <c r="N1433" s="1" t="s">
        <v>6802</v>
      </c>
      <c r="O1433" s="1" t="s">
        <v>6554</v>
      </c>
      <c r="P1433" s="21" t="s">
        <v>6551</v>
      </c>
      <c r="U1433" s="1" t="str">
        <f t="shared" si="79"/>
        <v>'421</v>
      </c>
      <c r="V1433" s="1" t="s">
        <v>6854</v>
      </c>
      <c r="AI1433" s="1"/>
      <c r="AM1433" s="1" t="e">
        <v>#N/A</v>
      </c>
    </row>
    <row r="1434" spans="1:39" x14ac:dyDescent="0.2">
      <c r="A1434" s="1" t="s">
        <v>2599</v>
      </c>
      <c r="B1434" s="1" t="s">
        <v>2600</v>
      </c>
      <c r="C1434" s="57">
        <v>0</v>
      </c>
      <c r="D1434" s="57">
        <v>0</v>
      </c>
      <c r="E1434" s="58">
        <v>73708.259999999995</v>
      </c>
      <c r="F1434" s="58">
        <v>78691.64</v>
      </c>
      <c r="G1434" s="57">
        <v>73708.259999999995</v>
      </c>
      <c r="H1434" s="57">
        <v>78691.64</v>
      </c>
      <c r="I1434" s="57">
        <v>0</v>
      </c>
      <c r="J1434" s="57">
        <v>4983.38</v>
      </c>
      <c r="K1434" s="57">
        <f t="shared" si="78"/>
        <v>-4983.38</v>
      </c>
      <c r="L1434" s="1" t="s">
        <v>6554</v>
      </c>
      <c r="M1434" s="1" t="s">
        <v>6929</v>
      </c>
      <c r="N1434" s="1" t="s">
        <v>6802</v>
      </c>
      <c r="O1434" s="1" t="s">
        <v>6554</v>
      </c>
      <c r="P1434" s="21" t="s">
        <v>6551</v>
      </c>
      <c r="U1434" s="1" t="str">
        <f t="shared" si="79"/>
        <v>'421</v>
      </c>
      <c r="V1434" s="1" t="s">
        <v>6854</v>
      </c>
      <c r="AI1434" s="1"/>
      <c r="AM1434" s="1" t="s">
        <v>2599</v>
      </c>
    </row>
    <row r="1435" spans="1:39" x14ac:dyDescent="0.2">
      <c r="A1435" s="1" t="s">
        <v>2601</v>
      </c>
      <c r="B1435" s="1" t="s">
        <v>2602</v>
      </c>
      <c r="C1435" s="57">
        <v>0</v>
      </c>
      <c r="D1435" s="57">
        <v>0</v>
      </c>
      <c r="E1435" s="58">
        <v>25473.63</v>
      </c>
      <c r="F1435" s="58">
        <v>25473.63</v>
      </c>
      <c r="G1435" s="57">
        <v>25473.63</v>
      </c>
      <c r="H1435" s="57">
        <v>25473.63</v>
      </c>
      <c r="I1435" s="57">
        <v>0</v>
      </c>
      <c r="J1435" s="57">
        <v>0</v>
      </c>
      <c r="K1435" s="57">
        <f t="shared" si="78"/>
        <v>0</v>
      </c>
      <c r="L1435" s="1" t="s">
        <v>6554</v>
      </c>
      <c r="M1435" s="1" t="s">
        <v>6929</v>
      </c>
      <c r="N1435" s="1" t="s">
        <v>6802</v>
      </c>
      <c r="O1435" s="1" t="s">
        <v>6554</v>
      </c>
      <c r="P1435" s="21" t="s">
        <v>6551</v>
      </c>
      <c r="U1435" s="1" t="str">
        <f t="shared" si="79"/>
        <v>'421</v>
      </c>
      <c r="V1435" s="1" t="s">
        <v>6854</v>
      </c>
      <c r="AI1435" s="1"/>
      <c r="AM1435" s="1" t="s">
        <v>2601</v>
      </c>
    </row>
    <row r="1436" spans="1:39" x14ac:dyDescent="0.2">
      <c r="A1436" s="1" t="s">
        <v>2603</v>
      </c>
      <c r="B1436" s="1" t="s">
        <v>2604</v>
      </c>
      <c r="C1436" s="57">
        <v>0</v>
      </c>
      <c r="D1436" s="57">
        <v>0</v>
      </c>
      <c r="E1436" s="58">
        <v>8579.0499999999993</v>
      </c>
      <c r="F1436" s="58">
        <v>8579.0499999999993</v>
      </c>
      <c r="G1436" s="57">
        <v>8579.0499999999993</v>
      </c>
      <c r="H1436" s="57">
        <v>8579.0499999999993</v>
      </c>
      <c r="I1436" s="57">
        <v>0</v>
      </c>
      <c r="J1436" s="57">
        <v>0</v>
      </c>
      <c r="K1436" s="57">
        <f t="shared" si="78"/>
        <v>0</v>
      </c>
      <c r="L1436" s="1" t="s">
        <v>6554</v>
      </c>
      <c r="M1436" s="1" t="s">
        <v>6929</v>
      </c>
      <c r="N1436" s="1" t="s">
        <v>6802</v>
      </c>
      <c r="O1436" s="1" t="s">
        <v>6554</v>
      </c>
      <c r="P1436" s="21" t="s">
        <v>6551</v>
      </c>
      <c r="U1436" s="1" t="str">
        <f t="shared" si="79"/>
        <v>'421</v>
      </c>
      <c r="V1436" s="1" t="s">
        <v>6854</v>
      </c>
      <c r="AI1436" s="1"/>
      <c r="AM1436" s="1" t="s">
        <v>2603</v>
      </c>
    </row>
    <row r="1437" spans="1:39" x14ac:dyDescent="0.2">
      <c r="A1437" s="1" t="s">
        <v>2605</v>
      </c>
      <c r="B1437" s="1" t="s">
        <v>2606</v>
      </c>
      <c r="C1437" s="57">
        <v>0</v>
      </c>
      <c r="D1437" s="57">
        <v>0</v>
      </c>
      <c r="E1437" s="58">
        <v>418638.7</v>
      </c>
      <c r="F1437" s="58">
        <v>418638.7</v>
      </c>
      <c r="G1437" s="57">
        <v>418638.7</v>
      </c>
      <c r="H1437" s="57">
        <v>418638.7</v>
      </c>
      <c r="I1437" s="57">
        <v>0</v>
      </c>
      <c r="J1437" s="57">
        <v>0</v>
      </c>
      <c r="K1437" s="57">
        <f t="shared" si="78"/>
        <v>0</v>
      </c>
      <c r="L1437" s="1" t="s">
        <v>6554</v>
      </c>
      <c r="M1437" s="1" t="s">
        <v>6929</v>
      </c>
      <c r="N1437" s="1" t="s">
        <v>6802</v>
      </c>
      <c r="O1437" s="1" t="s">
        <v>6554</v>
      </c>
      <c r="P1437" s="21" t="s">
        <v>6551</v>
      </c>
      <c r="U1437" s="1" t="str">
        <f t="shared" si="79"/>
        <v>'421</v>
      </c>
      <c r="V1437" s="1" t="s">
        <v>6854</v>
      </c>
      <c r="AI1437" s="1"/>
      <c r="AM1437" s="1" t="s">
        <v>2605</v>
      </c>
    </row>
    <row r="1438" spans="1:39" x14ac:dyDescent="0.2">
      <c r="A1438" s="1" t="s">
        <v>2607</v>
      </c>
      <c r="B1438" s="1" t="s">
        <v>2608</v>
      </c>
      <c r="C1438" s="57">
        <v>0</v>
      </c>
      <c r="D1438" s="57">
        <v>0</v>
      </c>
      <c r="E1438" s="58">
        <v>39656.15</v>
      </c>
      <c r="F1438" s="58">
        <v>39656.15</v>
      </c>
      <c r="G1438" s="57">
        <v>39656.15</v>
      </c>
      <c r="H1438" s="57">
        <v>39656.15</v>
      </c>
      <c r="I1438" s="57">
        <v>0</v>
      </c>
      <c r="J1438" s="57">
        <v>0</v>
      </c>
      <c r="K1438" s="57">
        <f t="shared" si="78"/>
        <v>0</v>
      </c>
      <c r="L1438" s="1" t="s">
        <v>6554</v>
      </c>
      <c r="M1438" s="1" t="s">
        <v>6929</v>
      </c>
      <c r="N1438" s="1" t="s">
        <v>6802</v>
      </c>
      <c r="O1438" s="1" t="s">
        <v>6554</v>
      </c>
      <c r="P1438" s="21" t="s">
        <v>6551</v>
      </c>
      <c r="U1438" s="1" t="str">
        <f t="shared" si="79"/>
        <v>'421</v>
      </c>
      <c r="V1438" s="1" t="s">
        <v>6854</v>
      </c>
      <c r="AI1438" s="1"/>
      <c r="AM1438" s="1" t="s">
        <v>2607</v>
      </c>
    </row>
    <row r="1439" spans="1:39" x14ac:dyDescent="0.2">
      <c r="A1439" s="1" t="s">
        <v>2609</v>
      </c>
      <c r="B1439" s="1" t="s">
        <v>2610</v>
      </c>
      <c r="C1439" s="57">
        <v>0</v>
      </c>
      <c r="D1439" s="57">
        <v>0</v>
      </c>
      <c r="E1439" s="58">
        <v>170047.04</v>
      </c>
      <c r="F1439" s="58">
        <v>170047.04</v>
      </c>
      <c r="G1439" s="57">
        <v>170047.04</v>
      </c>
      <c r="H1439" s="57">
        <v>170047.04</v>
      </c>
      <c r="I1439" s="57">
        <v>0</v>
      </c>
      <c r="J1439" s="57">
        <v>0</v>
      </c>
      <c r="K1439" s="57">
        <f t="shared" si="78"/>
        <v>0</v>
      </c>
      <c r="L1439" s="1" t="s">
        <v>6554</v>
      </c>
      <c r="M1439" s="1" t="s">
        <v>6929</v>
      </c>
      <c r="N1439" s="1" t="s">
        <v>6802</v>
      </c>
      <c r="O1439" s="1" t="s">
        <v>6554</v>
      </c>
      <c r="P1439" s="21" t="s">
        <v>6551</v>
      </c>
      <c r="U1439" s="1" t="str">
        <f t="shared" si="79"/>
        <v>'421</v>
      </c>
      <c r="V1439" s="1" t="s">
        <v>6854</v>
      </c>
      <c r="AI1439" s="1"/>
      <c r="AM1439" s="1" t="s">
        <v>2609</v>
      </c>
    </row>
    <row r="1440" spans="1:39" x14ac:dyDescent="0.2">
      <c r="A1440" s="1" t="s">
        <v>2611</v>
      </c>
      <c r="B1440" s="1" t="s">
        <v>2612</v>
      </c>
      <c r="C1440" s="57">
        <v>0</v>
      </c>
      <c r="D1440" s="57">
        <v>0</v>
      </c>
      <c r="E1440" s="58">
        <v>499099.14</v>
      </c>
      <c r="F1440" s="58">
        <v>499099.14</v>
      </c>
      <c r="G1440" s="57">
        <v>499099.14</v>
      </c>
      <c r="H1440" s="57">
        <v>499099.14</v>
      </c>
      <c r="I1440" s="57">
        <v>0</v>
      </c>
      <c r="J1440" s="57">
        <v>0</v>
      </c>
      <c r="K1440" s="57">
        <f t="shared" si="78"/>
        <v>0</v>
      </c>
      <c r="L1440" s="1" t="s">
        <v>6554</v>
      </c>
      <c r="M1440" s="1" t="s">
        <v>6929</v>
      </c>
      <c r="N1440" s="1" t="s">
        <v>6802</v>
      </c>
      <c r="O1440" s="1" t="s">
        <v>6554</v>
      </c>
      <c r="P1440" s="21" t="s">
        <v>6551</v>
      </c>
      <c r="U1440" s="1" t="str">
        <f t="shared" si="79"/>
        <v>'421</v>
      </c>
      <c r="V1440" s="1" t="s">
        <v>6854</v>
      </c>
      <c r="AI1440" s="1"/>
      <c r="AM1440" s="1" t="s">
        <v>2611</v>
      </c>
    </row>
    <row r="1441" spans="1:39" x14ac:dyDescent="0.2">
      <c r="A1441" s="1" t="s">
        <v>2613</v>
      </c>
      <c r="B1441" s="1" t="s">
        <v>2614</v>
      </c>
      <c r="C1441" s="57">
        <v>0</v>
      </c>
      <c r="D1441" s="57">
        <v>0</v>
      </c>
      <c r="E1441" s="58">
        <v>127525.25</v>
      </c>
      <c r="F1441" s="58">
        <v>127525.25</v>
      </c>
      <c r="G1441" s="57">
        <v>127525.25</v>
      </c>
      <c r="H1441" s="57">
        <v>127525.25</v>
      </c>
      <c r="I1441" s="57">
        <v>0</v>
      </c>
      <c r="J1441" s="57">
        <v>0</v>
      </c>
      <c r="K1441" s="57">
        <f t="shared" si="78"/>
        <v>0</v>
      </c>
      <c r="L1441" s="1" t="s">
        <v>6554</v>
      </c>
      <c r="M1441" s="1" t="s">
        <v>6929</v>
      </c>
      <c r="N1441" s="1" t="s">
        <v>6802</v>
      </c>
      <c r="O1441" s="1" t="s">
        <v>6554</v>
      </c>
      <c r="P1441" s="21" t="s">
        <v>6551</v>
      </c>
      <c r="U1441" s="1" t="str">
        <f t="shared" si="79"/>
        <v>'421</v>
      </c>
      <c r="V1441" s="1" t="s">
        <v>6854</v>
      </c>
      <c r="AI1441" s="1"/>
      <c r="AM1441" s="1" t="s">
        <v>2613</v>
      </c>
    </row>
    <row r="1442" spans="1:39" x14ac:dyDescent="0.2">
      <c r="A1442" s="1" t="s">
        <v>2615</v>
      </c>
      <c r="B1442" s="1" t="s">
        <v>2616</v>
      </c>
      <c r="C1442" s="57">
        <v>0</v>
      </c>
      <c r="D1442" s="57">
        <v>0</v>
      </c>
      <c r="E1442" s="58">
        <v>190670.83</v>
      </c>
      <c r="F1442" s="58">
        <v>190792.05</v>
      </c>
      <c r="G1442" s="57">
        <v>190670.83</v>
      </c>
      <c r="H1442" s="57">
        <v>190792.05</v>
      </c>
      <c r="I1442" s="57">
        <v>0</v>
      </c>
      <c r="J1442" s="57">
        <v>121.22</v>
      </c>
      <c r="K1442" s="57">
        <f t="shared" si="78"/>
        <v>-121.22</v>
      </c>
      <c r="L1442" s="1" t="s">
        <v>6554</v>
      </c>
      <c r="M1442" s="1" t="s">
        <v>6929</v>
      </c>
      <c r="N1442" s="1" t="s">
        <v>6802</v>
      </c>
      <c r="O1442" s="1" t="s">
        <v>6554</v>
      </c>
      <c r="P1442" s="21" t="s">
        <v>6551</v>
      </c>
      <c r="U1442" s="1" t="str">
        <f t="shared" si="79"/>
        <v>'421</v>
      </c>
      <c r="V1442" s="1" t="s">
        <v>6854</v>
      </c>
      <c r="AI1442" s="1"/>
      <c r="AM1442" s="1" t="s">
        <v>2615</v>
      </c>
    </row>
    <row r="1443" spans="1:39" x14ac:dyDescent="0.2">
      <c r="A1443" s="1" t="s">
        <v>2617</v>
      </c>
      <c r="B1443" s="1" t="s">
        <v>2618</v>
      </c>
      <c r="C1443" s="57">
        <v>0</v>
      </c>
      <c r="D1443" s="57">
        <v>0</v>
      </c>
      <c r="E1443" s="58">
        <v>9823.2800000000007</v>
      </c>
      <c r="F1443" s="58">
        <v>9823.2800000000007</v>
      </c>
      <c r="G1443" s="57">
        <v>9823.2800000000007</v>
      </c>
      <c r="H1443" s="57">
        <v>9823.2800000000007</v>
      </c>
      <c r="I1443" s="57">
        <v>0</v>
      </c>
      <c r="J1443" s="57">
        <v>0</v>
      </c>
      <c r="K1443" s="57">
        <f t="shared" si="78"/>
        <v>0</v>
      </c>
      <c r="L1443" s="1" t="s">
        <v>6554</v>
      </c>
      <c r="M1443" s="1" t="s">
        <v>6929</v>
      </c>
      <c r="N1443" s="1" t="s">
        <v>6802</v>
      </c>
      <c r="O1443" s="1" t="s">
        <v>6554</v>
      </c>
      <c r="P1443" s="21" t="s">
        <v>6551</v>
      </c>
      <c r="U1443" s="1" t="str">
        <f t="shared" si="79"/>
        <v>'421</v>
      </c>
      <c r="V1443" s="1" t="s">
        <v>6854</v>
      </c>
      <c r="AI1443" s="1"/>
      <c r="AM1443" s="1" t="s">
        <v>2617</v>
      </c>
    </row>
    <row r="1444" spans="1:39" x14ac:dyDescent="0.2">
      <c r="A1444" s="1" t="s">
        <v>2619</v>
      </c>
      <c r="B1444" s="1" t="s">
        <v>2620</v>
      </c>
      <c r="C1444" s="57">
        <v>0</v>
      </c>
      <c r="D1444" s="57">
        <v>0</v>
      </c>
      <c r="E1444" s="58">
        <v>197945.81</v>
      </c>
      <c r="F1444" s="58">
        <v>197945.81</v>
      </c>
      <c r="G1444" s="57">
        <v>197945.81</v>
      </c>
      <c r="H1444" s="57">
        <v>197945.81</v>
      </c>
      <c r="I1444" s="57">
        <v>0</v>
      </c>
      <c r="J1444" s="57">
        <v>0</v>
      </c>
      <c r="K1444" s="57">
        <f t="shared" si="78"/>
        <v>0</v>
      </c>
      <c r="L1444" s="1" t="s">
        <v>6554</v>
      </c>
      <c r="M1444" s="1" t="s">
        <v>6929</v>
      </c>
      <c r="N1444" s="1" t="s">
        <v>6802</v>
      </c>
      <c r="O1444" s="1" t="s">
        <v>6554</v>
      </c>
      <c r="P1444" s="21" t="s">
        <v>6551</v>
      </c>
      <c r="U1444" s="1" t="str">
        <f t="shared" si="79"/>
        <v>'421</v>
      </c>
      <c r="V1444" s="1" t="s">
        <v>6854</v>
      </c>
      <c r="AI1444" s="1"/>
      <c r="AM1444" s="1" t="s">
        <v>2619</v>
      </c>
    </row>
    <row r="1445" spans="1:39" x14ac:dyDescent="0.2">
      <c r="A1445" s="1" t="s">
        <v>2621</v>
      </c>
      <c r="B1445" s="1" t="s">
        <v>2622</v>
      </c>
      <c r="C1445" s="57">
        <v>0</v>
      </c>
      <c r="D1445" s="57">
        <v>0</v>
      </c>
      <c r="E1445" s="58">
        <v>6529.28</v>
      </c>
      <c r="F1445" s="58">
        <v>6529.28</v>
      </c>
      <c r="G1445" s="57">
        <v>6529.28</v>
      </c>
      <c r="H1445" s="57">
        <v>6529.28</v>
      </c>
      <c r="I1445" s="57">
        <v>0</v>
      </c>
      <c r="J1445" s="57">
        <v>0</v>
      </c>
      <c r="K1445" s="57">
        <f t="shared" si="78"/>
        <v>0</v>
      </c>
      <c r="L1445" s="1" t="s">
        <v>6554</v>
      </c>
      <c r="M1445" s="1" t="s">
        <v>6929</v>
      </c>
      <c r="N1445" s="1" t="s">
        <v>6802</v>
      </c>
      <c r="O1445" s="1" t="s">
        <v>6554</v>
      </c>
      <c r="P1445" s="21" t="s">
        <v>6551</v>
      </c>
      <c r="U1445" s="1" t="str">
        <f t="shared" si="79"/>
        <v>'421</v>
      </c>
      <c r="V1445" s="1" t="s">
        <v>6854</v>
      </c>
      <c r="AI1445" s="1"/>
      <c r="AM1445" s="1" t="s">
        <v>2621</v>
      </c>
    </row>
    <row r="1446" spans="1:39" x14ac:dyDescent="0.2">
      <c r="A1446" s="1" t="s">
        <v>2623</v>
      </c>
      <c r="B1446" s="1" t="s">
        <v>2624</v>
      </c>
      <c r="C1446" s="57">
        <v>0</v>
      </c>
      <c r="D1446" s="57">
        <v>0</v>
      </c>
      <c r="E1446" s="58">
        <v>659972.53</v>
      </c>
      <c r="F1446" s="58">
        <v>659972.53</v>
      </c>
      <c r="G1446" s="57">
        <v>659972.53</v>
      </c>
      <c r="H1446" s="57">
        <v>659972.53</v>
      </c>
      <c r="I1446" s="57">
        <v>0</v>
      </c>
      <c r="J1446" s="57">
        <v>0</v>
      </c>
      <c r="K1446" s="57">
        <f t="shared" si="78"/>
        <v>0</v>
      </c>
      <c r="L1446" s="1" t="s">
        <v>6554</v>
      </c>
      <c r="M1446" s="1" t="s">
        <v>6929</v>
      </c>
      <c r="N1446" s="1" t="s">
        <v>6802</v>
      </c>
      <c r="O1446" s="1" t="s">
        <v>6554</v>
      </c>
      <c r="P1446" s="21" t="s">
        <v>6551</v>
      </c>
      <c r="U1446" s="1" t="str">
        <f t="shared" si="79"/>
        <v>'421</v>
      </c>
      <c r="V1446" s="1" t="s">
        <v>6854</v>
      </c>
      <c r="AI1446" s="1"/>
      <c r="AM1446" s="1" t="s">
        <v>2623</v>
      </c>
    </row>
    <row r="1447" spans="1:39" x14ac:dyDescent="0.2">
      <c r="A1447" s="1" t="s">
        <v>2625</v>
      </c>
      <c r="B1447" s="1" t="s">
        <v>2626</v>
      </c>
      <c r="C1447" s="57">
        <v>0</v>
      </c>
      <c r="D1447" s="57">
        <v>0</v>
      </c>
      <c r="E1447" s="58">
        <v>6638.64</v>
      </c>
      <c r="F1447" s="58">
        <v>6638.64</v>
      </c>
      <c r="G1447" s="57">
        <v>6638.64</v>
      </c>
      <c r="H1447" s="57">
        <v>6638.64</v>
      </c>
      <c r="I1447" s="57">
        <v>0</v>
      </c>
      <c r="J1447" s="57">
        <v>0</v>
      </c>
      <c r="K1447" s="57">
        <f t="shared" si="78"/>
        <v>0</v>
      </c>
      <c r="L1447" s="1" t="s">
        <v>6554</v>
      </c>
      <c r="M1447" s="1" t="s">
        <v>6929</v>
      </c>
      <c r="N1447" s="1" t="s">
        <v>6802</v>
      </c>
      <c r="O1447" s="1" t="s">
        <v>6554</v>
      </c>
      <c r="P1447" s="21" t="s">
        <v>6551</v>
      </c>
      <c r="U1447" s="1" t="str">
        <f t="shared" si="79"/>
        <v>'421</v>
      </c>
      <c r="V1447" s="1" t="s">
        <v>6854</v>
      </c>
      <c r="AI1447" s="1"/>
      <c r="AM1447" s="1" t="s">
        <v>2625</v>
      </c>
    </row>
    <row r="1448" spans="1:39" x14ac:dyDescent="0.2">
      <c r="A1448" s="1" t="s">
        <v>2627</v>
      </c>
      <c r="B1448" s="1" t="s">
        <v>2628</v>
      </c>
      <c r="C1448" s="57">
        <v>0</v>
      </c>
      <c r="D1448" s="57">
        <v>0</v>
      </c>
      <c r="E1448" s="58">
        <v>38882.339999999997</v>
      </c>
      <c r="F1448" s="58">
        <v>38882.339999999997</v>
      </c>
      <c r="G1448" s="57">
        <v>38882.339999999997</v>
      </c>
      <c r="H1448" s="57">
        <v>38882.339999999997</v>
      </c>
      <c r="I1448" s="57">
        <v>0</v>
      </c>
      <c r="J1448" s="57">
        <v>0</v>
      </c>
      <c r="K1448" s="57">
        <f t="shared" si="78"/>
        <v>0</v>
      </c>
      <c r="L1448" s="1" t="s">
        <v>6554</v>
      </c>
      <c r="M1448" s="1" t="s">
        <v>6929</v>
      </c>
      <c r="N1448" s="1" t="s">
        <v>6802</v>
      </c>
      <c r="O1448" s="1" t="s">
        <v>6554</v>
      </c>
      <c r="P1448" s="21" t="s">
        <v>6551</v>
      </c>
      <c r="U1448" s="1" t="str">
        <f t="shared" si="79"/>
        <v>'421</v>
      </c>
      <c r="V1448" s="1" t="s">
        <v>6854</v>
      </c>
      <c r="AI1448" s="1"/>
      <c r="AM1448" s="1" t="s">
        <v>2627</v>
      </c>
    </row>
    <row r="1449" spans="1:39" x14ac:dyDescent="0.2">
      <c r="A1449" s="1" t="s">
        <v>2629</v>
      </c>
      <c r="B1449" s="1" t="s">
        <v>2630</v>
      </c>
      <c r="C1449" s="57">
        <v>0</v>
      </c>
      <c r="D1449" s="57">
        <v>0</v>
      </c>
      <c r="E1449" s="58">
        <v>10725.24</v>
      </c>
      <c r="F1449" s="58">
        <v>10725.24</v>
      </c>
      <c r="G1449" s="57">
        <v>10725.24</v>
      </c>
      <c r="H1449" s="57">
        <v>10725.24</v>
      </c>
      <c r="I1449" s="57">
        <v>0</v>
      </c>
      <c r="J1449" s="57">
        <v>0</v>
      </c>
      <c r="K1449" s="57">
        <f t="shared" si="78"/>
        <v>0</v>
      </c>
      <c r="L1449" s="1" t="s">
        <v>6554</v>
      </c>
      <c r="M1449" s="1" t="s">
        <v>6929</v>
      </c>
      <c r="N1449" s="1" t="s">
        <v>6802</v>
      </c>
      <c r="O1449" s="1" t="s">
        <v>6554</v>
      </c>
      <c r="P1449" s="21" t="s">
        <v>6551</v>
      </c>
      <c r="U1449" s="1" t="str">
        <f t="shared" si="79"/>
        <v>'421</v>
      </c>
      <c r="V1449" s="1" t="s">
        <v>6854</v>
      </c>
      <c r="AI1449" s="1"/>
      <c r="AM1449" s="1" t="s">
        <v>2629</v>
      </c>
    </row>
    <row r="1450" spans="1:39" x14ac:dyDescent="0.2">
      <c r="A1450" s="1" t="s">
        <v>2631</v>
      </c>
      <c r="B1450" s="1" t="s">
        <v>2632</v>
      </c>
      <c r="C1450" s="57">
        <v>0</v>
      </c>
      <c r="D1450" s="57">
        <v>0</v>
      </c>
      <c r="E1450" s="58">
        <v>791.17</v>
      </c>
      <c r="F1450" s="58">
        <v>791.17</v>
      </c>
      <c r="G1450" s="57">
        <v>791.17</v>
      </c>
      <c r="H1450" s="57">
        <v>791.17</v>
      </c>
      <c r="I1450" s="57">
        <v>0</v>
      </c>
      <c r="J1450" s="57">
        <v>0</v>
      </c>
      <c r="K1450" s="57">
        <f t="shared" si="78"/>
        <v>0</v>
      </c>
      <c r="L1450" s="1" t="s">
        <v>6554</v>
      </c>
      <c r="M1450" s="1" t="s">
        <v>6929</v>
      </c>
      <c r="N1450" s="1" t="s">
        <v>6802</v>
      </c>
      <c r="O1450" s="1" t="s">
        <v>6554</v>
      </c>
      <c r="P1450" s="21" t="s">
        <v>6551</v>
      </c>
      <c r="U1450" s="1" t="str">
        <f t="shared" si="79"/>
        <v>'421</v>
      </c>
      <c r="V1450" s="1" t="s">
        <v>6854</v>
      </c>
      <c r="AI1450" s="1"/>
      <c r="AM1450" s="1" t="s">
        <v>2631</v>
      </c>
    </row>
    <row r="1451" spans="1:39" x14ac:dyDescent="0.2">
      <c r="A1451" s="1" t="s">
        <v>2633</v>
      </c>
      <c r="B1451" s="1" t="s">
        <v>2634</v>
      </c>
      <c r="C1451" s="57">
        <v>0</v>
      </c>
      <c r="D1451" s="57">
        <v>0</v>
      </c>
      <c r="E1451" s="58">
        <v>24038.53</v>
      </c>
      <c r="F1451" s="58">
        <v>24038.53</v>
      </c>
      <c r="G1451" s="57">
        <v>24038.53</v>
      </c>
      <c r="H1451" s="57">
        <v>24038.53</v>
      </c>
      <c r="I1451" s="57">
        <v>0</v>
      </c>
      <c r="J1451" s="57">
        <v>0</v>
      </c>
      <c r="K1451" s="57">
        <f t="shared" si="78"/>
        <v>0</v>
      </c>
      <c r="L1451" s="1" t="s">
        <v>6554</v>
      </c>
      <c r="M1451" s="1" t="s">
        <v>6929</v>
      </c>
      <c r="N1451" s="1" t="s">
        <v>6802</v>
      </c>
      <c r="O1451" s="1" t="s">
        <v>6554</v>
      </c>
      <c r="P1451" s="21" t="s">
        <v>6551</v>
      </c>
      <c r="U1451" s="1" t="str">
        <f t="shared" si="79"/>
        <v>'421</v>
      </c>
      <c r="V1451" s="1" t="s">
        <v>6854</v>
      </c>
      <c r="AI1451" s="1"/>
      <c r="AM1451" s="1" t="s">
        <v>2633</v>
      </c>
    </row>
    <row r="1452" spans="1:39" x14ac:dyDescent="0.2">
      <c r="A1452" s="1" t="s">
        <v>2635</v>
      </c>
      <c r="B1452" s="1" t="s">
        <v>2636</v>
      </c>
      <c r="C1452" s="57">
        <v>0</v>
      </c>
      <c r="D1452" s="57">
        <v>0</v>
      </c>
      <c r="E1452" s="58">
        <v>41681.06</v>
      </c>
      <c r="F1452" s="58">
        <v>41681.06</v>
      </c>
      <c r="G1452" s="57">
        <v>41681.06</v>
      </c>
      <c r="H1452" s="57">
        <v>41681.06</v>
      </c>
      <c r="I1452" s="57">
        <v>0</v>
      </c>
      <c r="J1452" s="57">
        <v>0</v>
      </c>
      <c r="K1452" s="57">
        <f t="shared" si="78"/>
        <v>0</v>
      </c>
      <c r="L1452" s="1" t="s">
        <v>6554</v>
      </c>
      <c r="M1452" s="1" t="s">
        <v>6929</v>
      </c>
      <c r="N1452" s="1" t="s">
        <v>6802</v>
      </c>
      <c r="O1452" s="1" t="s">
        <v>6554</v>
      </c>
      <c r="P1452" s="21" t="s">
        <v>6551</v>
      </c>
      <c r="U1452" s="1" t="str">
        <f t="shared" si="79"/>
        <v>'421</v>
      </c>
      <c r="V1452" s="1" t="s">
        <v>6854</v>
      </c>
      <c r="AI1452" s="1"/>
      <c r="AM1452" s="1" t="s">
        <v>2635</v>
      </c>
    </row>
    <row r="1453" spans="1:39" x14ac:dyDescent="0.2">
      <c r="A1453" s="1" t="s">
        <v>2637</v>
      </c>
      <c r="B1453" s="1" t="s">
        <v>2638</v>
      </c>
      <c r="C1453" s="57">
        <v>0</v>
      </c>
      <c r="D1453" s="57">
        <v>0</v>
      </c>
      <c r="E1453" s="58">
        <v>580701.67000000004</v>
      </c>
      <c r="F1453" s="58">
        <v>580701.67000000004</v>
      </c>
      <c r="G1453" s="57">
        <v>580701.67000000004</v>
      </c>
      <c r="H1453" s="57">
        <v>580701.67000000004</v>
      </c>
      <c r="I1453" s="57">
        <v>0</v>
      </c>
      <c r="J1453" s="57">
        <v>0</v>
      </c>
      <c r="K1453" s="57">
        <f t="shared" si="78"/>
        <v>0</v>
      </c>
      <c r="L1453" s="1" t="s">
        <v>6554</v>
      </c>
      <c r="M1453" s="1" t="s">
        <v>6929</v>
      </c>
      <c r="N1453" s="1" t="s">
        <v>6802</v>
      </c>
      <c r="O1453" s="1" t="s">
        <v>6554</v>
      </c>
      <c r="P1453" s="21" t="s">
        <v>6551</v>
      </c>
      <c r="U1453" s="1" t="str">
        <f t="shared" si="79"/>
        <v>'421</v>
      </c>
      <c r="V1453" s="1" t="s">
        <v>6854</v>
      </c>
      <c r="AI1453" s="1"/>
      <c r="AM1453" s="1" t="s">
        <v>2637</v>
      </c>
    </row>
    <row r="1454" spans="1:39" x14ac:dyDescent="0.2">
      <c r="A1454" s="1" t="s">
        <v>2639</v>
      </c>
      <c r="B1454" s="1" t="s">
        <v>2640</v>
      </c>
      <c r="C1454" s="57">
        <v>0</v>
      </c>
      <c r="D1454" s="57">
        <v>0</v>
      </c>
      <c r="E1454" s="58">
        <v>49710.06</v>
      </c>
      <c r="F1454" s="58">
        <v>49710.06</v>
      </c>
      <c r="G1454" s="57">
        <v>49710.06</v>
      </c>
      <c r="H1454" s="57">
        <v>49710.06</v>
      </c>
      <c r="I1454" s="57">
        <v>0</v>
      </c>
      <c r="J1454" s="57">
        <v>0</v>
      </c>
      <c r="K1454" s="57">
        <f t="shared" si="78"/>
        <v>0</v>
      </c>
      <c r="L1454" s="1" t="s">
        <v>6554</v>
      </c>
      <c r="M1454" s="1" t="s">
        <v>6929</v>
      </c>
      <c r="N1454" s="1" t="s">
        <v>6802</v>
      </c>
      <c r="O1454" s="1" t="s">
        <v>6554</v>
      </c>
      <c r="P1454" s="21" t="s">
        <v>6551</v>
      </c>
      <c r="U1454" s="1" t="str">
        <f t="shared" si="79"/>
        <v>'421</v>
      </c>
      <c r="V1454" s="1" t="s">
        <v>6854</v>
      </c>
      <c r="AI1454" s="1"/>
      <c r="AM1454" s="1" t="s">
        <v>2639</v>
      </c>
    </row>
    <row r="1455" spans="1:39" x14ac:dyDescent="0.2">
      <c r="A1455" s="1" t="s">
        <v>2641</v>
      </c>
      <c r="B1455" s="1" t="s">
        <v>2642</v>
      </c>
      <c r="C1455" s="57">
        <v>0</v>
      </c>
      <c r="D1455" s="57">
        <v>0</v>
      </c>
      <c r="E1455" s="58">
        <v>8974.2099999999991</v>
      </c>
      <c r="F1455" s="58">
        <v>8974.2099999999991</v>
      </c>
      <c r="G1455" s="57">
        <v>8974.2099999999991</v>
      </c>
      <c r="H1455" s="57">
        <v>8974.2099999999991</v>
      </c>
      <c r="I1455" s="57">
        <v>0</v>
      </c>
      <c r="J1455" s="57">
        <v>0</v>
      </c>
      <c r="K1455" s="57">
        <f t="shared" si="78"/>
        <v>0</v>
      </c>
      <c r="L1455" s="1" t="s">
        <v>6554</v>
      </c>
      <c r="M1455" s="1" t="s">
        <v>6929</v>
      </c>
      <c r="N1455" s="1" t="s">
        <v>6802</v>
      </c>
      <c r="O1455" s="1" t="s">
        <v>6554</v>
      </c>
      <c r="P1455" s="21" t="s">
        <v>6551</v>
      </c>
      <c r="U1455" s="1" t="str">
        <f t="shared" si="79"/>
        <v>'421</v>
      </c>
      <c r="V1455" s="1" t="s">
        <v>6854</v>
      </c>
      <c r="AI1455" s="1"/>
      <c r="AM1455" s="1" t="s">
        <v>2641</v>
      </c>
    </row>
    <row r="1456" spans="1:39" x14ac:dyDescent="0.2">
      <c r="A1456" s="1" t="s">
        <v>2643</v>
      </c>
      <c r="B1456" s="1" t="s">
        <v>2644</v>
      </c>
      <c r="C1456" s="57">
        <v>0</v>
      </c>
      <c r="D1456" s="57">
        <v>0</v>
      </c>
      <c r="E1456" s="58">
        <v>475582.63</v>
      </c>
      <c r="F1456" s="58">
        <v>475582.63</v>
      </c>
      <c r="G1456" s="57">
        <v>475582.63</v>
      </c>
      <c r="H1456" s="57">
        <v>475582.63</v>
      </c>
      <c r="I1456" s="57">
        <v>0</v>
      </c>
      <c r="J1456" s="57">
        <v>0</v>
      </c>
      <c r="K1456" s="57">
        <f t="shared" si="78"/>
        <v>0</v>
      </c>
      <c r="L1456" s="1" t="s">
        <v>6554</v>
      </c>
      <c r="M1456" s="1" t="s">
        <v>6929</v>
      </c>
      <c r="N1456" s="1" t="s">
        <v>6802</v>
      </c>
      <c r="O1456" s="1" t="s">
        <v>6554</v>
      </c>
      <c r="P1456" s="21" t="s">
        <v>6551</v>
      </c>
      <c r="U1456" s="1" t="str">
        <f t="shared" si="79"/>
        <v>'421</v>
      </c>
      <c r="V1456" s="1" t="s">
        <v>6854</v>
      </c>
      <c r="AI1456" s="1"/>
      <c r="AM1456" s="1" t="s">
        <v>2643</v>
      </c>
    </row>
    <row r="1457" spans="1:39" x14ac:dyDescent="0.2">
      <c r="A1457" s="1" t="s">
        <v>2645</v>
      </c>
      <c r="B1457" s="1" t="s">
        <v>2646</v>
      </c>
      <c r="C1457" s="57">
        <v>0</v>
      </c>
      <c r="D1457" s="57">
        <v>0</v>
      </c>
      <c r="E1457" s="58">
        <v>4444.3900000000003</v>
      </c>
      <c r="F1457" s="58">
        <v>4444.3900000000003</v>
      </c>
      <c r="G1457" s="57">
        <v>4444.3900000000003</v>
      </c>
      <c r="H1457" s="57">
        <v>4444.3900000000003</v>
      </c>
      <c r="I1457" s="57">
        <v>0</v>
      </c>
      <c r="J1457" s="57">
        <v>0</v>
      </c>
      <c r="K1457" s="57">
        <f t="shared" si="78"/>
        <v>0</v>
      </c>
      <c r="L1457" s="1" t="s">
        <v>6554</v>
      </c>
      <c r="M1457" s="1" t="s">
        <v>6929</v>
      </c>
      <c r="N1457" s="1" t="s">
        <v>6802</v>
      </c>
      <c r="O1457" s="1" t="s">
        <v>6554</v>
      </c>
      <c r="P1457" s="21" t="s">
        <v>6551</v>
      </c>
      <c r="U1457" s="1" t="str">
        <f t="shared" si="79"/>
        <v>'421</v>
      </c>
      <c r="V1457" s="1" t="s">
        <v>6854</v>
      </c>
      <c r="AI1457" s="1"/>
      <c r="AM1457" s="1" t="s">
        <v>2645</v>
      </c>
    </row>
    <row r="1458" spans="1:39" x14ac:dyDescent="0.2">
      <c r="A1458" s="1" t="s">
        <v>2647</v>
      </c>
      <c r="B1458" s="1" t="s">
        <v>2648</v>
      </c>
      <c r="C1458" s="57">
        <v>0</v>
      </c>
      <c r="D1458" s="57">
        <v>0</v>
      </c>
      <c r="E1458" s="58">
        <v>23311.55</v>
      </c>
      <c r="F1458" s="58">
        <v>23311.55</v>
      </c>
      <c r="G1458" s="57">
        <v>23311.55</v>
      </c>
      <c r="H1458" s="57">
        <v>23311.55</v>
      </c>
      <c r="I1458" s="57">
        <v>0</v>
      </c>
      <c r="J1458" s="57">
        <v>0</v>
      </c>
      <c r="K1458" s="57">
        <f t="shared" si="78"/>
        <v>0</v>
      </c>
      <c r="L1458" s="1" t="s">
        <v>6554</v>
      </c>
      <c r="M1458" s="1" t="s">
        <v>6929</v>
      </c>
      <c r="N1458" s="1" t="s">
        <v>6802</v>
      </c>
      <c r="O1458" s="1" t="s">
        <v>6554</v>
      </c>
      <c r="P1458" s="21" t="s">
        <v>6551</v>
      </c>
      <c r="U1458" s="1" t="str">
        <f t="shared" si="79"/>
        <v>'421</v>
      </c>
      <c r="V1458" s="1" t="s">
        <v>6854</v>
      </c>
      <c r="AI1458" s="1"/>
      <c r="AM1458" s="1" t="s">
        <v>2647</v>
      </c>
    </row>
    <row r="1459" spans="1:39" x14ac:dyDescent="0.2">
      <c r="A1459" s="1" t="s">
        <v>2649</v>
      </c>
      <c r="B1459" s="1" t="s">
        <v>2650</v>
      </c>
      <c r="C1459" s="57">
        <v>0</v>
      </c>
      <c r="D1459" s="57">
        <v>0</v>
      </c>
      <c r="E1459" s="58">
        <v>8862.5499999999993</v>
      </c>
      <c r="F1459" s="58">
        <v>8862.5499999999993</v>
      </c>
      <c r="G1459" s="57">
        <v>8862.5499999999993</v>
      </c>
      <c r="H1459" s="57">
        <v>8862.5499999999993</v>
      </c>
      <c r="I1459" s="57">
        <v>0</v>
      </c>
      <c r="J1459" s="57">
        <v>0</v>
      </c>
      <c r="K1459" s="57">
        <f t="shared" si="78"/>
        <v>0</v>
      </c>
      <c r="L1459" s="1" t="s">
        <v>6554</v>
      </c>
      <c r="M1459" s="1" t="s">
        <v>6929</v>
      </c>
      <c r="N1459" s="1" t="s">
        <v>6802</v>
      </c>
      <c r="O1459" s="1" t="s">
        <v>6554</v>
      </c>
      <c r="P1459" s="21" t="s">
        <v>6551</v>
      </c>
      <c r="U1459" s="1" t="str">
        <f t="shared" si="79"/>
        <v>'421</v>
      </c>
      <c r="V1459" s="1" t="s">
        <v>6854</v>
      </c>
      <c r="AI1459" s="1"/>
      <c r="AM1459" s="1" t="s">
        <v>2649</v>
      </c>
    </row>
    <row r="1460" spans="1:39" x14ac:dyDescent="0.2">
      <c r="A1460" s="1" t="s">
        <v>2651</v>
      </c>
      <c r="B1460" s="1" t="s">
        <v>2652</v>
      </c>
      <c r="C1460" s="57">
        <v>0</v>
      </c>
      <c r="D1460" s="57">
        <v>0</v>
      </c>
      <c r="E1460" s="58">
        <v>855.61</v>
      </c>
      <c r="F1460" s="58">
        <v>855.61</v>
      </c>
      <c r="G1460" s="57">
        <v>855.61</v>
      </c>
      <c r="H1460" s="57">
        <v>855.61</v>
      </c>
      <c r="I1460" s="57">
        <v>0</v>
      </c>
      <c r="J1460" s="57">
        <v>0</v>
      </c>
      <c r="K1460" s="57">
        <f t="shared" si="78"/>
        <v>0</v>
      </c>
      <c r="L1460" s="1" t="s">
        <v>6554</v>
      </c>
      <c r="M1460" s="1" t="s">
        <v>6929</v>
      </c>
      <c r="N1460" s="1" t="s">
        <v>6802</v>
      </c>
      <c r="O1460" s="1" t="s">
        <v>6554</v>
      </c>
      <c r="P1460" s="21" t="s">
        <v>6551</v>
      </c>
      <c r="U1460" s="1" t="str">
        <f t="shared" si="79"/>
        <v>'421</v>
      </c>
      <c r="V1460" s="1" t="s">
        <v>6854</v>
      </c>
      <c r="AI1460" s="1"/>
      <c r="AM1460" s="1" t="s">
        <v>2651</v>
      </c>
    </row>
    <row r="1461" spans="1:39" x14ac:dyDescent="0.2">
      <c r="A1461" s="1" t="s">
        <v>2653</v>
      </c>
      <c r="B1461" s="1" t="s">
        <v>2654</v>
      </c>
      <c r="C1461" s="57">
        <v>0</v>
      </c>
      <c r="D1461" s="57">
        <v>0</v>
      </c>
      <c r="E1461" s="58">
        <v>2145.3200000000002</v>
      </c>
      <c r="F1461" s="58">
        <v>2145.3200000000002</v>
      </c>
      <c r="G1461" s="57">
        <v>2145.3200000000002</v>
      </c>
      <c r="H1461" s="57">
        <v>2145.3200000000002</v>
      </c>
      <c r="I1461" s="57">
        <v>0</v>
      </c>
      <c r="J1461" s="57">
        <v>0</v>
      </c>
      <c r="K1461" s="57">
        <f t="shared" si="78"/>
        <v>0</v>
      </c>
      <c r="L1461" s="1" t="s">
        <v>6554</v>
      </c>
      <c r="M1461" s="1" t="s">
        <v>6929</v>
      </c>
      <c r="N1461" s="1" t="s">
        <v>6802</v>
      </c>
      <c r="O1461" s="1" t="s">
        <v>6554</v>
      </c>
      <c r="P1461" s="21" t="s">
        <v>6551</v>
      </c>
      <c r="U1461" s="1" t="str">
        <f t="shared" si="79"/>
        <v>'421</v>
      </c>
      <c r="V1461" s="1" t="s">
        <v>6854</v>
      </c>
      <c r="AI1461" s="1"/>
      <c r="AM1461" s="1" t="s">
        <v>2653</v>
      </c>
    </row>
    <row r="1462" spans="1:39" x14ac:dyDescent="0.2">
      <c r="A1462" s="1" t="s">
        <v>2655</v>
      </c>
      <c r="B1462" s="1" t="s">
        <v>2656</v>
      </c>
      <c r="C1462" s="57">
        <v>0</v>
      </c>
      <c r="D1462" s="57">
        <v>0</v>
      </c>
      <c r="E1462" s="58">
        <v>1490.74</v>
      </c>
      <c r="F1462" s="58">
        <v>1490.74</v>
      </c>
      <c r="G1462" s="57">
        <v>1490.74</v>
      </c>
      <c r="H1462" s="57">
        <v>1490.74</v>
      </c>
      <c r="I1462" s="57">
        <v>0</v>
      </c>
      <c r="J1462" s="57">
        <v>0</v>
      </c>
      <c r="K1462" s="57">
        <f t="shared" si="78"/>
        <v>0</v>
      </c>
      <c r="L1462" s="1" t="s">
        <v>6554</v>
      </c>
      <c r="M1462" s="1" t="s">
        <v>6929</v>
      </c>
      <c r="N1462" s="1" t="s">
        <v>6802</v>
      </c>
      <c r="O1462" s="1" t="s">
        <v>6554</v>
      </c>
      <c r="P1462" s="21" t="s">
        <v>6551</v>
      </c>
      <c r="U1462" s="1" t="str">
        <f t="shared" si="79"/>
        <v>'421</v>
      </c>
      <c r="V1462" s="1" t="s">
        <v>6854</v>
      </c>
      <c r="AI1462" s="1"/>
      <c r="AM1462" s="1" t="s">
        <v>2655</v>
      </c>
    </row>
    <row r="1463" spans="1:39" x14ac:dyDescent="0.2">
      <c r="A1463" s="1" t="s">
        <v>2657</v>
      </c>
      <c r="B1463" s="1" t="s">
        <v>2658</v>
      </c>
      <c r="C1463" s="57">
        <v>0</v>
      </c>
      <c r="D1463" s="57">
        <v>0</v>
      </c>
      <c r="E1463" s="58">
        <v>70.28</v>
      </c>
      <c r="F1463" s="58">
        <v>70.28</v>
      </c>
      <c r="G1463" s="57">
        <v>70.28</v>
      </c>
      <c r="H1463" s="57">
        <v>70.28</v>
      </c>
      <c r="I1463" s="57">
        <v>0</v>
      </c>
      <c r="J1463" s="57">
        <v>0</v>
      </c>
      <c r="K1463" s="57">
        <f t="shared" si="78"/>
        <v>0</v>
      </c>
      <c r="L1463" s="1" t="s">
        <v>6554</v>
      </c>
      <c r="M1463" s="1" t="s">
        <v>6929</v>
      </c>
      <c r="N1463" s="1" t="s">
        <v>6802</v>
      </c>
      <c r="O1463" s="1" t="s">
        <v>6554</v>
      </c>
      <c r="P1463" s="21" t="s">
        <v>6551</v>
      </c>
      <c r="U1463" s="1" t="str">
        <f t="shared" si="79"/>
        <v>'421</v>
      </c>
      <c r="V1463" s="1" t="s">
        <v>6854</v>
      </c>
      <c r="AI1463" s="1"/>
      <c r="AM1463" s="1" t="s">
        <v>2657</v>
      </c>
    </row>
    <row r="1464" spans="1:39" x14ac:dyDescent="0.2">
      <c r="A1464" s="1" t="s">
        <v>2659</v>
      </c>
      <c r="B1464" s="1" t="s">
        <v>2660</v>
      </c>
      <c r="C1464" s="57">
        <v>0</v>
      </c>
      <c r="D1464" s="57">
        <v>0</v>
      </c>
      <c r="E1464" s="58">
        <v>97.64</v>
      </c>
      <c r="F1464" s="58">
        <v>97.64</v>
      </c>
      <c r="G1464" s="57">
        <v>97.64</v>
      </c>
      <c r="H1464" s="57">
        <v>97.64</v>
      </c>
      <c r="I1464" s="57">
        <v>0</v>
      </c>
      <c r="J1464" s="57">
        <v>0</v>
      </c>
      <c r="K1464" s="57">
        <f t="shared" si="78"/>
        <v>0</v>
      </c>
      <c r="L1464" s="1" t="s">
        <v>6554</v>
      </c>
      <c r="M1464" s="1" t="s">
        <v>6929</v>
      </c>
      <c r="N1464" s="1" t="s">
        <v>6802</v>
      </c>
      <c r="O1464" s="1" t="s">
        <v>6554</v>
      </c>
      <c r="P1464" s="21" t="s">
        <v>6551</v>
      </c>
      <c r="U1464" s="1" t="str">
        <f t="shared" si="79"/>
        <v>'421</v>
      </c>
      <c r="V1464" s="1" t="s">
        <v>6854</v>
      </c>
      <c r="AI1464" s="1"/>
      <c r="AM1464" s="1" t="s">
        <v>2659</v>
      </c>
    </row>
    <row r="1465" spans="1:39" x14ac:dyDescent="0.2">
      <c r="A1465" s="1" t="s">
        <v>2661</v>
      </c>
      <c r="B1465" s="1" t="s">
        <v>2662</v>
      </c>
      <c r="C1465" s="57">
        <v>0</v>
      </c>
      <c r="D1465" s="57">
        <v>0</v>
      </c>
      <c r="E1465" s="58">
        <v>103.88</v>
      </c>
      <c r="F1465" s="58">
        <v>103.88</v>
      </c>
      <c r="G1465" s="57">
        <v>103.88</v>
      </c>
      <c r="H1465" s="57">
        <v>103.88</v>
      </c>
      <c r="I1465" s="57">
        <v>0</v>
      </c>
      <c r="J1465" s="57">
        <v>0</v>
      </c>
      <c r="K1465" s="57">
        <f t="shared" si="78"/>
        <v>0</v>
      </c>
      <c r="L1465" s="1" t="s">
        <v>6554</v>
      </c>
      <c r="M1465" s="1" t="s">
        <v>6929</v>
      </c>
      <c r="N1465" s="1" t="s">
        <v>6802</v>
      </c>
      <c r="O1465" s="1" t="s">
        <v>6554</v>
      </c>
      <c r="P1465" s="21" t="s">
        <v>6551</v>
      </c>
      <c r="U1465" s="1" t="str">
        <f t="shared" si="79"/>
        <v>'421</v>
      </c>
      <c r="V1465" s="1" t="s">
        <v>6854</v>
      </c>
      <c r="AI1465" s="1"/>
      <c r="AM1465" s="1" t="s">
        <v>2661</v>
      </c>
    </row>
    <row r="1466" spans="1:39" x14ac:dyDescent="0.2">
      <c r="A1466" s="1" t="s">
        <v>6132</v>
      </c>
      <c r="B1466" s="1" t="s">
        <v>6133</v>
      </c>
      <c r="C1466" s="57">
        <v>0</v>
      </c>
      <c r="D1466" s="57">
        <v>0</v>
      </c>
      <c r="E1466" s="58">
        <v>717.57</v>
      </c>
      <c r="F1466" s="58">
        <v>717.57</v>
      </c>
      <c r="G1466" s="57">
        <v>717.57</v>
      </c>
      <c r="H1466" s="57">
        <v>717.57</v>
      </c>
      <c r="I1466" s="57">
        <v>0</v>
      </c>
      <c r="J1466" s="57">
        <v>0</v>
      </c>
      <c r="K1466" s="57">
        <f t="shared" si="78"/>
        <v>0</v>
      </c>
      <c r="L1466" s="1" t="s">
        <v>6554</v>
      </c>
      <c r="M1466" s="1" t="s">
        <v>6929</v>
      </c>
      <c r="N1466" s="1" t="s">
        <v>6802</v>
      </c>
      <c r="O1466" s="1" t="s">
        <v>6554</v>
      </c>
      <c r="P1466" s="21" t="s">
        <v>6551</v>
      </c>
      <c r="U1466" s="1" t="str">
        <f t="shared" si="79"/>
        <v>'421</v>
      </c>
      <c r="V1466" s="1" t="s">
        <v>6854</v>
      </c>
      <c r="AI1466" s="1"/>
      <c r="AM1466" s="1" t="e">
        <v>#N/A</v>
      </c>
    </row>
    <row r="1467" spans="1:39" x14ac:dyDescent="0.2">
      <c r="A1467" s="1" t="s">
        <v>2663</v>
      </c>
      <c r="B1467" s="1" t="s">
        <v>2664</v>
      </c>
      <c r="C1467" s="57">
        <v>0</v>
      </c>
      <c r="D1467" s="57">
        <v>0</v>
      </c>
      <c r="E1467" s="58">
        <v>14104.85</v>
      </c>
      <c r="F1467" s="58">
        <v>14104.85</v>
      </c>
      <c r="G1467" s="57">
        <v>14104.85</v>
      </c>
      <c r="H1467" s="57">
        <v>14104.85</v>
      </c>
      <c r="I1467" s="57">
        <v>0</v>
      </c>
      <c r="J1467" s="57">
        <v>0</v>
      </c>
      <c r="K1467" s="57">
        <f t="shared" si="78"/>
        <v>0</v>
      </c>
      <c r="L1467" s="1" t="s">
        <v>6554</v>
      </c>
      <c r="M1467" s="1" t="s">
        <v>6929</v>
      </c>
      <c r="N1467" s="1" t="s">
        <v>6802</v>
      </c>
      <c r="O1467" s="1" t="s">
        <v>6554</v>
      </c>
      <c r="P1467" s="21" t="s">
        <v>6551</v>
      </c>
      <c r="U1467" s="1" t="str">
        <f t="shared" si="79"/>
        <v>'421</v>
      </c>
      <c r="V1467" s="1" t="s">
        <v>6854</v>
      </c>
      <c r="AI1467" s="1"/>
      <c r="AM1467" s="1" t="s">
        <v>2663</v>
      </c>
    </row>
    <row r="1468" spans="1:39" x14ac:dyDescent="0.2">
      <c r="A1468" s="1" t="s">
        <v>2665</v>
      </c>
      <c r="B1468" s="1" t="s">
        <v>2666</v>
      </c>
      <c r="C1468" s="57">
        <v>0</v>
      </c>
      <c r="D1468" s="57">
        <v>0</v>
      </c>
      <c r="E1468" s="58">
        <v>50389.32</v>
      </c>
      <c r="F1468" s="58">
        <v>50389.32</v>
      </c>
      <c r="G1468" s="57">
        <v>50389.32</v>
      </c>
      <c r="H1468" s="57">
        <v>50389.32</v>
      </c>
      <c r="I1468" s="57">
        <v>0</v>
      </c>
      <c r="J1468" s="57">
        <v>0</v>
      </c>
      <c r="K1468" s="57">
        <f t="shared" si="78"/>
        <v>0</v>
      </c>
      <c r="L1468" s="1" t="s">
        <v>6554</v>
      </c>
      <c r="M1468" s="1" t="s">
        <v>6929</v>
      </c>
      <c r="N1468" s="1" t="s">
        <v>6802</v>
      </c>
      <c r="O1468" s="1" t="s">
        <v>6554</v>
      </c>
      <c r="P1468" s="21" t="s">
        <v>6551</v>
      </c>
      <c r="U1468" s="1" t="str">
        <f t="shared" si="79"/>
        <v>'421</v>
      </c>
      <c r="V1468" s="1" t="s">
        <v>6854</v>
      </c>
      <c r="AI1468" s="1"/>
      <c r="AM1468" s="1" t="s">
        <v>2665</v>
      </c>
    </row>
    <row r="1469" spans="1:39" x14ac:dyDescent="0.2">
      <c r="A1469" s="1" t="s">
        <v>2667</v>
      </c>
      <c r="B1469" s="1" t="s">
        <v>2668</v>
      </c>
      <c r="C1469" s="57">
        <v>0</v>
      </c>
      <c r="D1469" s="57">
        <v>73974.3</v>
      </c>
      <c r="E1469" s="58">
        <v>742552.31</v>
      </c>
      <c r="F1469" s="58">
        <v>743063.51</v>
      </c>
      <c r="G1469" s="57">
        <v>742552.31</v>
      </c>
      <c r="H1469" s="57">
        <v>817037.81</v>
      </c>
      <c r="I1469" s="57">
        <v>0</v>
      </c>
      <c r="J1469" s="57">
        <v>74485.5</v>
      </c>
      <c r="K1469" s="57">
        <f t="shared" si="78"/>
        <v>-74485.5</v>
      </c>
      <c r="L1469" s="1" t="s">
        <v>6554</v>
      </c>
      <c r="M1469" s="1" t="s">
        <v>6929</v>
      </c>
      <c r="N1469" s="1" t="s">
        <v>6802</v>
      </c>
      <c r="O1469" s="1" t="s">
        <v>6554</v>
      </c>
      <c r="P1469" s="21" t="s">
        <v>6551</v>
      </c>
      <c r="U1469" s="1" t="str">
        <f t="shared" si="79"/>
        <v>'422</v>
      </c>
      <c r="V1469" s="1" t="s">
        <v>6854</v>
      </c>
      <c r="AI1469" s="1"/>
      <c r="AM1469" s="1" t="s">
        <v>2667</v>
      </c>
    </row>
    <row r="1470" spans="1:39" x14ac:dyDescent="0.2">
      <c r="A1470" s="1" t="s">
        <v>2669</v>
      </c>
      <c r="B1470" s="1" t="s">
        <v>2670</v>
      </c>
      <c r="C1470" s="57">
        <v>0</v>
      </c>
      <c r="D1470" s="57">
        <v>0</v>
      </c>
      <c r="E1470" s="58">
        <v>190502.8</v>
      </c>
      <c r="F1470" s="58">
        <v>200584.4</v>
      </c>
      <c r="G1470" s="57">
        <v>190502.8</v>
      </c>
      <c r="H1470" s="57">
        <v>200584.4</v>
      </c>
      <c r="I1470" s="57">
        <v>0</v>
      </c>
      <c r="J1470" s="57">
        <v>10081.6</v>
      </c>
      <c r="K1470" s="57">
        <f t="shared" si="78"/>
        <v>-10081.6</v>
      </c>
      <c r="L1470" s="1" t="s">
        <v>6554</v>
      </c>
      <c r="M1470" s="1" t="s">
        <v>6929</v>
      </c>
      <c r="N1470" s="1" t="s">
        <v>6802</v>
      </c>
      <c r="O1470" s="1" t="s">
        <v>6554</v>
      </c>
      <c r="P1470" s="21" t="s">
        <v>6551</v>
      </c>
      <c r="U1470" s="1" t="str">
        <f t="shared" si="79"/>
        <v>'422</v>
      </c>
      <c r="V1470" s="1" t="s">
        <v>6854</v>
      </c>
      <c r="AI1470" s="1"/>
      <c r="AM1470" s="1" t="s">
        <v>2669</v>
      </c>
    </row>
    <row r="1471" spans="1:39" x14ac:dyDescent="0.2">
      <c r="A1471" s="1" t="s">
        <v>2671</v>
      </c>
      <c r="B1471" s="1" t="s">
        <v>2672</v>
      </c>
      <c r="C1471" s="57">
        <v>0</v>
      </c>
      <c r="D1471" s="57">
        <v>0</v>
      </c>
      <c r="E1471" s="58">
        <v>29672.09</v>
      </c>
      <c r="F1471" s="58">
        <v>37878.5</v>
      </c>
      <c r="G1471" s="57">
        <v>29672.09</v>
      </c>
      <c r="H1471" s="57">
        <v>37878.5</v>
      </c>
      <c r="I1471" s="57">
        <v>0</v>
      </c>
      <c r="J1471" s="57">
        <v>8206.41</v>
      </c>
      <c r="K1471" s="57">
        <f t="shared" si="78"/>
        <v>-8206.41</v>
      </c>
      <c r="L1471" s="1" t="s">
        <v>6554</v>
      </c>
      <c r="M1471" s="1" t="s">
        <v>6929</v>
      </c>
      <c r="N1471" s="1" t="s">
        <v>6802</v>
      </c>
      <c r="O1471" s="1" t="s">
        <v>6554</v>
      </c>
      <c r="P1471" s="21" t="s">
        <v>6551</v>
      </c>
      <c r="U1471" s="1" t="str">
        <f t="shared" si="79"/>
        <v>'422</v>
      </c>
      <c r="V1471" s="1" t="s">
        <v>6854</v>
      </c>
      <c r="AI1471" s="1"/>
      <c r="AM1471" s="1" t="s">
        <v>2671</v>
      </c>
    </row>
    <row r="1472" spans="1:39" x14ac:dyDescent="0.2">
      <c r="A1472" s="1" t="s">
        <v>2673</v>
      </c>
      <c r="B1472" s="1" t="s">
        <v>2670</v>
      </c>
      <c r="C1472" s="57">
        <v>0</v>
      </c>
      <c r="D1472" s="57">
        <v>0</v>
      </c>
      <c r="E1472" s="58">
        <v>0</v>
      </c>
      <c r="F1472" s="58">
        <v>0</v>
      </c>
      <c r="G1472" s="57">
        <v>0</v>
      </c>
      <c r="H1472" s="57">
        <v>0</v>
      </c>
      <c r="I1472" s="57">
        <v>0</v>
      </c>
      <c r="J1472" s="57">
        <v>0</v>
      </c>
      <c r="K1472" s="57">
        <f t="shared" si="78"/>
        <v>0</v>
      </c>
      <c r="L1472" s="1" t="s">
        <v>6554</v>
      </c>
      <c r="M1472" s="1" t="s">
        <v>6929</v>
      </c>
      <c r="N1472" s="1" t="s">
        <v>6802</v>
      </c>
      <c r="O1472" s="1" t="s">
        <v>6554</v>
      </c>
      <c r="P1472" s="21" t="s">
        <v>6551</v>
      </c>
      <c r="U1472" s="1" t="str">
        <f t="shared" si="79"/>
        <v>'422</v>
      </c>
      <c r="V1472" s="1" t="s">
        <v>6854</v>
      </c>
      <c r="AI1472" s="1"/>
      <c r="AM1472" s="1" t="s">
        <v>2673</v>
      </c>
    </row>
    <row r="1473" spans="1:39" x14ac:dyDescent="0.2">
      <c r="A1473" s="1" t="s">
        <v>6134</v>
      </c>
      <c r="B1473" s="1" t="s">
        <v>2672</v>
      </c>
      <c r="C1473" s="57">
        <v>0</v>
      </c>
      <c r="D1473" s="57">
        <v>0</v>
      </c>
      <c r="E1473" s="58">
        <v>0</v>
      </c>
      <c r="F1473" s="58">
        <v>0</v>
      </c>
      <c r="G1473" s="57">
        <v>0</v>
      </c>
      <c r="H1473" s="57">
        <v>0</v>
      </c>
      <c r="I1473" s="57">
        <v>0</v>
      </c>
      <c r="J1473" s="57">
        <v>0</v>
      </c>
      <c r="K1473" s="57">
        <f t="shared" si="78"/>
        <v>0</v>
      </c>
      <c r="L1473" s="1" t="s">
        <v>6554</v>
      </c>
      <c r="M1473" s="1" t="s">
        <v>6929</v>
      </c>
      <c r="N1473" s="1" t="s">
        <v>6802</v>
      </c>
      <c r="O1473" s="1" t="s">
        <v>6554</v>
      </c>
      <c r="P1473" s="21" t="s">
        <v>6551</v>
      </c>
      <c r="U1473" s="1" t="str">
        <f t="shared" si="79"/>
        <v>'422</v>
      </c>
      <c r="V1473" s="1" t="s">
        <v>6854</v>
      </c>
      <c r="AI1473" s="1"/>
      <c r="AM1473" s="1" t="e">
        <v>#N/A</v>
      </c>
    </row>
    <row r="1474" spans="1:39" x14ac:dyDescent="0.2">
      <c r="A1474" s="1" t="s">
        <v>2674</v>
      </c>
      <c r="B1474" s="1" t="s">
        <v>2675</v>
      </c>
      <c r="C1474" s="57">
        <v>0</v>
      </c>
      <c r="D1474" s="57">
        <v>0.01</v>
      </c>
      <c r="E1474" s="58">
        <v>12314131.130000001</v>
      </c>
      <c r="F1474" s="58">
        <v>12314131.130000001</v>
      </c>
      <c r="G1474" s="57">
        <v>12314131.130000001</v>
      </c>
      <c r="H1474" s="57">
        <v>12314131.140000001</v>
      </c>
      <c r="I1474" s="57">
        <v>0</v>
      </c>
      <c r="J1474" s="57">
        <v>0.01</v>
      </c>
      <c r="K1474" s="57">
        <f t="shared" si="78"/>
        <v>-0.01</v>
      </c>
      <c r="L1474" s="1" t="s">
        <v>6554</v>
      </c>
      <c r="M1474" s="1" t="s">
        <v>6929</v>
      </c>
      <c r="N1474" s="1" t="s">
        <v>6802</v>
      </c>
      <c r="O1474" s="1" t="s">
        <v>6554</v>
      </c>
      <c r="P1474" s="21" t="s">
        <v>6723</v>
      </c>
      <c r="U1474" s="1" t="str">
        <f t="shared" si="79"/>
        <v>'450</v>
      </c>
      <c r="AI1474" s="1"/>
      <c r="AM1474" s="1" t="s">
        <v>2674</v>
      </c>
    </row>
    <row r="1475" spans="1:39" x14ac:dyDescent="0.2">
      <c r="A1475" s="1" t="s">
        <v>2676</v>
      </c>
      <c r="B1475" s="1" t="s">
        <v>6135</v>
      </c>
      <c r="C1475" s="57">
        <v>0</v>
      </c>
      <c r="D1475" s="57">
        <v>0</v>
      </c>
      <c r="E1475" s="58">
        <v>191683.34</v>
      </c>
      <c r="F1475" s="58">
        <v>191683.34</v>
      </c>
      <c r="G1475" s="57">
        <v>191683.34</v>
      </c>
      <c r="H1475" s="57">
        <v>191683.34</v>
      </c>
      <c r="I1475" s="57">
        <v>0</v>
      </c>
      <c r="J1475" s="57">
        <v>0</v>
      </c>
      <c r="K1475" s="57">
        <f t="shared" si="78"/>
        <v>0</v>
      </c>
      <c r="L1475" s="1" t="s">
        <v>6554</v>
      </c>
      <c r="M1475" s="1" t="s">
        <v>6929</v>
      </c>
      <c r="N1475" s="1" t="s">
        <v>6802</v>
      </c>
      <c r="O1475" s="1" t="s">
        <v>6554</v>
      </c>
      <c r="P1475" s="21" t="s">
        <v>6723</v>
      </c>
      <c r="U1475" s="1" t="str">
        <f t="shared" si="79"/>
        <v>'451</v>
      </c>
      <c r="AI1475" s="1"/>
      <c r="AM1475" s="1" t="s">
        <v>2676</v>
      </c>
    </row>
    <row r="1476" spans="1:39" x14ac:dyDescent="0.2">
      <c r="A1476" s="1" t="s">
        <v>2677</v>
      </c>
      <c r="B1476" s="1" t="s">
        <v>2678</v>
      </c>
      <c r="C1476" s="57">
        <v>0</v>
      </c>
      <c r="D1476" s="57">
        <v>0</v>
      </c>
      <c r="E1476" s="58">
        <v>1129217.1000000001</v>
      </c>
      <c r="F1476" s="58">
        <v>1129217.1000000001</v>
      </c>
      <c r="G1476" s="57">
        <v>1129217.1000000001</v>
      </c>
      <c r="H1476" s="57">
        <v>1129217.1000000001</v>
      </c>
      <c r="I1476" s="57">
        <v>0</v>
      </c>
      <c r="J1476" s="57">
        <v>0</v>
      </c>
      <c r="K1476" s="57">
        <f t="shared" si="78"/>
        <v>0</v>
      </c>
      <c r="L1476" s="1" t="s">
        <v>6554</v>
      </c>
      <c r="M1476" s="1" t="s">
        <v>6929</v>
      </c>
      <c r="N1476" s="1" t="s">
        <v>6802</v>
      </c>
      <c r="O1476" s="1" t="s">
        <v>6554</v>
      </c>
      <c r="P1476" s="21" t="s">
        <v>6723</v>
      </c>
      <c r="U1476" s="1" t="str">
        <f t="shared" si="79"/>
        <v>'452</v>
      </c>
      <c r="AI1476" s="1"/>
      <c r="AM1476" s="1" t="s">
        <v>2677</v>
      </c>
    </row>
    <row r="1477" spans="1:39" x14ac:dyDescent="0.2">
      <c r="A1477" s="1" t="s">
        <v>2679</v>
      </c>
      <c r="B1477" s="1" t="s">
        <v>2680</v>
      </c>
      <c r="C1477" s="57">
        <v>0</v>
      </c>
      <c r="D1477" s="57">
        <v>215.29</v>
      </c>
      <c r="E1477" s="58">
        <v>3780233.28</v>
      </c>
      <c r="F1477" s="58">
        <v>3780017.99</v>
      </c>
      <c r="G1477" s="57">
        <v>3780233.28</v>
      </c>
      <c r="H1477" s="57">
        <v>3780233.28</v>
      </c>
      <c r="I1477" s="57">
        <v>0</v>
      </c>
      <c r="J1477" s="57">
        <v>0</v>
      </c>
      <c r="K1477" s="57">
        <f t="shared" si="78"/>
        <v>0</v>
      </c>
      <c r="L1477" s="1" t="s">
        <v>6554</v>
      </c>
      <c r="M1477" s="1" t="s">
        <v>6929</v>
      </c>
      <c r="N1477" s="1" t="s">
        <v>6802</v>
      </c>
      <c r="O1477" s="1" t="s">
        <v>6554</v>
      </c>
      <c r="P1477" s="21" t="s">
        <v>6723</v>
      </c>
      <c r="U1477" s="1" t="str">
        <f t="shared" si="79"/>
        <v>'453</v>
      </c>
      <c r="AI1477" s="1"/>
      <c r="AM1477" s="1" t="s">
        <v>2679</v>
      </c>
    </row>
    <row r="1478" spans="1:39" x14ac:dyDescent="0.2">
      <c r="A1478" s="1" t="s">
        <v>2681</v>
      </c>
      <c r="B1478" s="1" t="s">
        <v>2682</v>
      </c>
      <c r="C1478" s="57">
        <v>0</v>
      </c>
      <c r="D1478" s="57">
        <v>0</v>
      </c>
      <c r="E1478" s="58">
        <v>2479788.29</v>
      </c>
      <c r="F1478" s="58">
        <v>2479788.29</v>
      </c>
      <c r="G1478" s="57">
        <v>2479788.29</v>
      </c>
      <c r="H1478" s="57">
        <v>2479788.29</v>
      </c>
      <c r="I1478" s="57">
        <v>0</v>
      </c>
      <c r="J1478" s="57">
        <v>0</v>
      </c>
      <c r="K1478" s="57">
        <f t="shared" si="78"/>
        <v>0</v>
      </c>
      <c r="L1478" s="1" t="s">
        <v>6554</v>
      </c>
      <c r="M1478" s="1" t="s">
        <v>6929</v>
      </c>
      <c r="N1478" s="1" t="s">
        <v>6802</v>
      </c>
      <c r="O1478" s="1" t="s">
        <v>6554</v>
      </c>
      <c r="P1478" s="21" t="s">
        <v>6723</v>
      </c>
      <c r="U1478" s="1" t="str">
        <f t="shared" si="79"/>
        <v>'453</v>
      </c>
      <c r="AI1478" s="1"/>
      <c r="AM1478" s="1" t="s">
        <v>2681</v>
      </c>
    </row>
    <row r="1479" spans="1:39" x14ac:dyDescent="0.2">
      <c r="A1479" s="1" t="s">
        <v>2683</v>
      </c>
      <c r="B1479" s="1" t="s">
        <v>2684</v>
      </c>
      <c r="C1479" s="57">
        <v>0</v>
      </c>
      <c r="D1479" s="57">
        <v>0</v>
      </c>
      <c r="E1479" s="58">
        <v>219399.45</v>
      </c>
      <c r="F1479" s="58">
        <v>219399.45</v>
      </c>
      <c r="G1479" s="57">
        <v>219399.45</v>
      </c>
      <c r="H1479" s="57">
        <v>219399.45</v>
      </c>
      <c r="I1479" s="57">
        <v>0</v>
      </c>
      <c r="J1479" s="57">
        <v>0</v>
      </c>
      <c r="K1479" s="57">
        <f t="shared" ref="K1479:K1542" si="80">I1479-J1479</f>
        <v>0</v>
      </c>
      <c r="L1479" s="1" t="s">
        <v>6554</v>
      </c>
      <c r="M1479" s="1" t="s">
        <v>6929</v>
      </c>
      <c r="N1479" s="1" t="s">
        <v>6802</v>
      </c>
      <c r="O1479" s="1" t="s">
        <v>6554</v>
      </c>
      <c r="P1479" s="21" t="s">
        <v>6723</v>
      </c>
      <c r="U1479" s="1" t="str">
        <f t="shared" ref="U1479:U1542" si="81">LEFT(A1479,4)</f>
        <v>'453</v>
      </c>
      <c r="AI1479" s="1"/>
      <c r="AM1479" s="1" t="s">
        <v>2683</v>
      </c>
    </row>
    <row r="1480" spans="1:39" x14ac:dyDescent="0.2">
      <c r="A1480" s="1" t="s">
        <v>2685</v>
      </c>
      <c r="B1480" s="1" t="s">
        <v>2686</v>
      </c>
      <c r="C1480" s="57">
        <v>0</v>
      </c>
      <c r="D1480" s="57">
        <v>0</v>
      </c>
      <c r="E1480" s="58">
        <v>268439.17</v>
      </c>
      <c r="F1480" s="58">
        <v>268439.17</v>
      </c>
      <c r="G1480" s="57">
        <v>268439.17</v>
      </c>
      <c r="H1480" s="57">
        <v>268439.17</v>
      </c>
      <c r="I1480" s="57">
        <v>0</v>
      </c>
      <c r="J1480" s="57">
        <v>0</v>
      </c>
      <c r="K1480" s="57">
        <f t="shared" si="80"/>
        <v>0</v>
      </c>
      <c r="L1480" s="1" t="s">
        <v>6554</v>
      </c>
      <c r="M1480" s="1" t="s">
        <v>6929</v>
      </c>
      <c r="N1480" s="1" t="s">
        <v>6802</v>
      </c>
      <c r="O1480" s="1" t="s">
        <v>6554</v>
      </c>
      <c r="P1480" s="21" t="s">
        <v>6723</v>
      </c>
      <c r="U1480" s="1" t="str">
        <f t="shared" si="81"/>
        <v>'453</v>
      </c>
      <c r="AI1480" s="1"/>
      <c r="AM1480" s="1" t="s">
        <v>2685</v>
      </c>
    </row>
    <row r="1481" spans="1:39" x14ac:dyDescent="0.2">
      <c r="A1481" s="1" t="s">
        <v>6136</v>
      </c>
      <c r="B1481" s="1" t="s">
        <v>6137</v>
      </c>
      <c r="C1481" s="57">
        <v>0</v>
      </c>
      <c r="D1481" s="57">
        <v>0</v>
      </c>
      <c r="E1481" s="58">
        <v>27546.66</v>
      </c>
      <c r="F1481" s="58">
        <v>27546.66</v>
      </c>
      <c r="G1481" s="57">
        <v>27546.66</v>
      </c>
      <c r="H1481" s="57">
        <v>27546.66</v>
      </c>
      <c r="I1481" s="57">
        <v>0</v>
      </c>
      <c r="J1481" s="57">
        <v>0</v>
      </c>
      <c r="K1481" s="57">
        <f t="shared" si="80"/>
        <v>0</v>
      </c>
      <c r="L1481" s="1" t="s">
        <v>6554</v>
      </c>
      <c r="M1481" s="1" t="s">
        <v>6929</v>
      </c>
      <c r="N1481" s="1" t="s">
        <v>6802</v>
      </c>
      <c r="O1481" s="1" t="s">
        <v>6554</v>
      </c>
      <c r="P1481" s="21" t="s">
        <v>6725</v>
      </c>
      <c r="U1481" s="1" t="str">
        <f t="shared" si="81"/>
        <v>'454</v>
      </c>
      <c r="AI1481" s="1"/>
      <c r="AM1481" s="1" t="e">
        <v>#N/A</v>
      </c>
    </row>
    <row r="1482" spans="1:39" x14ac:dyDescent="0.2">
      <c r="A1482" s="1" t="s">
        <v>2687</v>
      </c>
      <c r="B1482" s="1" t="s">
        <v>2688</v>
      </c>
      <c r="C1482" s="57">
        <v>0</v>
      </c>
      <c r="D1482" s="57">
        <v>0.02</v>
      </c>
      <c r="E1482" s="58">
        <v>235239.62</v>
      </c>
      <c r="F1482" s="58">
        <v>235239.67</v>
      </c>
      <c r="G1482" s="57">
        <v>235239.62</v>
      </c>
      <c r="H1482" s="57">
        <v>235239.69</v>
      </c>
      <c r="I1482" s="57">
        <v>0</v>
      </c>
      <c r="J1482" s="57">
        <v>7.0000000000000007E-2</v>
      </c>
      <c r="K1482" s="57">
        <f t="shared" si="80"/>
        <v>-7.0000000000000007E-2</v>
      </c>
      <c r="L1482" s="1" t="s">
        <v>6554</v>
      </c>
      <c r="M1482" s="1" t="s">
        <v>6929</v>
      </c>
      <c r="N1482" s="1" t="s">
        <v>6802</v>
      </c>
      <c r="O1482" s="1" t="s">
        <v>6554</v>
      </c>
      <c r="P1482" s="21" t="s">
        <v>6725</v>
      </c>
      <c r="U1482" s="1" t="str">
        <f t="shared" si="81"/>
        <v>'454</v>
      </c>
      <c r="AI1482" s="1"/>
      <c r="AM1482" s="1" t="s">
        <v>2687</v>
      </c>
    </row>
    <row r="1483" spans="1:39" x14ac:dyDescent="0.2">
      <c r="A1483" s="1" t="s">
        <v>6138</v>
      </c>
      <c r="B1483" s="1" t="s">
        <v>6139</v>
      </c>
      <c r="C1483" s="57">
        <v>0</v>
      </c>
      <c r="D1483" s="57">
        <v>0</v>
      </c>
      <c r="E1483" s="58">
        <v>18003.310000000001</v>
      </c>
      <c r="F1483" s="58">
        <v>18003.310000000001</v>
      </c>
      <c r="G1483" s="57">
        <v>18003.310000000001</v>
      </c>
      <c r="H1483" s="57">
        <v>18003.310000000001</v>
      </c>
      <c r="I1483" s="57">
        <v>0</v>
      </c>
      <c r="J1483" s="57">
        <v>0</v>
      </c>
      <c r="K1483" s="57">
        <f t="shared" si="80"/>
        <v>0</v>
      </c>
      <c r="L1483" s="1" t="s">
        <v>6554</v>
      </c>
      <c r="M1483" s="1" t="s">
        <v>6929</v>
      </c>
      <c r="N1483" s="1" t="s">
        <v>6802</v>
      </c>
      <c r="O1483" s="1" t="s">
        <v>6554</v>
      </c>
      <c r="P1483" s="21" t="s">
        <v>6725</v>
      </c>
      <c r="U1483" s="1" t="str">
        <f t="shared" si="81"/>
        <v>'454</v>
      </c>
      <c r="AI1483" s="1"/>
      <c r="AM1483" s="1" t="e">
        <v>#N/A</v>
      </c>
    </row>
    <row r="1484" spans="1:39" x14ac:dyDescent="0.2">
      <c r="A1484" s="1" t="s">
        <v>2689</v>
      </c>
      <c r="B1484" s="1" t="s">
        <v>2690</v>
      </c>
      <c r="C1484" s="57">
        <v>0</v>
      </c>
      <c r="D1484" s="57">
        <v>0</v>
      </c>
      <c r="E1484" s="58">
        <v>80799.59</v>
      </c>
      <c r="F1484" s="58">
        <v>80799.59</v>
      </c>
      <c r="G1484" s="57">
        <v>80799.59</v>
      </c>
      <c r="H1484" s="57">
        <v>80799.59</v>
      </c>
      <c r="I1484" s="57">
        <v>0</v>
      </c>
      <c r="J1484" s="57">
        <v>0</v>
      </c>
      <c r="K1484" s="57">
        <f t="shared" si="80"/>
        <v>0</v>
      </c>
      <c r="L1484" s="1" t="s">
        <v>6554</v>
      </c>
      <c r="M1484" s="1" t="s">
        <v>6929</v>
      </c>
      <c r="N1484" s="1" t="s">
        <v>6802</v>
      </c>
      <c r="O1484" s="1" t="s">
        <v>6554</v>
      </c>
      <c r="P1484" s="21" t="s">
        <v>6725</v>
      </c>
      <c r="U1484" s="1" t="str">
        <f t="shared" si="81"/>
        <v>'454</v>
      </c>
      <c r="AI1484" s="1"/>
      <c r="AM1484" s="1" t="s">
        <v>2689</v>
      </c>
    </row>
    <row r="1485" spans="1:39" x14ac:dyDescent="0.2">
      <c r="A1485" s="1" t="s">
        <v>2691</v>
      </c>
      <c r="B1485" s="1" t="s">
        <v>2692</v>
      </c>
      <c r="C1485" s="57">
        <v>0</v>
      </c>
      <c r="D1485" s="57">
        <v>268.02999999999997</v>
      </c>
      <c r="E1485" s="58">
        <v>85678.37</v>
      </c>
      <c r="F1485" s="58">
        <v>85410.34</v>
      </c>
      <c r="G1485" s="57">
        <v>85678.37</v>
      </c>
      <c r="H1485" s="57">
        <v>85678.37</v>
      </c>
      <c r="I1485" s="57">
        <v>0</v>
      </c>
      <c r="J1485" s="57">
        <v>0</v>
      </c>
      <c r="K1485" s="57">
        <f t="shared" si="80"/>
        <v>0</v>
      </c>
      <c r="L1485" s="1" t="s">
        <v>6554</v>
      </c>
      <c r="M1485" s="1" t="s">
        <v>6929</v>
      </c>
      <c r="N1485" s="1" t="s">
        <v>6802</v>
      </c>
      <c r="O1485" s="1" t="s">
        <v>6554</v>
      </c>
      <c r="P1485" s="21" t="s">
        <v>6724</v>
      </c>
      <c r="U1485" s="1" t="str">
        <f t="shared" si="81"/>
        <v>'455</v>
      </c>
      <c r="AI1485" s="1"/>
      <c r="AM1485" s="1" t="s">
        <v>2691</v>
      </c>
    </row>
    <row r="1486" spans="1:39" x14ac:dyDescent="0.2">
      <c r="A1486" s="1" t="s">
        <v>6140</v>
      </c>
      <c r="B1486" s="1" t="s">
        <v>6141</v>
      </c>
      <c r="C1486" s="57">
        <v>0</v>
      </c>
      <c r="D1486" s="57">
        <v>84.2</v>
      </c>
      <c r="E1486" s="58">
        <v>75.95</v>
      </c>
      <c r="F1486" s="58">
        <v>-8.25</v>
      </c>
      <c r="G1486" s="57">
        <v>75.95</v>
      </c>
      <c r="H1486" s="57">
        <v>75.95</v>
      </c>
      <c r="I1486" s="57">
        <v>0</v>
      </c>
      <c r="J1486" s="57">
        <v>0</v>
      </c>
      <c r="K1486" s="57">
        <f t="shared" si="80"/>
        <v>0</v>
      </c>
      <c r="L1486" s="1" t="s">
        <v>6554</v>
      </c>
      <c r="M1486" s="1" t="s">
        <v>6929</v>
      </c>
      <c r="N1486" s="1" t="s">
        <v>6802</v>
      </c>
      <c r="O1486" s="1" t="s">
        <v>6554</v>
      </c>
      <c r="P1486" s="21" t="s">
        <v>6724</v>
      </c>
      <c r="U1486" s="1" t="str">
        <f t="shared" si="81"/>
        <v>'455</v>
      </c>
      <c r="AI1486" s="1"/>
      <c r="AM1486" s="1" t="e">
        <v>#N/A</v>
      </c>
    </row>
    <row r="1487" spans="1:39" x14ac:dyDescent="0.2">
      <c r="A1487" s="1" t="s">
        <v>2693</v>
      </c>
      <c r="B1487" s="1" t="s">
        <v>2694</v>
      </c>
      <c r="C1487" s="57">
        <v>0</v>
      </c>
      <c r="D1487" s="57">
        <v>46.66</v>
      </c>
      <c r="E1487" s="58">
        <v>304442.77</v>
      </c>
      <c r="F1487" s="58">
        <v>304396.11</v>
      </c>
      <c r="G1487" s="57">
        <v>304442.77</v>
      </c>
      <c r="H1487" s="57">
        <v>304442.77</v>
      </c>
      <c r="I1487" s="57">
        <v>0</v>
      </c>
      <c r="J1487" s="57">
        <v>0</v>
      </c>
      <c r="K1487" s="57">
        <f t="shared" si="80"/>
        <v>0</v>
      </c>
      <c r="L1487" s="1" t="s">
        <v>6554</v>
      </c>
      <c r="M1487" s="1" t="s">
        <v>6929</v>
      </c>
      <c r="N1487" s="1" t="s">
        <v>6802</v>
      </c>
      <c r="O1487" s="1" t="s">
        <v>6554</v>
      </c>
      <c r="P1487" s="21" t="s">
        <v>6724</v>
      </c>
      <c r="U1487" s="1" t="str">
        <f t="shared" si="81"/>
        <v>'455</v>
      </c>
      <c r="AI1487" s="1"/>
      <c r="AM1487" s="1" t="s">
        <v>2693</v>
      </c>
    </row>
    <row r="1488" spans="1:39" x14ac:dyDescent="0.2">
      <c r="A1488" s="1" t="s">
        <v>2695</v>
      </c>
      <c r="B1488" s="1" t="s">
        <v>2696</v>
      </c>
      <c r="C1488" s="57">
        <v>0</v>
      </c>
      <c r="D1488" s="57">
        <v>0</v>
      </c>
      <c r="E1488" s="58">
        <v>21444.46</v>
      </c>
      <c r="F1488" s="58">
        <v>21444.46</v>
      </c>
      <c r="G1488" s="57">
        <v>21444.46</v>
      </c>
      <c r="H1488" s="57">
        <v>21444.46</v>
      </c>
      <c r="I1488" s="57">
        <v>0</v>
      </c>
      <c r="J1488" s="57">
        <v>0</v>
      </c>
      <c r="K1488" s="57">
        <f t="shared" si="80"/>
        <v>0</v>
      </c>
      <c r="L1488" s="1" t="s">
        <v>6554</v>
      </c>
      <c r="M1488" s="1" t="s">
        <v>6929</v>
      </c>
      <c r="N1488" s="1" t="s">
        <v>6802</v>
      </c>
      <c r="O1488" s="1" t="s">
        <v>6554</v>
      </c>
      <c r="P1488" s="21" t="s">
        <v>6724</v>
      </c>
      <c r="U1488" s="1" t="str">
        <f t="shared" si="81"/>
        <v>'455</v>
      </c>
      <c r="AI1488" s="1"/>
      <c r="AM1488" s="1" t="s">
        <v>2695</v>
      </c>
    </row>
    <row r="1489" spans="1:39" x14ac:dyDescent="0.2">
      <c r="A1489" s="1" t="s">
        <v>2697</v>
      </c>
      <c r="B1489" s="1" t="s">
        <v>2698</v>
      </c>
      <c r="C1489" s="57">
        <v>0</v>
      </c>
      <c r="D1489" s="57">
        <v>0</v>
      </c>
      <c r="E1489" s="58">
        <v>110197.64</v>
      </c>
      <c r="F1489" s="58">
        <v>110197.64</v>
      </c>
      <c r="G1489" s="57">
        <v>110197.64</v>
      </c>
      <c r="H1489" s="57">
        <v>110197.64</v>
      </c>
      <c r="I1489" s="57">
        <v>0</v>
      </c>
      <c r="J1489" s="57">
        <v>0</v>
      </c>
      <c r="K1489" s="57">
        <f t="shared" si="80"/>
        <v>0</v>
      </c>
      <c r="L1489" s="1" t="s">
        <v>6554</v>
      </c>
      <c r="M1489" s="1" t="s">
        <v>6929</v>
      </c>
      <c r="N1489" s="1" t="s">
        <v>6802</v>
      </c>
      <c r="O1489" s="1" t="s">
        <v>6554</v>
      </c>
      <c r="P1489" s="21" t="s">
        <v>6724</v>
      </c>
      <c r="U1489" s="1" t="str">
        <f t="shared" si="81"/>
        <v>'455</v>
      </c>
      <c r="AI1489" s="1"/>
      <c r="AM1489" s="1" t="s">
        <v>2697</v>
      </c>
    </row>
    <row r="1490" spans="1:39" x14ac:dyDescent="0.2">
      <c r="A1490" s="1" t="s">
        <v>2699</v>
      </c>
      <c r="B1490" s="1" t="s">
        <v>2700</v>
      </c>
      <c r="C1490" s="57">
        <v>0</v>
      </c>
      <c r="D1490" s="57">
        <v>0</v>
      </c>
      <c r="E1490" s="58">
        <v>41218.67</v>
      </c>
      <c r="F1490" s="58">
        <v>41218.67</v>
      </c>
      <c r="G1490" s="57">
        <v>41218.67</v>
      </c>
      <c r="H1490" s="57">
        <v>41218.67</v>
      </c>
      <c r="I1490" s="57">
        <v>0</v>
      </c>
      <c r="J1490" s="57">
        <v>0</v>
      </c>
      <c r="K1490" s="57">
        <f t="shared" si="80"/>
        <v>0</v>
      </c>
      <c r="L1490" s="1" t="s">
        <v>6554</v>
      </c>
      <c r="M1490" s="1" t="s">
        <v>6929</v>
      </c>
      <c r="N1490" s="1" t="s">
        <v>6802</v>
      </c>
      <c r="O1490" s="1" t="s">
        <v>6554</v>
      </c>
      <c r="P1490" s="21" t="s">
        <v>6724</v>
      </c>
      <c r="U1490" s="1" t="str">
        <f t="shared" si="81"/>
        <v>'455</v>
      </c>
      <c r="AI1490" s="1"/>
      <c r="AM1490" s="1" t="s">
        <v>2699</v>
      </c>
    </row>
    <row r="1491" spans="1:39" x14ac:dyDescent="0.2">
      <c r="A1491" s="1" t="s">
        <v>2701</v>
      </c>
      <c r="B1491" s="1" t="s">
        <v>2702</v>
      </c>
      <c r="C1491" s="57">
        <v>0</v>
      </c>
      <c r="D1491" s="57">
        <v>0</v>
      </c>
      <c r="E1491" s="58">
        <v>22291.09</v>
      </c>
      <c r="F1491" s="58">
        <v>22291.09</v>
      </c>
      <c r="G1491" s="57">
        <v>22291.09</v>
      </c>
      <c r="H1491" s="57">
        <v>22291.09</v>
      </c>
      <c r="I1491" s="57">
        <v>0</v>
      </c>
      <c r="J1491" s="57">
        <v>0</v>
      </c>
      <c r="K1491" s="57">
        <f t="shared" si="80"/>
        <v>0</v>
      </c>
      <c r="L1491" s="1" t="s">
        <v>6554</v>
      </c>
      <c r="M1491" s="1" t="s">
        <v>6929</v>
      </c>
      <c r="N1491" s="1" t="s">
        <v>6802</v>
      </c>
      <c r="O1491" s="1" t="s">
        <v>6554</v>
      </c>
      <c r="P1491" s="21" t="s">
        <v>6724</v>
      </c>
      <c r="U1491" s="1" t="str">
        <f t="shared" si="81"/>
        <v>'455</v>
      </c>
      <c r="AI1491" s="1"/>
      <c r="AM1491" s="1" t="s">
        <v>2701</v>
      </c>
    </row>
    <row r="1492" spans="1:39" x14ac:dyDescent="0.2">
      <c r="A1492" s="1" t="s">
        <v>2703</v>
      </c>
      <c r="B1492" s="1" t="s">
        <v>2704</v>
      </c>
      <c r="C1492" s="57">
        <v>0</v>
      </c>
      <c r="D1492" s="57">
        <v>0</v>
      </c>
      <c r="E1492" s="58">
        <v>7668584.2699999996</v>
      </c>
      <c r="F1492" s="58">
        <v>7668812.4299999997</v>
      </c>
      <c r="G1492" s="57">
        <v>7668584.2699999996</v>
      </c>
      <c r="H1492" s="57">
        <v>7668812.4299999997</v>
      </c>
      <c r="I1492" s="57">
        <v>0</v>
      </c>
      <c r="J1492" s="57">
        <v>228.16</v>
      </c>
      <c r="K1492" s="57">
        <f t="shared" si="80"/>
        <v>-228.16</v>
      </c>
      <c r="L1492" s="1" t="s">
        <v>6554</v>
      </c>
      <c r="M1492" s="1" t="s">
        <v>6929</v>
      </c>
      <c r="N1492" s="1" t="s">
        <v>6802</v>
      </c>
      <c r="O1492" s="1" t="s">
        <v>6554</v>
      </c>
      <c r="P1492" s="21" t="s">
        <v>6556</v>
      </c>
      <c r="U1492" s="1" t="str">
        <f t="shared" si="81"/>
        <v>'460</v>
      </c>
      <c r="AI1492" s="1"/>
      <c r="AM1492" s="1" t="s">
        <v>2703</v>
      </c>
    </row>
    <row r="1493" spans="1:39" x14ac:dyDescent="0.2">
      <c r="A1493" s="1" t="s">
        <v>2705</v>
      </c>
      <c r="B1493" s="1" t="s">
        <v>2706</v>
      </c>
      <c r="C1493" s="57">
        <v>0</v>
      </c>
      <c r="D1493" s="57">
        <v>114204.83</v>
      </c>
      <c r="E1493" s="58">
        <v>19869714.359999999</v>
      </c>
      <c r="F1493" s="58">
        <v>19807607.010000002</v>
      </c>
      <c r="G1493" s="57">
        <v>19869714.359999999</v>
      </c>
      <c r="H1493" s="57">
        <v>19921811.84</v>
      </c>
      <c r="I1493" s="57">
        <v>0</v>
      </c>
      <c r="J1493" s="57">
        <v>52097.48</v>
      </c>
      <c r="K1493" s="57">
        <f t="shared" si="80"/>
        <v>-52097.48</v>
      </c>
      <c r="L1493" s="1" t="s">
        <v>6554</v>
      </c>
      <c r="M1493" s="1" t="s">
        <v>6929</v>
      </c>
      <c r="N1493" s="1" t="s">
        <v>6802</v>
      </c>
      <c r="O1493" s="1" t="s">
        <v>6554</v>
      </c>
      <c r="P1493" s="21" t="s">
        <v>6556</v>
      </c>
      <c r="U1493" s="1" t="str">
        <f t="shared" si="81"/>
        <v>'460</v>
      </c>
      <c r="AI1493" s="1"/>
      <c r="AM1493" s="1" t="s">
        <v>2705</v>
      </c>
    </row>
    <row r="1494" spans="1:39" x14ac:dyDescent="0.2">
      <c r="A1494" s="1" t="s">
        <v>2707</v>
      </c>
      <c r="B1494" s="1" t="s">
        <v>2708</v>
      </c>
      <c r="C1494" s="57">
        <v>0</v>
      </c>
      <c r="D1494" s="57">
        <v>471.19</v>
      </c>
      <c r="E1494" s="58">
        <v>373469.44</v>
      </c>
      <c r="F1494" s="58">
        <v>383058.08</v>
      </c>
      <c r="G1494" s="57">
        <v>373469.44</v>
      </c>
      <c r="H1494" s="57">
        <v>383529.27</v>
      </c>
      <c r="I1494" s="57">
        <v>0</v>
      </c>
      <c r="J1494" s="57">
        <v>10059.83</v>
      </c>
      <c r="K1494" s="57">
        <f t="shared" si="80"/>
        <v>-10059.83</v>
      </c>
      <c r="L1494" s="1" t="s">
        <v>6554</v>
      </c>
      <c r="M1494" s="1" t="s">
        <v>6929</v>
      </c>
      <c r="N1494" s="1" t="s">
        <v>6802</v>
      </c>
      <c r="O1494" s="1" t="s">
        <v>6554</v>
      </c>
      <c r="P1494" s="21" t="s">
        <v>6556</v>
      </c>
      <c r="U1494" s="1" t="str">
        <f t="shared" si="81"/>
        <v>'460</v>
      </c>
      <c r="AI1494" s="1"/>
      <c r="AM1494" s="1" t="s">
        <v>2707</v>
      </c>
    </row>
    <row r="1495" spans="1:39" x14ac:dyDescent="0.2">
      <c r="A1495" s="1" t="s">
        <v>2709</v>
      </c>
      <c r="B1495" s="1" t="s">
        <v>2710</v>
      </c>
      <c r="C1495" s="57">
        <v>0</v>
      </c>
      <c r="D1495" s="57">
        <v>110</v>
      </c>
      <c r="E1495" s="58">
        <v>4771188.24</v>
      </c>
      <c r="F1495" s="58">
        <v>4781356.58</v>
      </c>
      <c r="G1495" s="57">
        <v>4771188.24</v>
      </c>
      <c r="H1495" s="57">
        <v>4781466.58</v>
      </c>
      <c r="I1495" s="57">
        <v>0</v>
      </c>
      <c r="J1495" s="57">
        <v>10278.34</v>
      </c>
      <c r="K1495" s="57">
        <f t="shared" si="80"/>
        <v>-10278.34</v>
      </c>
      <c r="L1495" s="1" t="s">
        <v>6554</v>
      </c>
      <c r="M1495" s="1" t="s">
        <v>6929</v>
      </c>
      <c r="N1495" s="1" t="s">
        <v>6802</v>
      </c>
      <c r="O1495" s="1" t="s">
        <v>6554</v>
      </c>
      <c r="P1495" s="21" t="s">
        <v>6556</v>
      </c>
      <c r="U1495" s="1" t="str">
        <f t="shared" si="81"/>
        <v>'460</v>
      </c>
      <c r="AI1495" s="1"/>
      <c r="AM1495" s="1" t="s">
        <v>2709</v>
      </c>
    </row>
    <row r="1496" spans="1:39" x14ac:dyDescent="0.2">
      <c r="A1496" s="1" t="s">
        <v>2711</v>
      </c>
      <c r="B1496" s="1" t="s">
        <v>2712</v>
      </c>
      <c r="C1496" s="57">
        <v>0</v>
      </c>
      <c r="D1496" s="57">
        <v>0</v>
      </c>
      <c r="E1496" s="58">
        <v>659065</v>
      </c>
      <c r="F1496" s="58">
        <v>659065</v>
      </c>
      <c r="G1496" s="57">
        <v>659065</v>
      </c>
      <c r="H1496" s="57">
        <v>659065</v>
      </c>
      <c r="I1496" s="57">
        <v>0</v>
      </c>
      <c r="J1496" s="57">
        <v>0</v>
      </c>
      <c r="K1496" s="57">
        <f t="shared" si="80"/>
        <v>0</v>
      </c>
      <c r="L1496" s="1" t="s">
        <v>6554</v>
      </c>
      <c r="M1496" s="1" t="s">
        <v>6929</v>
      </c>
      <c r="N1496" s="1" t="s">
        <v>6802</v>
      </c>
      <c r="O1496" s="1" t="s">
        <v>6554</v>
      </c>
      <c r="P1496" s="21" t="s">
        <v>6556</v>
      </c>
      <c r="U1496" s="1" t="str">
        <f t="shared" si="81"/>
        <v>'460</v>
      </c>
      <c r="AI1496" s="1"/>
      <c r="AM1496" s="1" t="s">
        <v>2711</v>
      </c>
    </row>
    <row r="1497" spans="1:39" x14ac:dyDescent="0.2">
      <c r="A1497" s="1" t="s">
        <v>2713</v>
      </c>
      <c r="B1497" s="1" t="s">
        <v>2714</v>
      </c>
      <c r="C1497" s="57">
        <v>0</v>
      </c>
      <c r="D1497" s="57">
        <v>300000</v>
      </c>
      <c r="E1497" s="58">
        <v>0</v>
      </c>
      <c r="F1497" s="58">
        <v>-290000</v>
      </c>
      <c r="G1497" s="57">
        <v>0</v>
      </c>
      <c r="H1497" s="57">
        <v>10000</v>
      </c>
      <c r="I1497" s="57">
        <v>0</v>
      </c>
      <c r="J1497" s="57">
        <v>10000</v>
      </c>
      <c r="K1497" s="57">
        <f t="shared" si="80"/>
        <v>-10000</v>
      </c>
      <c r="L1497" s="1" t="s">
        <v>6554</v>
      </c>
      <c r="M1497" s="1" t="s">
        <v>6929</v>
      </c>
      <c r="N1497" s="1" t="s">
        <v>6802</v>
      </c>
      <c r="O1497" s="1" t="s">
        <v>6554</v>
      </c>
      <c r="P1497" s="21" t="s">
        <v>6571</v>
      </c>
      <c r="U1497" s="1" t="str">
        <f t="shared" si="81"/>
        <v>'461</v>
      </c>
      <c r="AI1497" s="1"/>
      <c r="AM1497" s="1" t="s">
        <v>2713</v>
      </c>
    </row>
    <row r="1498" spans="1:39" x14ac:dyDescent="0.2">
      <c r="A1498" s="1" t="s">
        <v>2715</v>
      </c>
      <c r="B1498" s="1" t="s">
        <v>2716</v>
      </c>
      <c r="C1498" s="57">
        <v>0</v>
      </c>
      <c r="D1498" s="57">
        <v>20000</v>
      </c>
      <c r="E1498" s="58">
        <v>0</v>
      </c>
      <c r="F1498" s="58">
        <v>0</v>
      </c>
      <c r="G1498" s="57">
        <v>0</v>
      </c>
      <c r="H1498" s="57">
        <v>20000</v>
      </c>
      <c r="I1498" s="57">
        <v>0</v>
      </c>
      <c r="J1498" s="57">
        <v>20000</v>
      </c>
      <c r="K1498" s="57">
        <f t="shared" si="80"/>
        <v>-20000</v>
      </c>
      <c r="L1498" s="1" t="s">
        <v>6554</v>
      </c>
      <c r="M1498" s="1" t="s">
        <v>6929</v>
      </c>
      <c r="N1498" s="1" t="s">
        <v>6802</v>
      </c>
      <c r="O1498" s="1" t="s">
        <v>6554</v>
      </c>
      <c r="P1498" s="21" t="s">
        <v>6571</v>
      </c>
      <c r="U1498" s="1" t="str">
        <f t="shared" si="81"/>
        <v>'461</v>
      </c>
      <c r="AI1498" s="1"/>
      <c r="AM1498" s="1" t="s">
        <v>2715</v>
      </c>
    </row>
    <row r="1499" spans="1:39" x14ac:dyDescent="0.2">
      <c r="A1499" s="1" t="s">
        <v>2717</v>
      </c>
      <c r="B1499" s="1" t="s">
        <v>2718</v>
      </c>
      <c r="C1499" s="57">
        <v>0</v>
      </c>
      <c r="D1499" s="57">
        <v>2128500.6800000002</v>
      </c>
      <c r="E1499" s="58">
        <v>1382580.34</v>
      </c>
      <c r="F1499" s="58">
        <v>-713275.74</v>
      </c>
      <c r="G1499" s="57">
        <v>1382580.34</v>
      </c>
      <c r="H1499" s="57">
        <v>1415224.94</v>
      </c>
      <c r="I1499" s="57">
        <v>0</v>
      </c>
      <c r="J1499" s="57">
        <v>32644.6</v>
      </c>
      <c r="K1499" s="57">
        <f t="shared" si="80"/>
        <v>-32644.6</v>
      </c>
      <c r="L1499" s="1" t="s">
        <v>6554</v>
      </c>
      <c r="M1499" s="1" t="s">
        <v>6929</v>
      </c>
      <c r="N1499" s="1" t="s">
        <v>6802</v>
      </c>
      <c r="O1499" s="1" t="s">
        <v>6554</v>
      </c>
      <c r="P1499" s="21" t="s">
        <v>6571</v>
      </c>
      <c r="U1499" s="1" t="str">
        <f t="shared" si="81"/>
        <v>'461</v>
      </c>
      <c r="AI1499" s="1"/>
      <c r="AM1499" s="1" t="s">
        <v>2717</v>
      </c>
    </row>
    <row r="1500" spans="1:39" x14ac:dyDescent="0.2">
      <c r="A1500" s="1" t="s">
        <v>2719</v>
      </c>
      <c r="B1500" s="1" t="s">
        <v>2720</v>
      </c>
      <c r="C1500" s="57">
        <v>0</v>
      </c>
      <c r="D1500" s="57">
        <v>0</v>
      </c>
      <c r="E1500" s="58">
        <v>523220</v>
      </c>
      <c r="F1500" s="58">
        <v>868853</v>
      </c>
      <c r="G1500" s="57">
        <v>523220</v>
      </c>
      <c r="H1500" s="57">
        <v>868853</v>
      </c>
      <c r="I1500" s="57">
        <v>0</v>
      </c>
      <c r="J1500" s="57">
        <v>345633</v>
      </c>
      <c r="K1500" s="57">
        <f t="shared" si="80"/>
        <v>-345633</v>
      </c>
      <c r="L1500" s="1" t="s">
        <v>6554</v>
      </c>
      <c r="M1500" s="1" t="s">
        <v>6929</v>
      </c>
      <c r="N1500" s="1" t="s">
        <v>6802</v>
      </c>
      <c r="O1500" s="1" t="s">
        <v>6554</v>
      </c>
      <c r="P1500" s="21" t="s">
        <v>6571</v>
      </c>
      <c r="U1500" s="1" t="str">
        <f t="shared" si="81"/>
        <v>'461</v>
      </c>
      <c r="AI1500" s="1"/>
      <c r="AM1500" s="1" t="s">
        <v>2719</v>
      </c>
    </row>
    <row r="1501" spans="1:39" x14ac:dyDescent="0.2">
      <c r="A1501" s="1" t="s">
        <v>2721</v>
      </c>
      <c r="B1501" s="1" t="s">
        <v>2722</v>
      </c>
      <c r="C1501" s="57">
        <v>0</v>
      </c>
      <c r="D1501" s="57">
        <v>0</v>
      </c>
      <c r="E1501" s="58">
        <v>46019.519999999997</v>
      </c>
      <c r="F1501" s="58">
        <v>46019.519999999997</v>
      </c>
      <c r="G1501" s="57">
        <v>46019.519999999997</v>
      </c>
      <c r="H1501" s="57">
        <v>46019.519999999997</v>
      </c>
      <c r="I1501" s="57">
        <v>0</v>
      </c>
      <c r="J1501" s="57">
        <v>0</v>
      </c>
      <c r="K1501" s="57">
        <f t="shared" si="80"/>
        <v>0</v>
      </c>
      <c r="L1501" s="1" t="s">
        <v>6554</v>
      </c>
      <c r="M1501" s="1" t="s">
        <v>6929</v>
      </c>
      <c r="N1501" s="1" t="s">
        <v>6802</v>
      </c>
      <c r="O1501" s="1" t="s">
        <v>6554</v>
      </c>
      <c r="P1501" s="21" t="s">
        <v>6571</v>
      </c>
      <c r="U1501" s="1" t="str">
        <f t="shared" si="81"/>
        <v>'462</v>
      </c>
      <c r="AI1501" s="1"/>
      <c r="AM1501" s="1" t="s">
        <v>2721</v>
      </c>
    </row>
    <row r="1502" spans="1:39" x14ac:dyDescent="0.2">
      <c r="A1502" s="1" t="s">
        <v>2723</v>
      </c>
      <c r="B1502" s="1" t="s">
        <v>2724</v>
      </c>
      <c r="C1502" s="57">
        <v>0</v>
      </c>
      <c r="D1502" s="57">
        <v>252630.33</v>
      </c>
      <c r="E1502" s="58">
        <v>683660.87</v>
      </c>
      <c r="F1502" s="58">
        <v>573311.92000000004</v>
      </c>
      <c r="G1502" s="57">
        <v>683660.87</v>
      </c>
      <c r="H1502" s="57">
        <v>825942.25</v>
      </c>
      <c r="I1502" s="57">
        <v>0</v>
      </c>
      <c r="J1502" s="57">
        <v>142281.38</v>
      </c>
      <c r="K1502" s="57">
        <f t="shared" si="80"/>
        <v>-142281.38</v>
      </c>
      <c r="L1502" s="1" t="s">
        <v>6554</v>
      </c>
      <c r="M1502" s="1" t="s">
        <v>6929</v>
      </c>
      <c r="N1502" s="1" t="s">
        <v>6802</v>
      </c>
      <c r="O1502" s="1" t="s">
        <v>6554</v>
      </c>
      <c r="P1502" s="21" t="s">
        <v>6563</v>
      </c>
      <c r="U1502" s="1" t="str">
        <f t="shared" si="81"/>
        <v>'464</v>
      </c>
      <c r="AI1502" s="1"/>
      <c r="AM1502" s="1" t="s">
        <v>2723</v>
      </c>
    </row>
    <row r="1503" spans="1:39" x14ac:dyDescent="0.2">
      <c r="A1503" s="141" t="s">
        <v>2725</v>
      </c>
      <c r="B1503" s="141" t="s">
        <v>2726</v>
      </c>
      <c r="C1503" s="142">
        <v>0</v>
      </c>
      <c r="D1503" s="142">
        <v>177574.23</v>
      </c>
      <c r="E1503" s="144">
        <v>23194.43</v>
      </c>
      <c r="F1503" s="143">
        <v>0</v>
      </c>
      <c r="G1503" s="142">
        <v>23194.43</v>
      </c>
      <c r="H1503" s="142">
        <v>177574.23</v>
      </c>
      <c r="I1503" s="142">
        <v>0</v>
      </c>
      <c r="J1503" s="142">
        <v>154379.79999999999</v>
      </c>
      <c r="K1503" s="57">
        <f t="shared" si="80"/>
        <v>-154379.79999999999</v>
      </c>
      <c r="L1503" s="1" t="s">
        <v>6554</v>
      </c>
      <c r="M1503" s="1" t="s">
        <v>6929</v>
      </c>
      <c r="N1503" s="1" t="s">
        <v>6802</v>
      </c>
      <c r="O1503" s="1" t="s">
        <v>6554</v>
      </c>
      <c r="P1503" s="21" t="s">
        <v>6568</v>
      </c>
      <c r="U1503" s="1" t="str">
        <f t="shared" si="81"/>
        <v>'465</v>
      </c>
      <c r="AI1503" s="1"/>
      <c r="AM1503" s="1" t="s">
        <v>2725</v>
      </c>
    </row>
    <row r="1504" spans="1:39" x14ac:dyDescent="0.2">
      <c r="A1504" s="141" t="s">
        <v>2727</v>
      </c>
      <c r="B1504" s="141" t="s">
        <v>2728</v>
      </c>
      <c r="C1504" s="142">
        <v>0</v>
      </c>
      <c r="D1504" s="142">
        <v>0</v>
      </c>
      <c r="E1504" s="143">
        <v>0</v>
      </c>
      <c r="F1504" s="143">
        <v>41137.599999999999</v>
      </c>
      <c r="G1504" s="142">
        <v>0</v>
      </c>
      <c r="H1504" s="142">
        <v>41137.599999999999</v>
      </c>
      <c r="I1504" s="142">
        <v>0</v>
      </c>
      <c r="J1504" s="142">
        <v>41137.599999999999</v>
      </c>
      <c r="K1504" s="57">
        <f t="shared" si="80"/>
        <v>-41137.599999999999</v>
      </c>
      <c r="L1504" s="1" t="s">
        <v>6554</v>
      </c>
      <c r="M1504" s="1" t="s">
        <v>6929</v>
      </c>
      <c r="N1504" s="1" t="s">
        <v>6802</v>
      </c>
      <c r="O1504" s="1" t="s">
        <v>6554</v>
      </c>
      <c r="P1504" s="21" t="s">
        <v>6568</v>
      </c>
      <c r="U1504" s="1" t="str">
        <f t="shared" si="81"/>
        <v>'465</v>
      </c>
      <c r="AI1504" s="1"/>
      <c r="AM1504" s="1" t="s">
        <v>2727</v>
      </c>
    </row>
    <row r="1505" spans="1:39" x14ac:dyDescent="0.2">
      <c r="A1505" s="1" t="s">
        <v>2729</v>
      </c>
      <c r="B1505" s="1" t="s">
        <v>2730</v>
      </c>
      <c r="C1505" s="57">
        <v>0</v>
      </c>
      <c r="D1505" s="57">
        <v>0</v>
      </c>
      <c r="E1505" s="58">
        <v>23492890.890000001</v>
      </c>
      <c r="F1505" s="58">
        <v>23492890.890000001</v>
      </c>
      <c r="G1505" s="57">
        <v>23492890.890000001</v>
      </c>
      <c r="H1505" s="57">
        <v>23492890.890000001</v>
      </c>
      <c r="I1505" s="57">
        <v>0</v>
      </c>
      <c r="J1505" s="57">
        <v>0</v>
      </c>
      <c r="K1505" s="57">
        <f t="shared" si="80"/>
        <v>0</v>
      </c>
      <c r="L1505" s="1" t="s">
        <v>6554</v>
      </c>
      <c r="M1505" s="1" t="s">
        <v>6929</v>
      </c>
      <c r="N1505" s="1" t="s">
        <v>6802</v>
      </c>
      <c r="O1505" s="1" t="s">
        <v>6554</v>
      </c>
      <c r="P1505" s="21" t="s">
        <v>6571</v>
      </c>
      <c r="U1505" s="1" t="str">
        <f t="shared" si="81"/>
        <v>'466</v>
      </c>
      <c r="AI1505" s="1"/>
      <c r="AM1505" s="1" t="s">
        <v>2729</v>
      </c>
    </row>
    <row r="1506" spans="1:39" x14ac:dyDescent="0.2">
      <c r="A1506" s="1" t="s">
        <v>2731</v>
      </c>
      <c r="B1506" s="1" t="s">
        <v>2732</v>
      </c>
      <c r="C1506" s="57">
        <v>0</v>
      </c>
      <c r="D1506" s="57">
        <v>6562.71</v>
      </c>
      <c r="E1506" s="58">
        <v>38423</v>
      </c>
      <c r="F1506" s="58">
        <v>38082.35</v>
      </c>
      <c r="G1506" s="57">
        <v>38423</v>
      </c>
      <c r="H1506" s="57">
        <v>44645.06</v>
      </c>
      <c r="I1506" s="57">
        <v>0</v>
      </c>
      <c r="J1506" s="57">
        <v>6222.06</v>
      </c>
      <c r="K1506" s="57">
        <f t="shared" si="80"/>
        <v>-6222.06</v>
      </c>
      <c r="L1506" s="1" t="s">
        <v>6554</v>
      </c>
      <c r="M1506" s="1" t="s">
        <v>6929</v>
      </c>
      <c r="N1506" s="1" t="s">
        <v>6802</v>
      </c>
      <c r="O1506" s="1" t="s">
        <v>6554</v>
      </c>
      <c r="P1506" s="21" t="s">
        <v>6571</v>
      </c>
      <c r="U1506" s="1" t="str">
        <f t="shared" si="81"/>
        <v>'466</v>
      </c>
      <c r="AI1506" s="1"/>
      <c r="AM1506" s="1" t="s">
        <v>2731</v>
      </c>
    </row>
    <row r="1507" spans="1:39" x14ac:dyDescent="0.2">
      <c r="A1507" s="1" t="s">
        <v>2733</v>
      </c>
      <c r="B1507" s="1" t="s">
        <v>2734</v>
      </c>
      <c r="C1507" s="57">
        <v>0</v>
      </c>
      <c r="D1507" s="57">
        <v>2621855.9300000002</v>
      </c>
      <c r="E1507" s="58">
        <v>2960832.39</v>
      </c>
      <c r="F1507" s="58">
        <v>1039571.16</v>
      </c>
      <c r="G1507" s="57">
        <v>2960832.39</v>
      </c>
      <c r="H1507" s="57">
        <v>3661427.09</v>
      </c>
      <c r="I1507" s="57">
        <v>0</v>
      </c>
      <c r="J1507" s="57">
        <v>700594.7</v>
      </c>
      <c r="K1507" s="57">
        <f t="shared" si="80"/>
        <v>-700594.7</v>
      </c>
      <c r="L1507" s="1" t="s">
        <v>6554</v>
      </c>
      <c r="M1507" s="1" t="s">
        <v>6929</v>
      </c>
      <c r="N1507" s="1" t="s">
        <v>6802</v>
      </c>
      <c r="O1507" s="1" t="s">
        <v>6557</v>
      </c>
      <c r="P1507" s="21" t="s">
        <v>6571</v>
      </c>
      <c r="U1507" s="1" t="str">
        <f t="shared" si="81"/>
        <v>'466</v>
      </c>
      <c r="AI1507" s="1"/>
      <c r="AM1507" s="1" t="s">
        <v>2733</v>
      </c>
    </row>
    <row r="1508" spans="1:39" x14ac:dyDescent="0.2">
      <c r="A1508" s="1" t="s">
        <v>2735</v>
      </c>
      <c r="B1508" s="1" t="s">
        <v>2736</v>
      </c>
      <c r="C1508" s="57">
        <v>0</v>
      </c>
      <c r="D1508" s="57">
        <v>7133.6</v>
      </c>
      <c r="E1508" s="58">
        <v>127409.48</v>
      </c>
      <c r="F1508" s="58">
        <v>131840.9</v>
      </c>
      <c r="G1508" s="57">
        <v>127409.48</v>
      </c>
      <c r="H1508" s="57">
        <v>138974.5</v>
      </c>
      <c r="I1508" s="57">
        <v>0</v>
      </c>
      <c r="J1508" s="57">
        <v>11565.02</v>
      </c>
      <c r="K1508" s="57">
        <f t="shared" si="80"/>
        <v>-11565.02</v>
      </c>
      <c r="L1508" s="1" t="s">
        <v>6554</v>
      </c>
      <c r="M1508" s="1" t="s">
        <v>6929</v>
      </c>
      <c r="N1508" s="1" t="s">
        <v>6802</v>
      </c>
      <c r="O1508" s="1" t="s">
        <v>6554</v>
      </c>
      <c r="P1508" s="21" t="s">
        <v>6571</v>
      </c>
      <c r="U1508" s="1" t="str">
        <f t="shared" si="81"/>
        <v>'466</v>
      </c>
      <c r="AI1508" s="1"/>
      <c r="AM1508" s="1" t="s">
        <v>2735</v>
      </c>
    </row>
    <row r="1509" spans="1:39" x14ac:dyDescent="0.2">
      <c r="A1509" s="1" t="s">
        <v>2737</v>
      </c>
      <c r="B1509" s="1" t="s">
        <v>2738</v>
      </c>
      <c r="C1509" s="57">
        <v>0</v>
      </c>
      <c r="D1509" s="57">
        <v>157933.34</v>
      </c>
      <c r="E1509" s="58">
        <v>25266283.390000001</v>
      </c>
      <c r="F1509" s="58">
        <v>25169744.030000001</v>
      </c>
      <c r="G1509" s="57">
        <v>25266283.390000001</v>
      </c>
      <c r="H1509" s="57">
        <v>25327677.370000001</v>
      </c>
      <c r="I1509" s="57">
        <v>0</v>
      </c>
      <c r="J1509" s="57">
        <v>61393.98</v>
      </c>
      <c r="K1509" s="57">
        <f t="shared" si="80"/>
        <v>-61393.98</v>
      </c>
      <c r="L1509" s="1" t="s">
        <v>6554</v>
      </c>
      <c r="M1509" s="1" t="s">
        <v>6929</v>
      </c>
      <c r="N1509" s="1" t="s">
        <v>6802</v>
      </c>
      <c r="O1509" s="1" t="s">
        <v>6554</v>
      </c>
      <c r="P1509" s="21" t="s">
        <v>6569</v>
      </c>
      <c r="U1509" s="1" t="str">
        <f t="shared" si="81"/>
        <v>'466</v>
      </c>
      <c r="AI1509" s="1"/>
      <c r="AM1509" s="1" t="s">
        <v>2737</v>
      </c>
    </row>
    <row r="1510" spans="1:39" x14ac:dyDescent="0.2">
      <c r="A1510" s="1" t="s">
        <v>2739</v>
      </c>
      <c r="B1510" s="1" t="s">
        <v>2740</v>
      </c>
      <c r="C1510" s="57">
        <v>0</v>
      </c>
      <c r="D1510" s="57">
        <v>0</v>
      </c>
      <c r="E1510" s="58">
        <v>342486349.07999998</v>
      </c>
      <c r="F1510" s="58">
        <v>342670472.29000002</v>
      </c>
      <c r="G1510" s="57">
        <v>342486349.07999998</v>
      </c>
      <c r="H1510" s="57">
        <v>342670472.29000002</v>
      </c>
      <c r="I1510" s="57">
        <v>0</v>
      </c>
      <c r="J1510" s="57">
        <v>184123.21</v>
      </c>
      <c r="K1510" s="57">
        <f t="shared" si="80"/>
        <v>-184123.21</v>
      </c>
      <c r="L1510" s="1" t="s">
        <v>6554</v>
      </c>
      <c r="M1510" s="1" t="s">
        <v>6929</v>
      </c>
      <c r="N1510" s="1" t="s">
        <v>6802</v>
      </c>
      <c r="O1510" s="1" t="s">
        <v>6554</v>
      </c>
      <c r="P1510" s="21" t="s">
        <v>6571</v>
      </c>
      <c r="U1510" s="1" t="str">
        <f t="shared" si="81"/>
        <v>'466</v>
      </c>
      <c r="AI1510" s="1"/>
      <c r="AM1510" s="1" t="s">
        <v>2739</v>
      </c>
    </row>
    <row r="1511" spans="1:39" x14ac:dyDescent="0.2">
      <c r="A1511" s="1" t="s">
        <v>2741</v>
      </c>
      <c r="B1511" s="1" t="s">
        <v>2742</v>
      </c>
      <c r="C1511" s="57">
        <v>0</v>
      </c>
      <c r="D1511" s="57">
        <v>0</v>
      </c>
      <c r="E1511" s="58">
        <v>952795573.69000006</v>
      </c>
      <c r="F1511" s="58">
        <v>952795573.69000006</v>
      </c>
      <c r="G1511" s="57">
        <v>952795573.69000006</v>
      </c>
      <c r="H1511" s="57">
        <v>952795573.69000006</v>
      </c>
      <c r="I1511" s="57">
        <v>0</v>
      </c>
      <c r="J1511" s="57">
        <v>0</v>
      </c>
      <c r="K1511" s="57">
        <f t="shared" si="80"/>
        <v>0</v>
      </c>
      <c r="L1511" s="1" t="s">
        <v>6554</v>
      </c>
      <c r="M1511" s="1" t="s">
        <v>6929</v>
      </c>
      <c r="N1511" s="1" t="s">
        <v>6802</v>
      </c>
      <c r="O1511" s="1" t="s">
        <v>6554</v>
      </c>
      <c r="P1511" s="21" t="s">
        <v>6571</v>
      </c>
      <c r="U1511" s="1" t="str">
        <f t="shared" si="81"/>
        <v>'466</v>
      </c>
      <c r="AI1511" s="1"/>
      <c r="AM1511" s="1" t="s">
        <v>2741</v>
      </c>
    </row>
    <row r="1512" spans="1:39" x14ac:dyDescent="0.2">
      <c r="A1512" s="1" t="s">
        <v>2743</v>
      </c>
      <c r="B1512" s="1" t="s">
        <v>2744</v>
      </c>
      <c r="C1512" s="57">
        <v>0</v>
      </c>
      <c r="D1512" s="57">
        <v>6960.42</v>
      </c>
      <c r="E1512" s="58">
        <v>41173264.020000003</v>
      </c>
      <c r="F1512" s="58">
        <v>41196457.380000003</v>
      </c>
      <c r="G1512" s="57">
        <v>41173264.020000003</v>
      </c>
      <c r="H1512" s="57">
        <v>41203417.799999997</v>
      </c>
      <c r="I1512" s="57">
        <v>0</v>
      </c>
      <c r="J1512" s="57">
        <v>30153.78</v>
      </c>
      <c r="K1512" s="57">
        <f t="shared" si="80"/>
        <v>-30153.78</v>
      </c>
      <c r="L1512" s="1" t="s">
        <v>6554</v>
      </c>
      <c r="M1512" s="1" t="s">
        <v>6929</v>
      </c>
      <c r="N1512" s="1" t="s">
        <v>6802</v>
      </c>
      <c r="O1512" s="1" t="s">
        <v>6554</v>
      </c>
      <c r="P1512" s="21" t="s">
        <v>6571</v>
      </c>
      <c r="U1512" s="1" t="str">
        <f t="shared" si="81"/>
        <v>'466</v>
      </c>
      <c r="AI1512" s="1"/>
      <c r="AM1512" s="1" t="s">
        <v>2743</v>
      </c>
    </row>
    <row r="1513" spans="1:39" x14ac:dyDescent="0.2">
      <c r="A1513" s="1" t="s">
        <v>2745</v>
      </c>
      <c r="B1513" s="1" t="s">
        <v>2746</v>
      </c>
      <c r="C1513" s="57">
        <v>0</v>
      </c>
      <c r="D1513" s="57">
        <v>34150.68</v>
      </c>
      <c r="E1513" s="58">
        <v>0</v>
      </c>
      <c r="F1513" s="58">
        <v>13188.24</v>
      </c>
      <c r="G1513" s="57">
        <v>0</v>
      </c>
      <c r="H1513" s="57">
        <v>47338.92</v>
      </c>
      <c r="I1513" s="57">
        <v>0</v>
      </c>
      <c r="J1513" s="57">
        <v>47338.92</v>
      </c>
      <c r="K1513" s="57">
        <f t="shared" si="80"/>
        <v>-47338.92</v>
      </c>
      <c r="L1513" s="1" t="s">
        <v>6554</v>
      </c>
      <c r="M1513" s="1" t="s">
        <v>6929</v>
      </c>
      <c r="N1513" s="1" t="s">
        <v>6802</v>
      </c>
      <c r="O1513" s="1" t="s">
        <v>6570</v>
      </c>
      <c r="P1513" s="21" t="s">
        <v>6571</v>
      </c>
      <c r="U1513" s="1" t="str">
        <f t="shared" si="81"/>
        <v>'466</v>
      </c>
      <c r="AI1513" s="1"/>
      <c r="AM1513" s="1" t="s">
        <v>2745</v>
      </c>
    </row>
    <row r="1514" spans="1:39" x14ac:dyDescent="0.2">
      <c r="A1514" s="1" t="s">
        <v>2747</v>
      </c>
      <c r="B1514" s="1" t="s">
        <v>2748</v>
      </c>
      <c r="C1514" s="57">
        <v>0</v>
      </c>
      <c r="D1514" s="57">
        <v>6596.7</v>
      </c>
      <c r="E1514" s="58">
        <v>19044535.079999998</v>
      </c>
      <c r="F1514" s="58">
        <v>19049847.219999999</v>
      </c>
      <c r="G1514" s="57">
        <v>19044535.079999998</v>
      </c>
      <c r="H1514" s="57">
        <v>19056443.920000002</v>
      </c>
      <c r="I1514" s="57">
        <v>0</v>
      </c>
      <c r="J1514" s="57">
        <v>11908.84</v>
      </c>
      <c r="K1514" s="57">
        <f t="shared" si="80"/>
        <v>-11908.84</v>
      </c>
      <c r="L1514" s="1" t="s">
        <v>6554</v>
      </c>
      <c r="M1514" s="1" t="s">
        <v>6929</v>
      </c>
      <c r="N1514" s="1" t="s">
        <v>6802</v>
      </c>
      <c r="O1514" s="1" t="s">
        <v>6554</v>
      </c>
      <c r="P1514" s="21" t="s">
        <v>6571</v>
      </c>
      <c r="U1514" s="1" t="str">
        <f t="shared" si="81"/>
        <v>'466</v>
      </c>
      <c r="AI1514" s="1"/>
      <c r="AM1514" s="1" t="s">
        <v>2747</v>
      </c>
    </row>
    <row r="1515" spans="1:39" x14ac:dyDescent="0.2">
      <c r="A1515" s="1" t="s">
        <v>2749</v>
      </c>
      <c r="B1515" s="1" t="s">
        <v>2750</v>
      </c>
      <c r="C1515" s="57">
        <v>0</v>
      </c>
      <c r="D1515" s="57">
        <v>0</v>
      </c>
      <c r="E1515" s="58">
        <v>3448106.55</v>
      </c>
      <c r="F1515" s="58">
        <v>3448106.55</v>
      </c>
      <c r="G1515" s="57">
        <v>3448106.55</v>
      </c>
      <c r="H1515" s="57">
        <v>3448106.55</v>
      </c>
      <c r="I1515" s="57">
        <v>0</v>
      </c>
      <c r="J1515" s="57">
        <v>0</v>
      </c>
      <c r="K1515" s="57">
        <f t="shared" si="80"/>
        <v>0</v>
      </c>
      <c r="L1515" s="1" t="s">
        <v>6554</v>
      </c>
      <c r="M1515" s="1" t="s">
        <v>6929</v>
      </c>
      <c r="N1515" s="1" t="s">
        <v>6802</v>
      </c>
      <c r="O1515" s="1" t="s">
        <v>6554</v>
      </c>
      <c r="P1515" s="21" t="s">
        <v>6571</v>
      </c>
      <c r="U1515" s="1" t="str">
        <f t="shared" si="81"/>
        <v>'466</v>
      </c>
      <c r="AI1515" s="1"/>
      <c r="AM1515" s="1" t="s">
        <v>2749</v>
      </c>
    </row>
    <row r="1516" spans="1:39" x14ac:dyDescent="0.2">
      <c r="A1516" s="1" t="s">
        <v>2751</v>
      </c>
      <c r="B1516" s="1" t="s">
        <v>2752</v>
      </c>
      <c r="C1516" s="57">
        <v>0</v>
      </c>
      <c r="D1516" s="57">
        <v>58348.63</v>
      </c>
      <c r="E1516" s="58">
        <v>5401104.9100000001</v>
      </c>
      <c r="F1516" s="58">
        <v>5371279.0499999998</v>
      </c>
      <c r="G1516" s="57">
        <v>5401104.9100000001</v>
      </c>
      <c r="H1516" s="57">
        <v>5429627.6799999997</v>
      </c>
      <c r="I1516" s="57">
        <v>0</v>
      </c>
      <c r="J1516" s="57">
        <v>28522.77</v>
      </c>
      <c r="K1516" s="57">
        <f t="shared" si="80"/>
        <v>-28522.77</v>
      </c>
      <c r="L1516" s="1" t="s">
        <v>6554</v>
      </c>
      <c r="M1516" s="1" t="s">
        <v>6929</v>
      </c>
      <c r="N1516" s="1" t="s">
        <v>6802</v>
      </c>
      <c r="O1516" s="1" t="s">
        <v>6554</v>
      </c>
      <c r="P1516" s="21" t="s">
        <v>6571</v>
      </c>
      <c r="U1516" s="1" t="str">
        <f t="shared" si="81"/>
        <v>'466</v>
      </c>
      <c r="AI1516" s="1"/>
      <c r="AM1516" s="1" t="s">
        <v>2751</v>
      </c>
    </row>
    <row r="1517" spans="1:39" x14ac:dyDescent="0.2">
      <c r="A1517" s="1" t="s">
        <v>2753</v>
      </c>
      <c r="B1517" s="1" t="s">
        <v>2754</v>
      </c>
      <c r="C1517" s="57">
        <v>0</v>
      </c>
      <c r="D1517" s="57">
        <v>172463.51</v>
      </c>
      <c r="E1517" s="58">
        <v>248131.9</v>
      </c>
      <c r="F1517" s="58">
        <v>321628.56</v>
      </c>
      <c r="G1517" s="57">
        <v>248131.9</v>
      </c>
      <c r="H1517" s="57">
        <v>494092.07</v>
      </c>
      <c r="I1517" s="57">
        <v>0</v>
      </c>
      <c r="J1517" s="57">
        <v>245960.17</v>
      </c>
      <c r="K1517" s="57">
        <f t="shared" si="80"/>
        <v>-245960.17</v>
      </c>
      <c r="L1517" s="1" t="s">
        <v>6554</v>
      </c>
      <c r="M1517" s="1" t="s">
        <v>6929</v>
      </c>
      <c r="N1517" s="1" t="s">
        <v>6802</v>
      </c>
      <c r="O1517" s="1" t="s">
        <v>6554</v>
      </c>
      <c r="P1517" s="21" t="s">
        <v>6571</v>
      </c>
      <c r="U1517" s="1" t="str">
        <f t="shared" si="81"/>
        <v>'467</v>
      </c>
      <c r="AI1517" s="1"/>
      <c r="AM1517" s="1" t="s">
        <v>2753</v>
      </c>
    </row>
    <row r="1518" spans="1:39" x14ac:dyDescent="0.2">
      <c r="A1518" s="1" t="s">
        <v>2755</v>
      </c>
      <c r="B1518" s="1" t="s">
        <v>2756</v>
      </c>
      <c r="C1518" s="57">
        <v>0</v>
      </c>
      <c r="D1518" s="57">
        <v>0</v>
      </c>
      <c r="E1518" s="58">
        <v>151689.74</v>
      </c>
      <c r="F1518" s="58">
        <v>151689.74</v>
      </c>
      <c r="G1518" s="57">
        <v>151689.74</v>
      </c>
      <c r="H1518" s="57">
        <v>151689.74</v>
      </c>
      <c r="I1518" s="57">
        <v>0</v>
      </c>
      <c r="J1518" s="57">
        <v>0</v>
      </c>
      <c r="K1518" s="57">
        <f t="shared" si="80"/>
        <v>0</v>
      </c>
      <c r="L1518" s="1" t="s">
        <v>6554</v>
      </c>
      <c r="M1518" s="1" t="s">
        <v>6929</v>
      </c>
      <c r="N1518" s="1" t="s">
        <v>6802</v>
      </c>
      <c r="O1518" s="1" t="s">
        <v>6554</v>
      </c>
      <c r="P1518" s="21" t="s">
        <v>6571</v>
      </c>
      <c r="U1518" s="1" t="str">
        <f t="shared" si="81"/>
        <v>'467</v>
      </c>
      <c r="AI1518" s="1"/>
      <c r="AM1518" s="1" t="s">
        <v>2755</v>
      </c>
    </row>
    <row r="1519" spans="1:39" x14ac:dyDescent="0.2">
      <c r="A1519" s="1" t="s">
        <v>2757</v>
      </c>
      <c r="B1519" s="1" t="s">
        <v>2758</v>
      </c>
      <c r="C1519" s="57">
        <v>0</v>
      </c>
      <c r="D1519" s="57">
        <v>0</v>
      </c>
      <c r="E1519" s="58">
        <v>36673.360000000001</v>
      </c>
      <c r="F1519" s="58">
        <v>36673.360000000001</v>
      </c>
      <c r="G1519" s="57">
        <v>36673.360000000001</v>
      </c>
      <c r="H1519" s="57">
        <v>36673.360000000001</v>
      </c>
      <c r="I1519" s="57">
        <v>0</v>
      </c>
      <c r="J1519" s="57">
        <v>0</v>
      </c>
      <c r="K1519" s="57">
        <f t="shared" si="80"/>
        <v>0</v>
      </c>
      <c r="L1519" s="1" t="s">
        <v>6554</v>
      </c>
      <c r="M1519" s="1" t="s">
        <v>6929</v>
      </c>
      <c r="N1519" s="1" t="s">
        <v>6802</v>
      </c>
      <c r="O1519" s="1" t="s">
        <v>6554</v>
      </c>
      <c r="P1519" s="21" t="s">
        <v>6571</v>
      </c>
      <c r="U1519" s="1" t="str">
        <f t="shared" si="81"/>
        <v>'467</v>
      </c>
      <c r="AI1519" s="1"/>
      <c r="AM1519" s="1" t="s">
        <v>2757</v>
      </c>
    </row>
    <row r="1520" spans="1:39" x14ac:dyDescent="0.2">
      <c r="A1520" s="1" t="s">
        <v>2759</v>
      </c>
      <c r="B1520" s="1" t="s">
        <v>2760</v>
      </c>
      <c r="C1520" s="57">
        <v>0</v>
      </c>
      <c r="D1520" s="57">
        <v>0</v>
      </c>
      <c r="E1520" s="58">
        <v>993050.63</v>
      </c>
      <c r="F1520" s="58">
        <v>993050.63</v>
      </c>
      <c r="G1520" s="57">
        <v>993050.63</v>
      </c>
      <c r="H1520" s="57">
        <v>993050.63</v>
      </c>
      <c r="I1520" s="57">
        <v>0</v>
      </c>
      <c r="J1520" s="57">
        <v>0</v>
      </c>
      <c r="K1520" s="57">
        <f t="shared" si="80"/>
        <v>0</v>
      </c>
      <c r="L1520" s="1" t="s">
        <v>6554</v>
      </c>
      <c r="M1520" s="1" t="s">
        <v>6929</v>
      </c>
      <c r="N1520" s="1" t="s">
        <v>6802</v>
      </c>
      <c r="O1520" s="1" t="s">
        <v>6554</v>
      </c>
      <c r="P1520" s="21" t="s">
        <v>6571</v>
      </c>
      <c r="U1520" s="1" t="str">
        <f t="shared" si="81"/>
        <v>'467</v>
      </c>
      <c r="AI1520" s="1"/>
      <c r="AM1520" s="1" t="s">
        <v>2759</v>
      </c>
    </row>
    <row r="1521" spans="1:39" x14ac:dyDescent="0.2">
      <c r="A1521" s="1" t="s">
        <v>2761</v>
      </c>
      <c r="B1521" s="1" t="s">
        <v>2762</v>
      </c>
      <c r="C1521" s="57">
        <v>0</v>
      </c>
      <c r="D1521" s="57">
        <v>0</v>
      </c>
      <c r="E1521" s="58">
        <v>230399.95</v>
      </c>
      <c r="F1521" s="58">
        <v>230400</v>
      </c>
      <c r="G1521" s="57">
        <v>230399.95</v>
      </c>
      <c r="H1521" s="57">
        <v>230400</v>
      </c>
      <c r="I1521" s="57">
        <v>0</v>
      </c>
      <c r="J1521" s="57">
        <v>0.05</v>
      </c>
      <c r="K1521" s="57">
        <f t="shared" si="80"/>
        <v>-0.05</v>
      </c>
      <c r="L1521" s="1" t="s">
        <v>6554</v>
      </c>
      <c r="M1521" s="1" t="s">
        <v>6929</v>
      </c>
      <c r="N1521" s="1" t="s">
        <v>6802</v>
      </c>
      <c r="O1521" s="1" t="s">
        <v>6554</v>
      </c>
      <c r="P1521" s="21" t="s">
        <v>6571</v>
      </c>
      <c r="U1521" s="1" t="str">
        <f t="shared" si="81"/>
        <v>'467</v>
      </c>
      <c r="AI1521" s="1"/>
      <c r="AM1521" s="1" t="s">
        <v>2761</v>
      </c>
    </row>
    <row r="1522" spans="1:39" x14ac:dyDescent="0.2">
      <c r="A1522" s="1" t="s">
        <v>2763</v>
      </c>
      <c r="B1522" s="1" t="s">
        <v>2764</v>
      </c>
      <c r="C1522" s="57">
        <v>0</v>
      </c>
      <c r="D1522" s="57">
        <v>32829.24</v>
      </c>
      <c r="E1522" s="58">
        <v>141894168.78999999</v>
      </c>
      <c r="F1522" s="58">
        <v>143031609.13999999</v>
      </c>
      <c r="G1522" s="57">
        <v>141894168.78999999</v>
      </c>
      <c r="H1522" s="57">
        <v>143064438.38</v>
      </c>
      <c r="I1522" s="57">
        <v>0</v>
      </c>
      <c r="J1522" s="57">
        <v>1170269.5900000001</v>
      </c>
      <c r="K1522" s="57">
        <f t="shared" si="80"/>
        <v>-1170269.5900000001</v>
      </c>
      <c r="L1522" s="1" t="s">
        <v>6554</v>
      </c>
      <c r="M1522" s="1" t="s">
        <v>6929</v>
      </c>
      <c r="N1522" s="1" t="s">
        <v>6802</v>
      </c>
      <c r="O1522" s="1" t="s">
        <v>6554</v>
      </c>
      <c r="P1522" s="21" t="s">
        <v>6565</v>
      </c>
      <c r="U1522" s="1" t="str">
        <f t="shared" si="81"/>
        <v>'467</v>
      </c>
      <c r="V1522" s="1" t="s">
        <v>6854</v>
      </c>
      <c r="AI1522" s="1"/>
      <c r="AM1522" s="1" t="s">
        <v>2763</v>
      </c>
    </row>
    <row r="1523" spans="1:39" x14ac:dyDescent="0.2">
      <c r="A1523" s="1" t="s">
        <v>2765</v>
      </c>
      <c r="B1523" s="1" t="s">
        <v>2766</v>
      </c>
      <c r="C1523" s="57">
        <v>0</v>
      </c>
      <c r="D1523" s="57">
        <v>107867.3</v>
      </c>
      <c r="E1523" s="58">
        <v>3475769.96</v>
      </c>
      <c r="F1523" s="58">
        <v>3601846.36</v>
      </c>
      <c r="G1523" s="57">
        <v>3475769.96</v>
      </c>
      <c r="H1523" s="57">
        <v>3709713.66</v>
      </c>
      <c r="I1523" s="57">
        <v>0</v>
      </c>
      <c r="J1523" s="57">
        <v>233943.7</v>
      </c>
      <c r="K1523" s="57">
        <f t="shared" si="80"/>
        <v>-233943.7</v>
      </c>
      <c r="L1523" s="1" t="s">
        <v>6554</v>
      </c>
      <c r="M1523" s="1" t="s">
        <v>6929</v>
      </c>
      <c r="N1523" s="1" t="s">
        <v>6802</v>
      </c>
      <c r="O1523" s="1" t="s">
        <v>6554</v>
      </c>
      <c r="P1523" s="21" t="s">
        <v>6571</v>
      </c>
      <c r="U1523" s="1" t="str">
        <f t="shared" si="81"/>
        <v>'467</v>
      </c>
      <c r="AI1523" s="1"/>
      <c r="AM1523" s="1" t="s">
        <v>2765</v>
      </c>
    </row>
    <row r="1524" spans="1:39" x14ac:dyDescent="0.2">
      <c r="A1524" s="1" t="s">
        <v>2767</v>
      </c>
      <c r="B1524" s="1" t="s">
        <v>2768</v>
      </c>
      <c r="C1524" s="57">
        <v>0</v>
      </c>
      <c r="D1524" s="57">
        <v>0</v>
      </c>
      <c r="E1524" s="58">
        <v>28133.95</v>
      </c>
      <c r="F1524" s="58">
        <v>31837.93</v>
      </c>
      <c r="G1524" s="57">
        <v>28133.95</v>
      </c>
      <c r="H1524" s="57">
        <v>31837.93</v>
      </c>
      <c r="I1524" s="57">
        <v>0</v>
      </c>
      <c r="J1524" s="57">
        <v>3703.98</v>
      </c>
      <c r="K1524" s="57">
        <f t="shared" si="80"/>
        <v>-3703.98</v>
      </c>
      <c r="L1524" s="1" t="s">
        <v>6554</v>
      </c>
      <c r="M1524" s="1" t="s">
        <v>6929</v>
      </c>
      <c r="N1524" s="1" t="s">
        <v>6802</v>
      </c>
      <c r="O1524" s="1" t="s">
        <v>6554</v>
      </c>
      <c r="P1524" s="21" t="s">
        <v>6571</v>
      </c>
      <c r="U1524" s="1" t="str">
        <f t="shared" si="81"/>
        <v>'467</v>
      </c>
      <c r="AI1524" s="1"/>
      <c r="AM1524" s="1" t="s">
        <v>2767</v>
      </c>
    </row>
    <row r="1525" spans="1:39" x14ac:dyDescent="0.2">
      <c r="A1525" s="1" t="s">
        <v>2769</v>
      </c>
      <c r="B1525" s="1" t="s">
        <v>2770</v>
      </c>
      <c r="C1525" s="57">
        <v>0</v>
      </c>
      <c r="D1525" s="57">
        <v>9.5299999999999994</v>
      </c>
      <c r="E1525" s="58">
        <v>118.72</v>
      </c>
      <c r="F1525" s="58">
        <v>148.51</v>
      </c>
      <c r="G1525" s="57">
        <v>118.72</v>
      </c>
      <c r="H1525" s="57">
        <v>158.04</v>
      </c>
      <c r="I1525" s="57">
        <v>0</v>
      </c>
      <c r="J1525" s="57">
        <v>39.32</v>
      </c>
      <c r="K1525" s="57">
        <f t="shared" si="80"/>
        <v>-39.32</v>
      </c>
      <c r="L1525" s="1" t="s">
        <v>6554</v>
      </c>
      <c r="M1525" s="1" t="s">
        <v>6929</v>
      </c>
      <c r="N1525" s="1" t="s">
        <v>6802</v>
      </c>
      <c r="O1525" s="1" t="s">
        <v>6554</v>
      </c>
      <c r="P1525" s="21" t="s">
        <v>6571</v>
      </c>
      <c r="U1525" s="1" t="str">
        <f t="shared" si="81"/>
        <v>'468</v>
      </c>
      <c r="AI1525" s="1"/>
      <c r="AM1525" s="1" t="s">
        <v>2769</v>
      </c>
    </row>
    <row r="1526" spans="1:39" x14ac:dyDescent="0.2">
      <c r="A1526" s="1" t="s">
        <v>2771</v>
      </c>
      <c r="B1526" s="1" t="s">
        <v>2772</v>
      </c>
      <c r="C1526" s="57">
        <v>0</v>
      </c>
      <c r="D1526" s="57">
        <v>111290.35</v>
      </c>
      <c r="E1526" s="58">
        <v>90489650.409999996</v>
      </c>
      <c r="F1526" s="58">
        <v>90523643.5</v>
      </c>
      <c r="G1526" s="57">
        <v>90489650.409999996</v>
      </c>
      <c r="H1526" s="57">
        <v>90634933.849999994</v>
      </c>
      <c r="I1526" s="57">
        <v>0</v>
      </c>
      <c r="J1526" s="57">
        <v>145283.44</v>
      </c>
      <c r="K1526" s="57">
        <f t="shared" si="80"/>
        <v>-145283.44</v>
      </c>
      <c r="L1526" s="1" t="s">
        <v>6554</v>
      </c>
      <c r="M1526" s="1" t="s">
        <v>6929</v>
      </c>
      <c r="N1526" s="1" t="s">
        <v>6802</v>
      </c>
      <c r="O1526" s="1" t="s">
        <v>6554</v>
      </c>
      <c r="P1526" s="21" t="s">
        <v>6565</v>
      </c>
      <c r="U1526" s="1" t="str">
        <f t="shared" si="81"/>
        <v>'468</v>
      </c>
      <c r="V1526" s="1" t="s">
        <v>6854</v>
      </c>
      <c r="AI1526" s="1"/>
      <c r="AM1526" s="1" t="s">
        <v>2771</v>
      </c>
    </row>
    <row r="1527" spans="1:39" x14ac:dyDescent="0.2">
      <c r="A1527" s="1" t="s">
        <v>2773</v>
      </c>
      <c r="B1527" s="1" t="s">
        <v>2774</v>
      </c>
      <c r="C1527" s="57">
        <v>0</v>
      </c>
      <c r="D1527" s="57">
        <v>0</v>
      </c>
      <c r="E1527" s="58">
        <v>17797325.379999999</v>
      </c>
      <c r="F1527" s="58">
        <v>17797325.379999999</v>
      </c>
      <c r="G1527" s="57">
        <v>17797325.379999999</v>
      </c>
      <c r="H1527" s="57">
        <v>17797325.379999999</v>
      </c>
      <c r="I1527" s="57">
        <v>0</v>
      </c>
      <c r="J1527" s="57">
        <v>0</v>
      </c>
      <c r="K1527" s="57">
        <f t="shared" si="80"/>
        <v>0</v>
      </c>
      <c r="L1527" s="1" t="s">
        <v>6554</v>
      </c>
      <c r="M1527" s="1" t="s">
        <v>6929</v>
      </c>
      <c r="N1527" s="1" t="s">
        <v>6802</v>
      </c>
      <c r="O1527" s="1" t="s">
        <v>6554</v>
      </c>
      <c r="P1527" s="21" t="s">
        <v>6571</v>
      </c>
      <c r="U1527" s="1" t="str">
        <f t="shared" si="81"/>
        <v>'468</v>
      </c>
      <c r="AI1527" s="1"/>
      <c r="AM1527" s="1" t="s">
        <v>2773</v>
      </c>
    </row>
    <row r="1528" spans="1:39" x14ac:dyDescent="0.2">
      <c r="A1528" s="1" t="s">
        <v>2775</v>
      </c>
      <c r="B1528" s="1" t="s">
        <v>2776</v>
      </c>
      <c r="C1528" s="57">
        <v>0</v>
      </c>
      <c r="D1528" s="57">
        <v>0</v>
      </c>
      <c r="E1528" s="58">
        <v>18970365.66</v>
      </c>
      <c r="F1528" s="58">
        <v>19005046.100000001</v>
      </c>
      <c r="G1528" s="57">
        <v>18970365.66</v>
      </c>
      <c r="H1528" s="57">
        <v>19005046.100000001</v>
      </c>
      <c r="I1528" s="57">
        <v>0</v>
      </c>
      <c r="J1528" s="57">
        <v>34680.44</v>
      </c>
      <c r="K1528" s="57">
        <f t="shared" si="80"/>
        <v>-34680.44</v>
      </c>
      <c r="L1528" s="1" t="s">
        <v>6554</v>
      </c>
      <c r="M1528" s="1" t="s">
        <v>6929</v>
      </c>
      <c r="N1528" s="1" t="s">
        <v>6802</v>
      </c>
      <c r="O1528" s="1" t="s">
        <v>6554</v>
      </c>
      <c r="P1528" s="21" t="s">
        <v>6565</v>
      </c>
      <c r="U1528" s="1" t="str">
        <f t="shared" si="81"/>
        <v>'468</v>
      </c>
      <c r="V1528" s="1" t="s">
        <v>6854</v>
      </c>
      <c r="AI1528" s="1"/>
      <c r="AM1528" s="1" t="s">
        <v>2775</v>
      </c>
    </row>
    <row r="1529" spans="1:39" x14ac:dyDescent="0.2">
      <c r="A1529" s="1" t="s">
        <v>2777</v>
      </c>
      <c r="B1529" s="1" t="s">
        <v>2778</v>
      </c>
      <c r="C1529" s="57">
        <v>0</v>
      </c>
      <c r="D1529" s="57">
        <v>14073.81</v>
      </c>
      <c r="E1529" s="58">
        <v>199329685.30000001</v>
      </c>
      <c r="F1529" s="58">
        <v>199318052.34</v>
      </c>
      <c r="G1529" s="57">
        <v>199329685.30000001</v>
      </c>
      <c r="H1529" s="57">
        <v>199332126.15000001</v>
      </c>
      <c r="I1529" s="57">
        <v>0</v>
      </c>
      <c r="J1529" s="57">
        <v>2440.85</v>
      </c>
      <c r="K1529" s="57">
        <f t="shared" si="80"/>
        <v>-2440.85</v>
      </c>
      <c r="L1529" s="1" t="s">
        <v>6554</v>
      </c>
      <c r="M1529" s="1" t="s">
        <v>6929</v>
      </c>
      <c r="N1529" s="1" t="s">
        <v>6802</v>
      </c>
      <c r="O1529" s="1" t="s">
        <v>6554</v>
      </c>
      <c r="P1529" s="21" t="s">
        <v>6571</v>
      </c>
      <c r="U1529" s="1" t="str">
        <f t="shared" si="81"/>
        <v>'469</v>
      </c>
      <c r="AI1529" s="1"/>
      <c r="AM1529" s="1" t="s">
        <v>2777</v>
      </c>
    </row>
    <row r="1530" spans="1:39" x14ac:dyDescent="0.2">
      <c r="A1530" s="1" t="s">
        <v>2779</v>
      </c>
      <c r="B1530" s="1" t="s">
        <v>2780</v>
      </c>
      <c r="C1530" s="57">
        <v>0</v>
      </c>
      <c r="D1530" s="57">
        <v>0</v>
      </c>
      <c r="E1530" s="58">
        <v>34034851.460000001</v>
      </c>
      <c r="F1530" s="58">
        <v>34034851.460000001</v>
      </c>
      <c r="G1530" s="57">
        <v>34034851.460000001</v>
      </c>
      <c r="H1530" s="57">
        <v>34034851.460000001</v>
      </c>
      <c r="I1530" s="57">
        <v>0</v>
      </c>
      <c r="J1530" s="57">
        <v>0</v>
      </c>
      <c r="K1530" s="57">
        <f t="shared" si="80"/>
        <v>0</v>
      </c>
      <c r="L1530" s="1" t="s">
        <v>6554</v>
      </c>
      <c r="M1530" s="1" t="s">
        <v>6929</v>
      </c>
      <c r="N1530" s="1" t="s">
        <v>6802</v>
      </c>
      <c r="O1530" s="1" t="s">
        <v>6554</v>
      </c>
      <c r="P1530" s="21" t="s">
        <v>6571</v>
      </c>
      <c r="U1530" s="1" t="str">
        <f t="shared" si="81"/>
        <v>'469</v>
      </c>
      <c r="AI1530" s="1"/>
      <c r="AM1530" s="1" t="s">
        <v>2779</v>
      </c>
    </row>
    <row r="1531" spans="1:39" x14ac:dyDescent="0.2">
      <c r="A1531" s="1" t="s">
        <v>2781</v>
      </c>
      <c r="B1531" s="1" t="s">
        <v>2782</v>
      </c>
      <c r="C1531" s="57">
        <v>0</v>
      </c>
      <c r="D1531" s="57">
        <v>0</v>
      </c>
      <c r="E1531" s="58">
        <v>44434290.759999998</v>
      </c>
      <c r="F1531" s="58">
        <v>44434290.759999998</v>
      </c>
      <c r="G1531" s="57">
        <v>44434290.759999998</v>
      </c>
      <c r="H1531" s="57">
        <v>44434290.759999998</v>
      </c>
      <c r="I1531" s="57">
        <v>0</v>
      </c>
      <c r="J1531" s="57">
        <v>0</v>
      </c>
      <c r="K1531" s="57">
        <f t="shared" si="80"/>
        <v>0</v>
      </c>
      <c r="L1531" s="1" t="s">
        <v>6554</v>
      </c>
      <c r="M1531" s="1" t="s">
        <v>6929</v>
      </c>
      <c r="N1531" s="1" t="s">
        <v>6802</v>
      </c>
      <c r="O1531" s="1" t="s">
        <v>6554</v>
      </c>
      <c r="P1531" s="21" t="s">
        <v>6571</v>
      </c>
      <c r="U1531" s="1" t="str">
        <f t="shared" si="81"/>
        <v>'469</v>
      </c>
      <c r="AI1531" s="1"/>
      <c r="AM1531" s="1" t="s">
        <v>2781</v>
      </c>
    </row>
    <row r="1532" spans="1:39" x14ac:dyDescent="0.2">
      <c r="A1532" s="1" t="s">
        <v>2783</v>
      </c>
      <c r="B1532" s="1" t="s">
        <v>2784</v>
      </c>
      <c r="C1532" s="57">
        <v>0</v>
      </c>
      <c r="D1532" s="57">
        <v>0</v>
      </c>
      <c r="E1532" s="58">
        <v>119754108.83</v>
      </c>
      <c r="F1532" s="58">
        <v>119754108.83</v>
      </c>
      <c r="G1532" s="57">
        <v>119754108.83</v>
      </c>
      <c r="H1532" s="57">
        <v>119754108.83</v>
      </c>
      <c r="I1532" s="57">
        <v>0</v>
      </c>
      <c r="J1532" s="57">
        <v>0</v>
      </c>
      <c r="K1532" s="57">
        <f t="shared" si="80"/>
        <v>0</v>
      </c>
      <c r="L1532" s="1" t="s">
        <v>6554</v>
      </c>
      <c r="M1532" s="1" t="s">
        <v>6929</v>
      </c>
      <c r="N1532" s="1" t="s">
        <v>6802</v>
      </c>
      <c r="O1532" s="1" t="s">
        <v>6554</v>
      </c>
      <c r="P1532" s="21" t="s">
        <v>6571</v>
      </c>
      <c r="U1532" s="1" t="str">
        <f t="shared" si="81"/>
        <v>'469</v>
      </c>
      <c r="AI1532" s="1"/>
      <c r="AM1532" s="1" t="s">
        <v>2783</v>
      </c>
    </row>
    <row r="1533" spans="1:39" x14ac:dyDescent="0.2">
      <c r="A1533" s="1" t="s">
        <v>2785</v>
      </c>
      <c r="B1533" s="1" t="s">
        <v>2786</v>
      </c>
      <c r="C1533" s="57">
        <v>0</v>
      </c>
      <c r="D1533" s="57">
        <v>0</v>
      </c>
      <c r="E1533" s="58">
        <v>205674940.91</v>
      </c>
      <c r="F1533" s="58">
        <v>205674940.91</v>
      </c>
      <c r="G1533" s="57">
        <v>205674940.91</v>
      </c>
      <c r="H1533" s="57">
        <v>205674940.91</v>
      </c>
      <c r="I1533" s="57">
        <v>0</v>
      </c>
      <c r="J1533" s="57">
        <v>0</v>
      </c>
      <c r="K1533" s="57">
        <f t="shared" si="80"/>
        <v>0</v>
      </c>
      <c r="L1533" s="1" t="s">
        <v>6554</v>
      </c>
      <c r="M1533" s="1" t="s">
        <v>6929</v>
      </c>
      <c r="N1533" s="1" t="s">
        <v>6802</v>
      </c>
      <c r="O1533" s="1" t="s">
        <v>6554</v>
      </c>
      <c r="P1533" s="21" t="s">
        <v>6571</v>
      </c>
      <c r="U1533" s="1" t="str">
        <f t="shared" si="81"/>
        <v>'469</v>
      </c>
      <c r="AI1533" s="1"/>
      <c r="AM1533" s="1" t="s">
        <v>2785</v>
      </c>
    </row>
    <row r="1534" spans="1:39" x14ac:dyDescent="0.2">
      <c r="A1534" s="1" t="s">
        <v>2787</v>
      </c>
      <c r="B1534" s="1" t="s">
        <v>2788</v>
      </c>
      <c r="C1534" s="57">
        <v>0</v>
      </c>
      <c r="D1534" s="57">
        <v>0</v>
      </c>
      <c r="E1534" s="58">
        <v>43361770.200000003</v>
      </c>
      <c r="F1534" s="58">
        <v>43361770.200000003</v>
      </c>
      <c r="G1534" s="57">
        <v>43361770.200000003</v>
      </c>
      <c r="H1534" s="57">
        <v>43361770.200000003</v>
      </c>
      <c r="I1534" s="57">
        <v>0</v>
      </c>
      <c r="J1534" s="57">
        <v>0</v>
      </c>
      <c r="K1534" s="57">
        <f t="shared" si="80"/>
        <v>0</v>
      </c>
      <c r="L1534" s="1" t="s">
        <v>6554</v>
      </c>
      <c r="M1534" s="1" t="s">
        <v>6929</v>
      </c>
      <c r="N1534" s="1" t="s">
        <v>6802</v>
      </c>
      <c r="O1534" s="1" t="s">
        <v>6554</v>
      </c>
      <c r="P1534" s="21" t="s">
        <v>6571</v>
      </c>
      <c r="U1534" s="1" t="str">
        <f t="shared" si="81"/>
        <v>'469</v>
      </c>
      <c r="AI1534" s="1"/>
      <c r="AM1534" s="1" t="s">
        <v>2787</v>
      </c>
    </row>
    <row r="1535" spans="1:39" x14ac:dyDescent="0.2">
      <c r="A1535" s="1" t="s">
        <v>2789</v>
      </c>
      <c r="B1535" s="1" t="s">
        <v>2790</v>
      </c>
      <c r="C1535" s="57">
        <v>0</v>
      </c>
      <c r="D1535" s="57">
        <v>0.2</v>
      </c>
      <c r="E1535" s="58">
        <v>34515402.100000001</v>
      </c>
      <c r="F1535" s="58">
        <v>34515401.899999999</v>
      </c>
      <c r="G1535" s="57">
        <v>34515402.100000001</v>
      </c>
      <c r="H1535" s="57">
        <v>34515402.100000001</v>
      </c>
      <c r="I1535" s="57">
        <v>0</v>
      </c>
      <c r="J1535" s="57">
        <v>0</v>
      </c>
      <c r="K1535" s="57">
        <f t="shared" si="80"/>
        <v>0</v>
      </c>
      <c r="L1535" s="1" t="s">
        <v>6554</v>
      </c>
      <c r="M1535" s="1" t="s">
        <v>6929</v>
      </c>
      <c r="N1535" s="1" t="s">
        <v>6802</v>
      </c>
      <c r="O1535" s="1" t="s">
        <v>6554</v>
      </c>
      <c r="P1535" s="21" t="s">
        <v>6571</v>
      </c>
      <c r="U1535" s="1" t="str">
        <f t="shared" si="81"/>
        <v>'469</v>
      </c>
      <c r="AI1535" s="1"/>
      <c r="AM1535" s="1" t="s">
        <v>2789</v>
      </c>
    </row>
    <row r="1536" spans="1:39" x14ac:dyDescent="0.2">
      <c r="A1536" s="1" t="s">
        <v>2791</v>
      </c>
      <c r="B1536" s="1" t="s">
        <v>2792</v>
      </c>
      <c r="C1536" s="57">
        <v>0</v>
      </c>
      <c r="D1536" s="57">
        <v>1221.8399999999999</v>
      </c>
      <c r="E1536" s="58">
        <v>337956078.50999999</v>
      </c>
      <c r="F1536" s="58">
        <v>337954878.57999998</v>
      </c>
      <c r="G1536" s="57">
        <v>337956078.50999999</v>
      </c>
      <c r="H1536" s="57">
        <v>337956100.42000002</v>
      </c>
      <c r="I1536" s="57">
        <v>0</v>
      </c>
      <c r="J1536" s="57">
        <v>21.91</v>
      </c>
      <c r="K1536" s="57">
        <f t="shared" si="80"/>
        <v>-21.91</v>
      </c>
      <c r="L1536" s="1" t="s">
        <v>6554</v>
      </c>
      <c r="M1536" s="1" t="s">
        <v>6929</v>
      </c>
      <c r="N1536" s="1" t="s">
        <v>6802</v>
      </c>
      <c r="O1536" s="1" t="s">
        <v>6554</v>
      </c>
      <c r="P1536" s="21" t="s">
        <v>6571</v>
      </c>
      <c r="U1536" s="1" t="str">
        <f t="shared" si="81"/>
        <v>'469</v>
      </c>
      <c r="AI1536" s="1"/>
      <c r="AM1536" s="1" t="s">
        <v>2791</v>
      </c>
    </row>
    <row r="1537" spans="1:39" x14ac:dyDescent="0.2">
      <c r="A1537" s="1" t="s">
        <v>2793</v>
      </c>
      <c r="B1537" s="1" t="s">
        <v>2794</v>
      </c>
      <c r="C1537" s="57">
        <v>0</v>
      </c>
      <c r="D1537" s="57">
        <v>75519.23</v>
      </c>
      <c r="E1537" s="58">
        <v>26287.58</v>
      </c>
      <c r="F1537" s="58">
        <v>256043.28</v>
      </c>
      <c r="G1537" s="57">
        <v>26287.58</v>
      </c>
      <c r="H1537" s="57">
        <v>331562.51</v>
      </c>
      <c r="I1537" s="57">
        <v>0</v>
      </c>
      <c r="J1537" s="57">
        <v>305274.93</v>
      </c>
      <c r="K1537" s="57">
        <f t="shared" si="80"/>
        <v>-305274.93</v>
      </c>
      <c r="L1537" s="25" t="s">
        <v>6554</v>
      </c>
      <c r="M1537" s="1" t="s">
        <v>6929</v>
      </c>
      <c r="N1537" s="34" t="s">
        <v>6802</v>
      </c>
      <c r="O1537" s="25" t="s">
        <v>6575</v>
      </c>
      <c r="P1537" s="25" t="s">
        <v>6575</v>
      </c>
      <c r="U1537" s="1" t="str">
        <f t="shared" si="81"/>
        <v>'470</v>
      </c>
      <c r="AI1537" s="1"/>
      <c r="AM1537" s="1" t="s">
        <v>2793</v>
      </c>
    </row>
    <row r="1538" spans="1:39" x14ac:dyDescent="0.2">
      <c r="A1538" s="1" t="s">
        <v>2795</v>
      </c>
      <c r="B1538" s="1" t="s">
        <v>2796</v>
      </c>
      <c r="C1538" s="57">
        <v>0</v>
      </c>
      <c r="D1538" s="57">
        <v>277153.51</v>
      </c>
      <c r="E1538" s="58">
        <v>0</v>
      </c>
      <c r="F1538" s="58">
        <v>0</v>
      </c>
      <c r="G1538" s="57">
        <v>0</v>
      </c>
      <c r="H1538" s="57">
        <v>277153.51</v>
      </c>
      <c r="I1538" s="57">
        <v>0</v>
      </c>
      <c r="J1538" s="57">
        <v>277153.51</v>
      </c>
      <c r="K1538" s="57">
        <f t="shared" si="80"/>
        <v>-277153.51</v>
      </c>
      <c r="L1538" s="25" t="s">
        <v>6554</v>
      </c>
      <c r="M1538" s="1" t="s">
        <v>6929</v>
      </c>
      <c r="N1538" s="34" t="s">
        <v>6802</v>
      </c>
      <c r="O1538" s="25" t="s">
        <v>6574</v>
      </c>
      <c r="P1538" s="25" t="s">
        <v>6574</v>
      </c>
      <c r="U1538" s="1" t="str">
        <f t="shared" si="81"/>
        <v>'470</v>
      </c>
      <c r="AI1538" s="1"/>
      <c r="AM1538" s="1" t="s">
        <v>2795</v>
      </c>
    </row>
    <row r="1539" spans="1:39" x14ac:dyDescent="0.2">
      <c r="A1539" s="1" t="s">
        <v>2797</v>
      </c>
      <c r="B1539" s="1" t="s">
        <v>2798</v>
      </c>
      <c r="C1539" s="57">
        <v>0</v>
      </c>
      <c r="D1539" s="57">
        <v>320406.74</v>
      </c>
      <c r="E1539" s="58">
        <v>7188.95</v>
      </c>
      <c r="F1539" s="58">
        <v>0</v>
      </c>
      <c r="G1539" s="57">
        <v>7188.95</v>
      </c>
      <c r="H1539" s="57">
        <v>320406.74</v>
      </c>
      <c r="I1539" s="57">
        <v>0</v>
      </c>
      <c r="J1539" s="57">
        <v>313217.78999999998</v>
      </c>
      <c r="K1539" s="57">
        <f t="shared" si="80"/>
        <v>-313217.78999999998</v>
      </c>
      <c r="L1539" s="25" t="s">
        <v>6554</v>
      </c>
      <c r="M1539" s="1" t="s">
        <v>6929</v>
      </c>
      <c r="N1539" s="34" t="s">
        <v>6802</v>
      </c>
      <c r="O1539" s="25" t="s">
        <v>6573</v>
      </c>
      <c r="P1539" s="25" t="s">
        <v>6573</v>
      </c>
      <c r="U1539" s="1" t="str">
        <f t="shared" si="81"/>
        <v>'471</v>
      </c>
      <c r="AI1539" s="1"/>
      <c r="AM1539" s="1" t="s">
        <v>2797</v>
      </c>
    </row>
    <row r="1540" spans="1:39" x14ac:dyDescent="0.2">
      <c r="A1540" s="1" t="s">
        <v>2799</v>
      </c>
      <c r="B1540" s="1" t="s">
        <v>2800</v>
      </c>
      <c r="C1540" s="57">
        <v>0</v>
      </c>
      <c r="D1540" s="57">
        <v>2254395.9700000002</v>
      </c>
      <c r="E1540" s="58">
        <v>2765501.25</v>
      </c>
      <c r="F1540" s="58">
        <v>2692189.06</v>
      </c>
      <c r="G1540" s="57">
        <v>2765501.25</v>
      </c>
      <c r="H1540" s="57">
        <v>4946585.03</v>
      </c>
      <c r="I1540" s="57">
        <v>0</v>
      </c>
      <c r="J1540" s="57">
        <v>2181083.7799999998</v>
      </c>
      <c r="K1540" s="57">
        <f t="shared" si="80"/>
        <v>-2181083.7799999998</v>
      </c>
      <c r="L1540" s="1" t="s">
        <v>6552</v>
      </c>
      <c r="M1540" s="1" t="s">
        <v>6931</v>
      </c>
      <c r="N1540" s="1" t="s">
        <v>6808</v>
      </c>
      <c r="O1540" s="1" t="s">
        <v>6552</v>
      </c>
      <c r="P1540" s="21" t="s">
        <v>6572</v>
      </c>
      <c r="U1540" s="1" t="str">
        <f t="shared" si="81"/>
        <v>'472</v>
      </c>
      <c r="AI1540" s="1"/>
      <c r="AM1540" s="1" t="s">
        <v>2799</v>
      </c>
    </row>
    <row r="1541" spans="1:39" x14ac:dyDescent="0.2">
      <c r="A1541" s="1" t="s">
        <v>2801</v>
      </c>
      <c r="B1541" s="1" t="s">
        <v>2802</v>
      </c>
      <c r="C1541" s="57">
        <v>0</v>
      </c>
      <c r="D1541" s="57">
        <v>4316.16</v>
      </c>
      <c r="E1541" s="58">
        <v>6820.24</v>
      </c>
      <c r="F1541" s="58">
        <v>6059.52</v>
      </c>
      <c r="G1541" s="57">
        <v>6820.24</v>
      </c>
      <c r="H1541" s="57">
        <v>10375.68</v>
      </c>
      <c r="I1541" s="57">
        <v>0</v>
      </c>
      <c r="J1541" s="57">
        <v>3555.44</v>
      </c>
      <c r="K1541" s="57">
        <f t="shared" si="80"/>
        <v>-3555.44</v>
      </c>
      <c r="L1541" s="1" t="s">
        <v>6552</v>
      </c>
      <c r="M1541" s="1" t="s">
        <v>6931</v>
      </c>
      <c r="N1541" s="1" t="s">
        <v>6808</v>
      </c>
      <c r="O1541" s="1" t="s">
        <v>6552</v>
      </c>
      <c r="P1541" s="21" t="s">
        <v>6572</v>
      </c>
      <c r="U1541" s="1" t="str">
        <f t="shared" si="81"/>
        <v>'472</v>
      </c>
      <c r="AI1541" s="1"/>
      <c r="AM1541" s="1" t="s">
        <v>2801</v>
      </c>
    </row>
    <row r="1542" spans="1:39" x14ac:dyDescent="0.2">
      <c r="A1542" s="1" t="s">
        <v>2803</v>
      </c>
      <c r="B1542" s="1" t="s">
        <v>2804</v>
      </c>
      <c r="C1542" s="57">
        <v>0</v>
      </c>
      <c r="D1542" s="57">
        <v>68917.56</v>
      </c>
      <c r="E1542" s="58">
        <v>90107.38</v>
      </c>
      <c r="F1542" s="58">
        <v>71290.13</v>
      </c>
      <c r="G1542" s="57">
        <v>90107.38</v>
      </c>
      <c r="H1542" s="57">
        <v>140207.69</v>
      </c>
      <c r="I1542" s="57">
        <v>0</v>
      </c>
      <c r="J1542" s="57">
        <v>50100.31</v>
      </c>
      <c r="K1542" s="57">
        <f t="shared" si="80"/>
        <v>-50100.31</v>
      </c>
      <c r="L1542" s="1" t="s">
        <v>6552</v>
      </c>
      <c r="M1542" s="1" t="s">
        <v>6931</v>
      </c>
      <c r="N1542" s="1" t="s">
        <v>6808</v>
      </c>
      <c r="O1542" s="1" t="s">
        <v>6552</v>
      </c>
      <c r="P1542" s="21" t="s">
        <v>6572</v>
      </c>
      <c r="U1542" s="1" t="str">
        <f t="shared" si="81"/>
        <v>'472</v>
      </c>
      <c r="AI1542" s="1"/>
      <c r="AM1542" s="1" t="s">
        <v>2803</v>
      </c>
    </row>
    <row r="1543" spans="1:39" x14ac:dyDescent="0.2">
      <c r="A1543" s="1" t="s">
        <v>2805</v>
      </c>
      <c r="B1543" s="1" t="s">
        <v>2806</v>
      </c>
      <c r="C1543" s="57">
        <v>0</v>
      </c>
      <c r="D1543" s="57">
        <v>23936.3</v>
      </c>
      <c r="E1543" s="58">
        <v>36490.83</v>
      </c>
      <c r="F1543" s="58">
        <v>29806.3</v>
      </c>
      <c r="G1543" s="57">
        <v>36490.83</v>
      </c>
      <c r="H1543" s="57">
        <v>53742.6</v>
      </c>
      <c r="I1543" s="57">
        <v>0</v>
      </c>
      <c r="J1543" s="57">
        <v>17251.77</v>
      </c>
      <c r="K1543" s="57">
        <f t="shared" ref="K1543:K1606" si="82">I1543-J1543</f>
        <v>-17251.77</v>
      </c>
      <c r="L1543" s="1" t="s">
        <v>6552</v>
      </c>
      <c r="M1543" s="1" t="s">
        <v>6931</v>
      </c>
      <c r="N1543" s="1" t="s">
        <v>6808</v>
      </c>
      <c r="O1543" s="1" t="s">
        <v>6552</v>
      </c>
      <c r="P1543" s="21" t="s">
        <v>6572</v>
      </c>
      <c r="U1543" s="1" t="str">
        <f t="shared" ref="U1543:U1606" si="83">LEFT(A1543,4)</f>
        <v>'472</v>
      </c>
      <c r="AI1543" s="1"/>
      <c r="AM1543" s="1" t="s">
        <v>2805</v>
      </c>
    </row>
    <row r="1544" spans="1:39" x14ac:dyDescent="0.2">
      <c r="A1544" s="1" t="s">
        <v>2807</v>
      </c>
      <c r="B1544" s="1" t="s">
        <v>2808</v>
      </c>
      <c r="C1544" s="57">
        <v>0</v>
      </c>
      <c r="D1544" s="57">
        <v>157260.79999999999</v>
      </c>
      <c r="E1544" s="58">
        <v>283664.64000000001</v>
      </c>
      <c r="F1544" s="58">
        <v>269778.93</v>
      </c>
      <c r="G1544" s="57">
        <v>283664.64000000001</v>
      </c>
      <c r="H1544" s="57">
        <v>427039.73</v>
      </c>
      <c r="I1544" s="57">
        <v>0</v>
      </c>
      <c r="J1544" s="57">
        <v>143375.09</v>
      </c>
      <c r="K1544" s="57">
        <f t="shared" si="82"/>
        <v>-143375.09</v>
      </c>
      <c r="L1544" s="1" t="s">
        <v>6552</v>
      </c>
      <c r="M1544" s="1" t="s">
        <v>6931</v>
      </c>
      <c r="N1544" s="1" t="s">
        <v>6808</v>
      </c>
      <c r="O1544" s="1" t="s">
        <v>6552</v>
      </c>
      <c r="P1544" s="21" t="s">
        <v>6572</v>
      </c>
      <c r="U1544" s="1" t="str">
        <f t="shared" si="83"/>
        <v>'472</v>
      </c>
      <c r="AI1544" s="1"/>
      <c r="AM1544" s="1" t="s">
        <v>2807</v>
      </c>
    </row>
    <row r="1545" spans="1:39" x14ac:dyDescent="0.2">
      <c r="A1545" s="1" t="s">
        <v>2809</v>
      </c>
      <c r="B1545" s="1" t="s">
        <v>2810</v>
      </c>
      <c r="C1545" s="57">
        <v>0</v>
      </c>
      <c r="D1545" s="57">
        <v>1180.8</v>
      </c>
      <c r="E1545" s="58">
        <v>1690.68</v>
      </c>
      <c r="F1545" s="58">
        <v>1137.73</v>
      </c>
      <c r="G1545" s="57">
        <v>1690.68</v>
      </c>
      <c r="H1545" s="57">
        <v>2318.5300000000002</v>
      </c>
      <c r="I1545" s="57">
        <v>0</v>
      </c>
      <c r="J1545" s="57">
        <v>627.85</v>
      </c>
      <c r="K1545" s="57">
        <f t="shared" si="82"/>
        <v>-627.85</v>
      </c>
      <c r="L1545" s="1" t="s">
        <v>6552</v>
      </c>
      <c r="M1545" s="1" t="s">
        <v>6931</v>
      </c>
      <c r="N1545" s="1" t="s">
        <v>6808</v>
      </c>
      <c r="O1545" s="1" t="s">
        <v>6552</v>
      </c>
      <c r="P1545" s="21" t="s">
        <v>6572</v>
      </c>
      <c r="U1545" s="1" t="str">
        <f t="shared" si="83"/>
        <v>'472</v>
      </c>
      <c r="AI1545" s="1"/>
      <c r="AM1545" s="1" t="s">
        <v>2809</v>
      </c>
    </row>
    <row r="1546" spans="1:39" x14ac:dyDescent="0.2">
      <c r="A1546" s="1" t="s">
        <v>2811</v>
      </c>
      <c r="B1546" s="1" t="s">
        <v>2812</v>
      </c>
      <c r="C1546" s="57">
        <v>0</v>
      </c>
      <c r="D1546" s="57">
        <v>318161.87</v>
      </c>
      <c r="E1546" s="58">
        <v>348688.36</v>
      </c>
      <c r="F1546" s="58">
        <v>320341.23</v>
      </c>
      <c r="G1546" s="57">
        <v>348688.36</v>
      </c>
      <c r="H1546" s="57">
        <v>638503.1</v>
      </c>
      <c r="I1546" s="57">
        <v>0</v>
      </c>
      <c r="J1546" s="57">
        <v>289814.74</v>
      </c>
      <c r="K1546" s="57">
        <f t="shared" si="82"/>
        <v>-289814.74</v>
      </c>
      <c r="L1546" s="1" t="s">
        <v>6552</v>
      </c>
      <c r="M1546" s="1" t="s">
        <v>6931</v>
      </c>
      <c r="N1546" s="1" t="s">
        <v>6808</v>
      </c>
      <c r="O1546" s="1" t="s">
        <v>6552</v>
      </c>
      <c r="P1546" s="21" t="s">
        <v>6572</v>
      </c>
      <c r="U1546" s="1" t="str">
        <f t="shared" si="83"/>
        <v>'472</v>
      </c>
      <c r="AI1546" s="1"/>
      <c r="AM1546" s="1" t="s">
        <v>2811</v>
      </c>
    </row>
    <row r="1547" spans="1:39" x14ac:dyDescent="0.2">
      <c r="A1547" s="1" t="s">
        <v>2813</v>
      </c>
      <c r="B1547" s="1" t="s">
        <v>2814</v>
      </c>
      <c r="C1547" s="57">
        <v>0</v>
      </c>
      <c r="D1547" s="57">
        <v>5303.79</v>
      </c>
      <c r="E1547" s="58">
        <v>26072.93</v>
      </c>
      <c r="F1547" s="58">
        <v>22449.75</v>
      </c>
      <c r="G1547" s="57">
        <v>26072.93</v>
      </c>
      <c r="H1547" s="57">
        <v>27753.54</v>
      </c>
      <c r="I1547" s="57">
        <v>0</v>
      </c>
      <c r="J1547" s="57">
        <v>1680.61</v>
      </c>
      <c r="K1547" s="57">
        <f t="shared" si="82"/>
        <v>-1680.61</v>
      </c>
      <c r="L1547" s="1" t="s">
        <v>6552</v>
      </c>
      <c r="M1547" s="1" t="s">
        <v>6931</v>
      </c>
      <c r="N1547" s="1" t="s">
        <v>6808</v>
      </c>
      <c r="O1547" s="1" t="s">
        <v>6552</v>
      </c>
      <c r="P1547" s="21" t="s">
        <v>6572</v>
      </c>
      <c r="U1547" s="1" t="str">
        <f t="shared" si="83"/>
        <v>'472</v>
      </c>
      <c r="AI1547" s="1"/>
      <c r="AM1547" s="1" t="s">
        <v>2813</v>
      </c>
    </row>
    <row r="1548" spans="1:39" x14ac:dyDescent="0.2">
      <c r="A1548" s="1" t="s">
        <v>6142</v>
      </c>
      <c r="B1548" s="1" t="s">
        <v>6143</v>
      </c>
      <c r="C1548" s="57">
        <v>0</v>
      </c>
      <c r="D1548" s="57">
        <v>0</v>
      </c>
      <c r="E1548" s="58">
        <v>0</v>
      </c>
      <c r="F1548" s="58">
        <v>0</v>
      </c>
      <c r="G1548" s="57">
        <v>0</v>
      </c>
      <c r="H1548" s="57">
        <v>0</v>
      </c>
      <c r="I1548" s="57">
        <v>0</v>
      </c>
      <c r="J1548" s="57">
        <v>0</v>
      </c>
      <c r="K1548" s="57">
        <f t="shared" si="82"/>
        <v>0</v>
      </c>
      <c r="L1548" s="1" t="s">
        <v>6554</v>
      </c>
      <c r="M1548" s="1" t="s">
        <v>6929</v>
      </c>
      <c r="N1548" s="1" t="s">
        <v>6802</v>
      </c>
      <c r="O1548" s="1" t="s">
        <v>6554</v>
      </c>
      <c r="P1548" s="21" t="s">
        <v>6571</v>
      </c>
      <c r="U1548" s="1" t="str">
        <f t="shared" si="83"/>
        <v>'474</v>
      </c>
      <c r="AI1548" s="1"/>
      <c r="AM1548" s="1" t="e">
        <v>#N/A</v>
      </c>
    </row>
    <row r="1549" spans="1:39" x14ac:dyDescent="0.2">
      <c r="A1549" s="1" t="s">
        <v>2815</v>
      </c>
      <c r="B1549" s="1" t="s">
        <v>2816</v>
      </c>
      <c r="C1549" s="57">
        <v>0</v>
      </c>
      <c r="D1549" s="57">
        <v>0</v>
      </c>
      <c r="E1549" s="58">
        <v>1726236.05</v>
      </c>
      <c r="F1549" s="58">
        <v>1726236.05</v>
      </c>
      <c r="G1549" s="57">
        <v>1726236.05</v>
      </c>
      <c r="H1549" s="57">
        <v>1726236.05</v>
      </c>
      <c r="I1549" s="57">
        <v>0</v>
      </c>
      <c r="J1549" s="57">
        <v>0</v>
      </c>
      <c r="K1549" s="57">
        <f t="shared" si="82"/>
        <v>0</v>
      </c>
      <c r="L1549" s="1" t="s">
        <v>6554</v>
      </c>
      <c r="M1549" s="1" t="s">
        <v>6929</v>
      </c>
      <c r="N1549" s="1" t="s">
        <v>6802</v>
      </c>
      <c r="O1549" s="1" t="s">
        <v>6554</v>
      </c>
      <c r="P1549" s="21" t="s">
        <v>6571</v>
      </c>
      <c r="U1549" s="1" t="str">
        <f t="shared" si="83"/>
        <v>'475</v>
      </c>
      <c r="AI1549" s="1"/>
      <c r="AM1549" s="1" t="s">
        <v>2815</v>
      </c>
    </row>
    <row r="1550" spans="1:39" x14ac:dyDescent="0.2">
      <c r="A1550" s="1" t="s">
        <v>2817</v>
      </c>
      <c r="B1550" s="1" t="s">
        <v>2818</v>
      </c>
      <c r="C1550" s="57">
        <v>0</v>
      </c>
      <c r="D1550" s="57">
        <v>0</v>
      </c>
      <c r="E1550" s="58">
        <v>158217.16</v>
      </c>
      <c r="F1550" s="58">
        <v>158217.16</v>
      </c>
      <c r="G1550" s="57">
        <v>158217.16</v>
      </c>
      <c r="H1550" s="57">
        <v>158217.16</v>
      </c>
      <c r="I1550" s="57">
        <v>0</v>
      </c>
      <c r="J1550" s="57">
        <v>0</v>
      </c>
      <c r="K1550" s="57">
        <f t="shared" si="82"/>
        <v>0</v>
      </c>
      <c r="L1550" s="1" t="s">
        <v>6554</v>
      </c>
      <c r="M1550" s="1" t="s">
        <v>6929</v>
      </c>
      <c r="N1550" s="1" t="s">
        <v>6802</v>
      </c>
      <c r="O1550" s="1" t="s">
        <v>6554</v>
      </c>
      <c r="P1550" s="21" t="s">
        <v>6571</v>
      </c>
      <c r="U1550" s="1" t="str">
        <f t="shared" si="83"/>
        <v>'475</v>
      </c>
      <c r="AI1550" s="1"/>
      <c r="AM1550" s="1" t="s">
        <v>2817</v>
      </c>
    </row>
    <row r="1551" spans="1:39" x14ac:dyDescent="0.2">
      <c r="A1551" s="1" t="s">
        <v>2819</v>
      </c>
      <c r="B1551" s="1" t="s">
        <v>2820</v>
      </c>
      <c r="C1551" s="57">
        <v>0</v>
      </c>
      <c r="D1551" s="57">
        <v>0</v>
      </c>
      <c r="E1551" s="58">
        <v>2859.84</v>
      </c>
      <c r="F1551" s="58">
        <v>2860.54</v>
      </c>
      <c r="G1551" s="57">
        <v>2859.84</v>
      </c>
      <c r="H1551" s="57">
        <v>2860.54</v>
      </c>
      <c r="I1551" s="57">
        <v>0</v>
      </c>
      <c r="J1551" s="57">
        <v>0.7</v>
      </c>
      <c r="K1551" s="57">
        <f t="shared" si="82"/>
        <v>-0.7</v>
      </c>
      <c r="L1551" s="1" t="s">
        <v>6554</v>
      </c>
      <c r="M1551" s="1" t="s">
        <v>6929</v>
      </c>
      <c r="N1551" s="1" t="s">
        <v>6802</v>
      </c>
      <c r="O1551" s="1" t="s">
        <v>6554</v>
      </c>
      <c r="P1551" s="21" t="s">
        <v>6571</v>
      </c>
      <c r="U1551" s="1" t="str">
        <f t="shared" si="83"/>
        <v>'475</v>
      </c>
      <c r="AI1551" s="1"/>
      <c r="AM1551" s="1" t="s">
        <v>2819</v>
      </c>
    </row>
    <row r="1552" spans="1:39" x14ac:dyDescent="0.2">
      <c r="A1552" s="1" t="s">
        <v>2821</v>
      </c>
      <c r="B1552" s="1" t="s">
        <v>2822</v>
      </c>
      <c r="C1552" s="57">
        <v>0</v>
      </c>
      <c r="D1552" s="57">
        <v>42605.64</v>
      </c>
      <c r="E1552" s="58">
        <v>296413.68</v>
      </c>
      <c r="F1552" s="58">
        <v>270140.62</v>
      </c>
      <c r="G1552" s="57">
        <v>296413.68</v>
      </c>
      <c r="H1552" s="57">
        <v>312746.26</v>
      </c>
      <c r="I1552" s="57">
        <v>0</v>
      </c>
      <c r="J1552" s="57">
        <v>16332.58</v>
      </c>
      <c r="K1552" s="57">
        <f t="shared" si="82"/>
        <v>-16332.58</v>
      </c>
      <c r="L1552" s="1" t="s">
        <v>6554</v>
      </c>
      <c r="M1552" s="1" t="s">
        <v>6929</v>
      </c>
      <c r="N1552" s="1" t="s">
        <v>6802</v>
      </c>
      <c r="O1552" s="1" t="s">
        <v>6567</v>
      </c>
      <c r="P1552" s="21" t="s">
        <v>6571</v>
      </c>
      <c r="U1552" s="1" t="str">
        <f t="shared" si="83"/>
        <v>'476</v>
      </c>
      <c r="AI1552" s="1"/>
      <c r="AM1552" s="1" t="s">
        <v>2821</v>
      </c>
    </row>
    <row r="1553" spans="1:39" x14ac:dyDescent="0.2">
      <c r="A1553" s="1" t="s">
        <v>2823</v>
      </c>
      <c r="B1553" s="1" t="s">
        <v>2824</v>
      </c>
      <c r="C1553" s="57">
        <v>0</v>
      </c>
      <c r="D1553" s="57">
        <v>14939.68</v>
      </c>
      <c r="E1553" s="58">
        <v>205064.69</v>
      </c>
      <c r="F1553" s="58">
        <v>206680.7</v>
      </c>
      <c r="G1553" s="57">
        <v>205064.69</v>
      </c>
      <c r="H1553" s="57">
        <v>221620.38</v>
      </c>
      <c r="I1553" s="57">
        <v>0</v>
      </c>
      <c r="J1553" s="57">
        <v>16555.689999999999</v>
      </c>
      <c r="K1553" s="57">
        <f t="shared" si="82"/>
        <v>-16555.689999999999</v>
      </c>
      <c r="L1553" s="1" t="s">
        <v>6554</v>
      </c>
      <c r="M1553" s="1" t="s">
        <v>6929</v>
      </c>
      <c r="N1553" s="1" t="s">
        <v>6802</v>
      </c>
      <c r="O1553" s="1" t="s">
        <v>6567</v>
      </c>
      <c r="P1553" s="21" t="s">
        <v>6571</v>
      </c>
      <c r="U1553" s="1" t="str">
        <f t="shared" si="83"/>
        <v>'476</v>
      </c>
      <c r="AI1553" s="1"/>
      <c r="AM1553" s="1" t="s">
        <v>2823</v>
      </c>
    </row>
    <row r="1554" spans="1:39" x14ac:dyDescent="0.2">
      <c r="A1554" s="1" t="s">
        <v>2825</v>
      </c>
      <c r="B1554" s="1" t="s">
        <v>2826</v>
      </c>
      <c r="C1554" s="57">
        <v>0</v>
      </c>
      <c r="D1554" s="57">
        <v>10</v>
      </c>
      <c r="E1554" s="58">
        <v>5631.16</v>
      </c>
      <c r="F1554" s="58">
        <v>5631.16</v>
      </c>
      <c r="G1554" s="57">
        <v>5631.16</v>
      </c>
      <c r="H1554" s="57">
        <v>5641.16</v>
      </c>
      <c r="I1554" s="57">
        <v>0</v>
      </c>
      <c r="J1554" s="57">
        <v>10</v>
      </c>
      <c r="K1554" s="57">
        <f t="shared" si="82"/>
        <v>-10</v>
      </c>
      <c r="L1554" s="1" t="s">
        <v>6554</v>
      </c>
      <c r="M1554" s="1" t="s">
        <v>6929</v>
      </c>
      <c r="N1554" s="1" t="s">
        <v>6802</v>
      </c>
      <c r="O1554" s="1" t="s">
        <v>6566</v>
      </c>
      <c r="P1554" s="21" t="s">
        <v>6571</v>
      </c>
      <c r="U1554" s="1" t="str">
        <f t="shared" si="83"/>
        <v>'477</v>
      </c>
      <c r="AI1554" s="1"/>
      <c r="AM1554" s="1" t="s">
        <v>2825</v>
      </c>
    </row>
    <row r="1555" spans="1:39" x14ac:dyDescent="0.2">
      <c r="A1555" s="1" t="s">
        <v>2827</v>
      </c>
      <c r="B1555" s="1" t="s">
        <v>2828</v>
      </c>
      <c r="C1555" s="57">
        <v>0</v>
      </c>
      <c r="D1555" s="57">
        <v>10</v>
      </c>
      <c r="E1555" s="58">
        <v>5631.16</v>
      </c>
      <c r="F1555" s="58">
        <v>5631.16</v>
      </c>
      <c r="G1555" s="57">
        <v>5631.16</v>
      </c>
      <c r="H1555" s="57">
        <v>5641.16</v>
      </c>
      <c r="I1555" s="57">
        <v>0</v>
      </c>
      <c r="J1555" s="57">
        <v>10</v>
      </c>
      <c r="K1555" s="57">
        <f t="shared" si="82"/>
        <v>-10</v>
      </c>
      <c r="L1555" s="1" t="s">
        <v>6554</v>
      </c>
      <c r="M1555" s="1" t="s">
        <v>6929</v>
      </c>
      <c r="N1555" s="1" t="s">
        <v>6802</v>
      </c>
      <c r="O1555" s="1" t="s">
        <v>6566</v>
      </c>
      <c r="P1555" s="21" t="s">
        <v>6571</v>
      </c>
      <c r="U1555" s="1" t="str">
        <f t="shared" si="83"/>
        <v>'477</v>
      </c>
      <c r="AI1555" s="1"/>
      <c r="AM1555" s="1" t="s">
        <v>2827</v>
      </c>
    </row>
    <row r="1556" spans="1:39" x14ac:dyDescent="0.2">
      <c r="A1556" s="1" t="s">
        <v>2829</v>
      </c>
      <c r="B1556" s="1" t="s">
        <v>2830</v>
      </c>
      <c r="C1556" s="57">
        <v>0</v>
      </c>
      <c r="D1556" s="57">
        <v>1781.19</v>
      </c>
      <c r="E1556" s="58">
        <v>22688.19</v>
      </c>
      <c r="F1556" s="58">
        <v>20907</v>
      </c>
      <c r="G1556" s="57">
        <v>22688.19</v>
      </c>
      <c r="H1556" s="57">
        <v>22688.19</v>
      </c>
      <c r="I1556" s="57">
        <v>0</v>
      </c>
      <c r="J1556" s="57">
        <v>0</v>
      </c>
      <c r="K1556" s="57">
        <f t="shared" si="82"/>
        <v>0</v>
      </c>
      <c r="L1556" s="1" t="s">
        <v>6554</v>
      </c>
      <c r="M1556" s="1" t="s">
        <v>6929</v>
      </c>
      <c r="N1556" s="1" t="s">
        <v>6802</v>
      </c>
      <c r="O1556" s="1" t="s">
        <v>6554</v>
      </c>
      <c r="P1556" s="21" t="s">
        <v>6571</v>
      </c>
      <c r="U1556" s="1" t="str">
        <f t="shared" si="83"/>
        <v>'477</v>
      </c>
      <c r="AI1556" s="1"/>
      <c r="AM1556" s="1" t="s">
        <v>2829</v>
      </c>
    </row>
    <row r="1557" spans="1:39" x14ac:dyDescent="0.2">
      <c r="A1557" s="1" t="s">
        <v>2831</v>
      </c>
      <c r="B1557" s="1" t="s">
        <v>2832</v>
      </c>
      <c r="C1557" s="57">
        <v>0</v>
      </c>
      <c r="D1557" s="57">
        <v>0</v>
      </c>
      <c r="E1557" s="58">
        <v>46934.9</v>
      </c>
      <c r="F1557" s="58">
        <v>46934.9</v>
      </c>
      <c r="G1557" s="57">
        <v>46934.9</v>
      </c>
      <c r="H1557" s="57">
        <v>46934.9</v>
      </c>
      <c r="I1557" s="57">
        <v>0</v>
      </c>
      <c r="J1557" s="57">
        <v>0</v>
      </c>
      <c r="K1557" s="57">
        <f t="shared" si="82"/>
        <v>0</v>
      </c>
      <c r="L1557" s="1" t="s">
        <v>6554</v>
      </c>
      <c r="M1557" s="1" t="s">
        <v>6929</v>
      </c>
      <c r="N1557" s="1" t="s">
        <v>6802</v>
      </c>
      <c r="O1557" s="1" t="s">
        <v>6554</v>
      </c>
      <c r="P1557" s="21" t="s">
        <v>6571</v>
      </c>
      <c r="U1557" s="1" t="str">
        <f t="shared" si="83"/>
        <v>'477</v>
      </c>
      <c r="AI1557" s="1"/>
      <c r="AM1557" s="1" t="s">
        <v>2831</v>
      </c>
    </row>
    <row r="1558" spans="1:39" x14ac:dyDescent="0.2">
      <c r="A1558" s="1" t="s">
        <v>2833</v>
      </c>
      <c r="B1558" s="1" t="s">
        <v>2834</v>
      </c>
      <c r="C1558" s="57">
        <v>0</v>
      </c>
      <c r="D1558" s="57">
        <v>0</v>
      </c>
      <c r="E1558" s="58">
        <v>65423.38</v>
      </c>
      <c r="F1558" s="58">
        <v>65423.38</v>
      </c>
      <c r="G1558" s="57">
        <v>65423.38</v>
      </c>
      <c r="H1558" s="57">
        <v>65423.38</v>
      </c>
      <c r="I1558" s="57">
        <v>0</v>
      </c>
      <c r="J1558" s="57">
        <v>0</v>
      </c>
      <c r="K1558" s="57">
        <f t="shared" si="82"/>
        <v>0</v>
      </c>
      <c r="L1558" s="1" t="s">
        <v>6554</v>
      </c>
      <c r="M1558" s="1" t="s">
        <v>6929</v>
      </c>
      <c r="N1558" s="1" t="s">
        <v>6802</v>
      </c>
      <c r="O1558" s="1" t="s">
        <v>6554</v>
      </c>
      <c r="P1558" s="21" t="s">
        <v>6571</v>
      </c>
      <c r="U1558" s="1" t="str">
        <f t="shared" si="83"/>
        <v>'477</v>
      </c>
      <c r="AI1558" s="1"/>
      <c r="AM1558" s="1" t="s">
        <v>2833</v>
      </c>
    </row>
    <row r="1559" spans="1:39" x14ac:dyDescent="0.2">
      <c r="A1559" s="1" t="s">
        <v>6144</v>
      </c>
      <c r="B1559" s="1" t="s">
        <v>6145</v>
      </c>
      <c r="C1559" s="57">
        <v>0</v>
      </c>
      <c r="D1559" s="57">
        <v>0</v>
      </c>
      <c r="E1559" s="58">
        <v>31382.85</v>
      </c>
      <c r="F1559" s="58">
        <v>31382.85</v>
      </c>
      <c r="G1559" s="57">
        <v>31382.85</v>
      </c>
      <c r="H1559" s="57">
        <v>31382.85</v>
      </c>
      <c r="I1559" s="57">
        <v>0</v>
      </c>
      <c r="J1559" s="57">
        <v>0</v>
      </c>
      <c r="K1559" s="57">
        <f t="shared" si="82"/>
        <v>0</v>
      </c>
      <c r="L1559" s="1" t="s">
        <v>6554</v>
      </c>
      <c r="M1559" s="1" t="s">
        <v>6929</v>
      </c>
      <c r="N1559" s="1" t="s">
        <v>6802</v>
      </c>
      <c r="O1559" s="1" t="s">
        <v>6554</v>
      </c>
      <c r="P1559" s="21" t="s">
        <v>6571</v>
      </c>
      <c r="U1559" s="1" t="str">
        <f t="shared" si="83"/>
        <v>'477</v>
      </c>
      <c r="AI1559" s="1"/>
      <c r="AM1559" s="1" t="e">
        <v>#N/A</v>
      </c>
    </row>
    <row r="1560" spans="1:39" x14ac:dyDescent="0.2">
      <c r="A1560" s="1" t="s">
        <v>2835</v>
      </c>
      <c r="B1560" s="1" t="s">
        <v>2836</v>
      </c>
      <c r="C1560" s="57">
        <v>0</v>
      </c>
      <c r="D1560" s="57">
        <v>0</v>
      </c>
      <c r="E1560" s="58">
        <v>8088</v>
      </c>
      <c r="F1560" s="58">
        <v>8088</v>
      </c>
      <c r="G1560" s="57">
        <v>8088</v>
      </c>
      <c r="H1560" s="57">
        <v>8088</v>
      </c>
      <c r="I1560" s="57">
        <v>0</v>
      </c>
      <c r="J1560" s="57">
        <v>0</v>
      </c>
      <c r="K1560" s="57">
        <f t="shared" si="82"/>
        <v>0</v>
      </c>
      <c r="L1560" s="1" t="s">
        <v>6554</v>
      </c>
      <c r="M1560" s="1" t="s">
        <v>6929</v>
      </c>
      <c r="N1560" s="1" t="s">
        <v>6802</v>
      </c>
      <c r="O1560" s="1" t="s">
        <v>6554</v>
      </c>
      <c r="P1560" s="21" t="s">
        <v>6571</v>
      </c>
      <c r="U1560" s="1" t="str">
        <f t="shared" si="83"/>
        <v>'477</v>
      </c>
      <c r="AI1560" s="1"/>
      <c r="AM1560" s="1" t="s">
        <v>2835</v>
      </c>
    </row>
    <row r="1561" spans="1:39" x14ac:dyDescent="0.2">
      <c r="A1561" s="1" t="s">
        <v>2837</v>
      </c>
      <c r="B1561" s="1" t="s">
        <v>2838</v>
      </c>
      <c r="C1561" s="57">
        <v>0</v>
      </c>
      <c r="D1561" s="57">
        <v>69.650000000000006</v>
      </c>
      <c r="E1561" s="58">
        <v>88612.57</v>
      </c>
      <c r="F1561" s="58">
        <v>88542.92</v>
      </c>
      <c r="G1561" s="57">
        <v>88612.57</v>
      </c>
      <c r="H1561" s="57">
        <v>88612.57</v>
      </c>
      <c r="I1561" s="57">
        <v>0</v>
      </c>
      <c r="J1561" s="57">
        <v>0</v>
      </c>
      <c r="K1561" s="57">
        <f t="shared" si="82"/>
        <v>0</v>
      </c>
      <c r="L1561" s="1" t="s">
        <v>6554</v>
      </c>
      <c r="M1561" s="1" t="s">
        <v>6929</v>
      </c>
      <c r="N1561" s="1" t="s">
        <v>6802</v>
      </c>
      <c r="O1561" s="1" t="s">
        <v>6554</v>
      </c>
      <c r="P1561" s="21" t="s">
        <v>6571</v>
      </c>
      <c r="U1561" s="1" t="str">
        <f t="shared" si="83"/>
        <v>'477</v>
      </c>
      <c r="AI1561" s="1"/>
      <c r="AM1561" s="1" t="s">
        <v>2837</v>
      </c>
    </row>
    <row r="1562" spans="1:39" x14ac:dyDescent="0.2">
      <c r="A1562" s="1" t="s">
        <v>2839</v>
      </c>
      <c r="B1562" s="1" t="s">
        <v>2840</v>
      </c>
      <c r="C1562" s="57">
        <v>0</v>
      </c>
      <c r="D1562" s="57">
        <v>0</v>
      </c>
      <c r="E1562" s="58">
        <v>147449.70000000001</v>
      </c>
      <c r="F1562" s="58">
        <v>147449.70000000001</v>
      </c>
      <c r="G1562" s="57">
        <v>147449.70000000001</v>
      </c>
      <c r="H1562" s="57">
        <v>147449.70000000001</v>
      </c>
      <c r="I1562" s="57">
        <v>0</v>
      </c>
      <c r="J1562" s="57">
        <v>0</v>
      </c>
      <c r="K1562" s="57">
        <f t="shared" si="82"/>
        <v>0</v>
      </c>
      <c r="L1562" s="1" t="s">
        <v>6554</v>
      </c>
      <c r="M1562" s="1" t="s">
        <v>6929</v>
      </c>
      <c r="N1562" s="1" t="s">
        <v>6802</v>
      </c>
      <c r="O1562" s="1" t="s">
        <v>6554</v>
      </c>
      <c r="P1562" s="21" t="s">
        <v>6571</v>
      </c>
      <c r="U1562" s="1" t="str">
        <f t="shared" si="83"/>
        <v>'477</v>
      </c>
      <c r="AI1562" s="1"/>
      <c r="AM1562" s="1" t="s">
        <v>2839</v>
      </c>
    </row>
    <row r="1563" spans="1:39" x14ac:dyDescent="0.2">
      <c r="A1563" s="1" t="s">
        <v>2841</v>
      </c>
      <c r="B1563" s="1" t="s">
        <v>2842</v>
      </c>
      <c r="C1563" s="57">
        <v>0</v>
      </c>
      <c r="D1563" s="57">
        <v>68302.3</v>
      </c>
      <c r="E1563" s="58">
        <v>107750.32</v>
      </c>
      <c r="F1563" s="58">
        <v>97223.41</v>
      </c>
      <c r="G1563" s="57">
        <v>107750.32</v>
      </c>
      <c r="H1563" s="57">
        <v>165525.71</v>
      </c>
      <c r="I1563" s="57">
        <v>0</v>
      </c>
      <c r="J1563" s="57">
        <v>57775.39</v>
      </c>
      <c r="K1563" s="57">
        <f t="shared" si="82"/>
        <v>-57775.39</v>
      </c>
      <c r="L1563" s="1" t="s">
        <v>6554</v>
      </c>
      <c r="M1563" s="1" t="s">
        <v>6929</v>
      </c>
      <c r="N1563" s="1" t="s">
        <v>6802</v>
      </c>
      <c r="O1563" s="1" t="s">
        <v>6566</v>
      </c>
      <c r="P1563" s="21" t="s">
        <v>6571</v>
      </c>
      <c r="U1563" s="1" t="str">
        <f t="shared" si="83"/>
        <v>'477</v>
      </c>
      <c r="AI1563" s="1"/>
      <c r="AM1563" s="1" t="s">
        <v>2841</v>
      </c>
    </row>
    <row r="1564" spans="1:39" x14ac:dyDescent="0.2">
      <c r="A1564" s="1" t="s">
        <v>2843</v>
      </c>
      <c r="B1564" s="1" t="s">
        <v>2844</v>
      </c>
      <c r="C1564" s="57">
        <v>0</v>
      </c>
      <c r="D1564" s="57">
        <v>35323.379999999997</v>
      </c>
      <c r="E1564" s="58">
        <v>55894.51</v>
      </c>
      <c r="F1564" s="58">
        <v>51316.4</v>
      </c>
      <c r="G1564" s="57">
        <v>55894.51</v>
      </c>
      <c r="H1564" s="57">
        <v>86639.78</v>
      </c>
      <c r="I1564" s="57">
        <v>0</v>
      </c>
      <c r="J1564" s="57">
        <v>30745.27</v>
      </c>
      <c r="K1564" s="57">
        <f t="shared" si="82"/>
        <v>-30745.27</v>
      </c>
      <c r="L1564" s="1" t="s">
        <v>6554</v>
      </c>
      <c r="M1564" s="1" t="s">
        <v>6929</v>
      </c>
      <c r="N1564" s="1" t="s">
        <v>6802</v>
      </c>
      <c r="O1564" s="1" t="s">
        <v>6566</v>
      </c>
      <c r="P1564" s="21" t="s">
        <v>6571</v>
      </c>
      <c r="U1564" s="1" t="str">
        <f t="shared" si="83"/>
        <v>'477</v>
      </c>
      <c r="AI1564" s="1"/>
      <c r="AM1564" s="1" t="s">
        <v>2843</v>
      </c>
    </row>
    <row r="1565" spans="1:39" x14ac:dyDescent="0.2">
      <c r="A1565" s="1" t="s">
        <v>6146</v>
      </c>
      <c r="B1565" s="1" t="s">
        <v>6147</v>
      </c>
      <c r="C1565" s="57">
        <v>0</v>
      </c>
      <c r="D1565" s="57">
        <v>0</v>
      </c>
      <c r="E1565" s="58">
        <v>3688.29</v>
      </c>
      <c r="F1565" s="58">
        <v>3688.29</v>
      </c>
      <c r="G1565" s="57">
        <v>3688.29</v>
      </c>
      <c r="H1565" s="57">
        <v>3688.29</v>
      </c>
      <c r="I1565" s="57">
        <v>0</v>
      </c>
      <c r="J1565" s="57">
        <v>0</v>
      </c>
      <c r="K1565" s="57">
        <f t="shared" si="82"/>
        <v>0</v>
      </c>
      <c r="L1565" s="1" t="s">
        <v>6554</v>
      </c>
      <c r="M1565" s="1" t="s">
        <v>6929</v>
      </c>
      <c r="N1565" s="1" t="s">
        <v>6802</v>
      </c>
      <c r="O1565" s="1" t="s">
        <v>6554</v>
      </c>
      <c r="P1565" s="21" t="s">
        <v>6560</v>
      </c>
      <c r="U1565" s="1" t="str">
        <f t="shared" si="83"/>
        <v>'480</v>
      </c>
      <c r="V1565" s="1" t="s">
        <v>6854</v>
      </c>
      <c r="AI1565" s="1"/>
      <c r="AM1565" s="1" t="e">
        <v>#N/A</v>
      </c>
    </row>
    <row r="1566" spans="1:39" x14ac:dyDescent="0.2">
      <c r="A1566" s="1" t="s">
        <v>2845</v>
      </c>
      <c r="B1566" s="1" t="s">
        <v>2846</v>
      </c>
      <c r="C1566" s="57">
        <v>0</v>
      </c>
      <c r="D1566" s="57">
        <v>7.0000000000000007E-2</v>
      </c>
      <c r="E1566" s="58">
        <v>159535.28</v>
      </c>
      <c r="F1566" s="58">
        <v>159539.69</v>
      </c>
      <c r="G1566" s="57">
        <v>159535.28</v>
      </c>
      <c r="H1566" s="57">
        <v>159539.76</v>
      </c>
      <c r="I1566" s="57">
        <v>0</v>
      </c>
      <c r="J1566" s="57">
        <v>4.4800000000000004</v>
      </c>
      <c r="K1566" s="57">
        <f t="shared" si="82"/>
        <v>-4.4800000000000004</v>
      </c>
      <c r="L1566" s="1" t="s">
        <v>6554</v>
      </c>
      <c r="M1566" s="1" t="s">
        <v>6929</v>
      </c>
      <c r="N1566" s="1" t="s">
        <v>6802</v>
      </c>
      <c r="O1566" s="1" t="s">
        <v>6554</v>
      </c>
      <c r="P1566" s="21" t="s">
        <v>6560</v>
      </c>
      <c r="U1566" s="1" t="str">
        <f t="shared" si="83"/>
        <v>'480</v>
      </c>
      <c r="V1566" s="1" t="s">
        <v>6854</v>
      </c>
      <c r="AI1566" s="1"/>
      <c r="AM1566" s="1" t="s">
        <v>2845</v>
      </c>
    </row>
    <row r="1567" spans="1:39" x14ac:dyDescent="0.2">
      <c r="A1567" s="1" t="s">
        <v>2847</v>
      </c>
      <c r="B1567" s="1" t="s">
        <v>2848</v>
      </c>
      <c r="C1567" s="57">
        <v>0</v>
      </c>
      <c r="D1567" s="57">
        <v>243563.87</v>
      </c>
      <c r="E1567" s="58">
        <v>2983325.58</v>
      </c>
      <c r="F1567" s="58">
        <v>2971502</v>
      </c>
      <c r="G1567" s="57">
        <v>2983325.58</v>
      </c>
      <c r="H1567" s="57">
        <v>3215065.87</v>
      </c>
      <c r="I1567" s="57">
        <v>0</v>
      </c>
      <c r="J1567" s="57">
        <v>231740.29</v>
      </c>
      <c r="K1567" s="57">
        <f t="shared" si="82"/>
        <v>-231740.29</v>
      </c>
      <c r="L1567" s="1" t="s">
        <v>6554</v>
      </c>
      <c r="M1567" s="1" t="s">
        <v>6929</v>
      </c>
      <c r="N1567" s="1" t="s">
        <v>6802</v>
      </c>
      <c r="O1567" s="1" t="s">
        <v>6554</v>
      </c>
      <c r="P1567" s="21" t="s">
        <v>6560</v>
      </c>
      <c r="U1567" s="1" t="str">
        <f t="shared" si="83"/>
        <v>'480</v>
      </c>
      <c r="V1567" s="1" t="s">
        <v>6854</v>
      </c>
      <c r="AI1567" s="1"/>
      <c r="AM1567" s="1" t="s">
        <v>2847</v>
      </c>
    </row>
    <row r="1568" spans="1:39" x14ac:dyDescent="0.2">
      <c r="A1568" s="1" t="s">
        <v>2849</v>
      </c>
      <c r="B1568" s="1" t="s">
        <v>2850</v>
      </c>
      <c r="C1568" s="57">
        <v>0</v>
      </c>
      <c r="D1568" s="57">
        <v>0</v>
      </c>
      <c r="E1568" s="58">
        <v>219365.94</v>
      </c>
      <c r="F1568" s="58">
        <v>219365.94</v>
      </c>
      <c r="G1568" s="57">
        <v>219365.94</v>
      </c>
      <c r="H1568" s="57">
        <v>219365.94</v>
      </c>
      <c r="I1568" s="57">
        <v>0</v>
      </c>
      <c r="J1568" s="57">
        <v>0</v>
      </c>
      <c r="K1568" s="57">
        <f t="shared" si="82"/>
        <v>0</v>
      </c>
      <c r="L1568" s="1" t="s">
        <v>6554</v>
      </c>
      <c r="M1568" s="1" t="s">
        <v>6929</v>
      </c>
      <c r="N1568" s="1" t="s">
        <v>6802</v>
      </c>
      <c r="O1568" s="1" t="s">
        <v>6554</v>
      </c>
      <c r="P1568" s="21" t="s">
        <v>6560</v>
      </c>
      <c r="U1568" s="1" t="str">
        <f t="shared" si="83"/>
        <v>'480</v>
      </c>
      <c r="V1568" s="1" t="s">
        <v>6854</v>
      </c>
      <c r="AI1568" s="1"/>
      <c r="AM1568" s="1" t="s">
        <v>2849</v>
      </c>
    </row>
    <row r="1569" spans="1:39" x14ac:dyDescent="0.2">
      <c r="A1569" s="1" t="s">
        <v>2851</v>
      </c>
      <c r="B1569" s="1" t="s">
        <v>2852</v>
      </c>
      <c r="C1569" s="57">
        <v>0</v>
      </c>
      <c r="D1569" s="57">
        <v>1173.76</v>
      </c>
      <c r="E1569" s="58">
        <v>8089.63</v>
      </c>
      <c r="F1569" s="58">
        <v>7225.36</v>
      </c>
      <c r="G1569" s="57">
        <v>8089.63</v>
      </c>
      <c r="H1569" s="57">
        <v>8399.1200000000008</v>
      </c>
      <c r="I1569" s="57">
        <v>0</v>
      </c>
      <c r="J1569" s="57">
        <v>309.49</v>
      </c>
      <c r="K1569" s="57">
        <f t="shared" si="82"/>
        <v>-309.49</v>
      </c>
      <c r="L1569" s="1" t="s">
        <v>6554</v>
      </c>
      <c r="M1569" s="1" t="s">
        <v>6929</v>
      </c>
      <c r="N1569" s="1" t="s">
        <v>6802</v>
      </c>
      <c r="O1569" s="1" t="s">
        <v>6554</v>
      </c>
      <c r="P1569" s="21" t="s">
        <v>6560</v>
      </c>
      <c r="U1569" s="1" t="str">
        <f t="shared" si="83"/>
        <v>'480</v>
      </c>
      <c r="V1569" s="1" t="s">
        <v>6854</v>
      </c>
      <c r="AI1569" s="1"/>
      <c r="AM1569" s="1" t="s">
        <v>2851</v>
      </c>
    </row>
    <row r="1570" spans="1:39" x14ac:dyDescent="0.2">
      <c r="A1570" s="1" t="s">
        <v>2853</v>
      </c>
      <c r="B1570" s="1" t="s">
        <v>2854</v>
      </c>
      <c r="C1570" s="57">
        <v>0</v>
      </c>
      <c r="D1570" s="57">
        <v>98622.95</v>
      </c>
      <c r="E1570" s="58">
        <v>3008000</v>
      </c>
      <c r="F1570" s="58">
        <v>3008541.88</v>
      </c>
      <c r="G1570" s="57">
        <v>3008000</v>
      </c>
      <c r="H1570" s="57">
        <v>3107164.83</v>
      </c>
      <c r="I1570" s="57">
        <v>0</v>
      </c>
      <c r="J1570" s="57">
        <v>99164.83</v>
      </c>
      <c r="K1570" s="57">
        <f t="shared" si="82"/>
        <v>-99164.83</v>
      </c>
      <c r="L1570" s="1" t="s">
        <v>6554</v>
      </c>
      <c r="M1570" s="1" t="s">
        <v>6929</v>
      </c>
      <c r="N1570" s="1" t="s">
        <v>6802</v>
      </c>
      <c r="O1570" s="1" t="s">
        <v>6554</v>
      </c>
      <c r="P1570" s="21" t="s">
        <v>6560</v>
      </c>
      <c r="U1570" s="1" t="str">
        <f t="shared" si="83"/>
        <v>'480</v>
      </c>
      <c r="V1570" s="1" t="s">
        <v>6854</v>
      </c>
      <c r="AI1570" s="1"/>
      <c r="AM1570" s="1" t="s">
        <v>2853</v>
      </c>
    </row>
    <row r="1571" spans="1:39" x14ac:dyDescent="0.2">
      <c r="A1571" s="1" t="s">
        <v>2855</v>
      </c>
      <c r="B1571" s="1" t="s">
        <v>2856</v>
      </c>
      <c r="C1571" s="57">
        <v>0</v>
      </c>
      <c r="D1571" s="57">
        <v>13874.57</v>
      </c>
      <c r="E1571" s="58">
        <v>147363.85</v>
      </c>
      <c r="F1571" s="58">
        <v>143168.20000000001</v>
      </c>
      <c r="G1571" s="57">
        <v>147363.85</v>
      </c>
      <c r="H1571" s="57">
        <v>157042.76999999999</v>
      </c>
      <c r="I1571" s="57">
        <v>0</v>
      </c>
      <c r="J1571" s="57">
        <v>9678.92</v>
      </c>
      <c r="K1571" s="57">
        <f t="shared" si="82"/>
        <v>-9678.92</v>
      </c>
      <c r="L1571" s="1" t="s">
        <v>6554</v>
      </c>
      <c r="M1571" s="1" t="s">
        <v>6929</v>
      </c>
      <c r="N1571" s="1" t="s">
        <v>6802</v>
      </c>
      <c r="O1571" s="1" t="s">
        <v>6554</v>
      </c>
      <c r="P1571" s="21" t="s">
        <v>6560</v>
      </c>
      <c r="U1571" s="1" t="str">
        <f t="shared" si="83"/>
        <v>'480</v>
      </c>
      <c r="V1571" s="1" t="s">
        <v>6854</v>
      </c>
      <c r="AI1571" s="1"/>
      <c r="AM1571" s="1" t="s">
        <v>2855</v>
      </c>
    </row>
    <row r="1572" spans="1:39" x14ac:dyDescent="0.2">
      <c r="A1572" s="1" t="s">
        <v>2857</v>
      </c>
      <c r="B1572" s="1" t="s">
        <v>2858</v>
      </c>
      <c r="C1572" s="57">
        <v>0</v>
      </c>
      <c r="D1572" s="57">
        <v>189.08</v>
      </c>
      <c r="E1572" s="58">
        <v>1293.53</v>
      </c>
      <c r="F1572" s="58">
        <v>1131.3800000000001</v>
      </c>
      <c r="G1572" s="57">
        <v>1293.53</v>
      </c>
      <c r="H1572" s="57">
        <v>1320.46</v>
      </c>
      <c r="I1572" s="57">
        <v>0</v>
      </c>
      <c r="J1572" s="57">
        <v>26.93</v>
      </c>
      <c r="K1572" s="57">
        <f t="shared" si="82"/>
        <v>-26.93</v>
      </c>
      <c r="L1572" s="1" t="s">
        <v>6554</v>
      </c>
      <c r="M1572" s="1" t="s">
        <v>6929</v>
      </c>
      <c r="N1572" s="1" t="s">
        <v>6802</v>
      </c>
      <c r="O1572" s="1" t="s">
        <v>6554</v>
      </c>
      <c r="P1572" s="21" t="s">
        <v>6560</v>
      </c>
      <c r="U1572" s="1" t="str">
        <f t="shared" si="83"/>
        <v>'480</v>
      </c>
      <c r="V1572" s="1" t="s">
        <v>6854</v>
      </c>
      <c r="AI1572" s="1"/>
      <c r="AM1572" s="1" t="s">
        <v>2857</v>
      </c>
    </row>
    <row r="1573" spans="1:39" x14ac:dyDescent="0.2">
      <c r="A1573" s="1" t="s">
        <v>2859</v>
      </c>
      <c r="B1573" s="1" t="s">
        <v>2860</v>
      </c>
      <c r="C1573" s="57">
        <v>0</v>
      </c>
      <c r="D1573" s="57">
        <v>0</v>
      </c>
      <c r="E1573" s="58">
        <v>1132.05</v>
      </c>
      <c r="F1573" s="58">
        <v>3045.98</v>
      </c>
      <c r="G1573" s="57">
        <v>1132.05</v>
      </c>
      <c r="H1573" s="57">
        <v>3045.98</v>
      </c>
      <c r="I1573" s="57">
        <v>0</v>
      </c>
      <c r="J1573" s="57">
        <v>1913.93</v>
      </c>
      <c r="K1573" s="57">
        <f t="shared" si="82"/>
        <v>-1913.93</v>
      </c>
      <c r="L1573" s="1" t="s">
        <v>6554</v>
      </c>
      <c r="M1573" s="1" t="s">
        <v>6929</v>
      </c>
      <c r="N1573" s="1" t="s">
        <v>6802</v>
      </c>
      <c r="O1573" s="1" t="s">
        <v>6554</v>
      </c>
      <c r="P1573" s="21" t="s">
        <v>6560</v>
      </c>
      <c r="U1573" s="1" t="str">
        <f t="shared" si="83"/>
        <v>'480</v>
      </c>
      <c r="V1573" s="1" t="s">
        <v>6854</v>
      </c>
      <c r="AI1573" s="1"/>
      <c r="AM1573" s="1" t="s">
        <v>2859</v>
      </c>
    </row>
    <row r="1574" spans="1:39" x14ac:dyDescent="0.2">
      <c r="A1574" s="1" t="s">
        <v>2861</v>
      </c>
      <c r="B1574" s="1" t="s">
        <v>2862</v>
      </c>
      <c r="C1574" s="57">
        <v>0</v>
      </c>
      <c r="D1574" s="57">
        <v>0</v>
      </c>
      <c r="E1574" s="58">
        <v>1979.28</v>
      </c>
      <c r="F1574" s="58">
        <v>1979.28</v>
      </c>
      <c r="G1574" s="57">
        <v>1979.28</v>
      </c>
      <c r="H1574" s="57">
        <v>1979.28</v>
      </c>
      <c r="I1574" s="57">
        <v>0</v>
      </c>
      <c r="J1574" s="57">
        <v>0</v>
      </c>
      <c r="K1574" s="57">
        <f t="shared" si="82"/>
        <v>0</v>
      </c>
      <c r="L1574" s="1" t="s">
        <v>6554</v>
      </c>
      <c r="M1574" s="1" t="s">
        <v>6929</v>
      </c>
      <c r="N1574" s="1" t="s">
        <v>6802</v>
      </c>
      <c r="O1574" s="1" t="s">
        <v>6554</v>
      </c>
      <c r="P1574" s="21" t="s">
        <v>6560</v>
      </c>
      <c r="U1574" s="1" t="str">
        <f t="shared" si="83"/>
        <v>'480</v>
      </c>
      <c r="V1574" s="1" t="s">
        <v>6854</v>
      </c>
      <c r="AI1574" s="1"/>
      <c r="AM1574" s="1" t="s">
        <v>2861</v>
      </c>
    </row>
    <row r="1575" spans="1:39" x14ac:dyDescent="0.2">
      <c r="A1575" s="1" t="s">
        <v>6148</v>
      </c>
      <c r="B1575" s="1" t="s">
        <v>6149</v>
      </c>
      <c r="C1575" s="57">
        <v>0</v>
      </c>
      <c r="D1575" s="57">
        <v>0</v>
      </c>
      <c r="E1575" s="58">
        <v>0</v>
      </c>
      <c r="F1575" s="58">
        <v>0</v>
      </c>
      <c r="G1575" s="57">
        <v>0</v>
      </c>
      <c r="H1575" s="57">
        <v>0</v>
      </c>
      <c r="I1575" s="57">
        <v>0</v>
      </c>
      <c r="J1575" s="57">
        <v>0</v>
      </c>
      <c r="K1575" s="57">
        <f t="shared" si="82"/>
        <v>0</v>
      </c>
      <c r="L1575" s="1" t="s">
        <v>6554</v>
      </c>
      <c r="M1575" s="1" t="s">
        <v>6929</v>
      </c>
      <c r="N1575" s="1" t="s">
        <v>6802</v>
      </c>
      <c r="O1575" s="1" t="s">
        <v>6554</v>
      </c>
      <c r="P1575" s="21" t="s">
        <v>6560</v>
      </c>
      <c r="U1575" s="1" t="str">
        <f t="shared" si="83"/>
        <v>'480</v>
      </c>
      <c r="V1575" s="1" t="s">
        <v>6854</v>
      </c>
      <c r="AI1575" s="1"/>
      <c r="AM1575" s="1" t="e">
        <v>#N/A</v>
      </c>
    </row>
    <row r="1576" spans="1:39" x14ac:dyDescent="0.2">
      <c r="A1576" s="1" t="s">
        <v>2863</v>
      </c>
      <c r="B1576" s="1" t="s">
        <v>2864</v>
      </c>
      <c r="C1576" s="57">
        <v>0</v>
      </c>
      <c r="D1576" s="57">
        <v>0.54</v>
      </c>
      <c r="E1576" s="58">
        <v>0</v>
      </c>
      <c r="F1576" s="58">
        <v>0</v>
      </c>
      <c r="G1576" s="57">
        <v>0</v>
      </c>
      <c r="H1576" s="57">
        <v>0.54</v>
      </c>
      <c r="I1576" s="57">
        <v>0</v>
      </c>
      <c r="J1576" s="57">
        <v>0.54</v>
      </c>
      <c r="K1576" s="57">
        <f t="shared" si="82"/>
        <v>-0.54</v>
      </c>
      <c r="L1576" s="1" t="s">
        <v>6554</v>
      </c>
      <c r="M1576" s="1" t="s">
        <v>6929</v>
      </c>
      <c r="N1576" s="1" t="s">
        <v>6802</v>
      </c>
      <c r="O1576" s="1" t="s">
        <v>6554</v>
      </c>
      <c r="P1576" s="21" t="s">
        <v>6560</v>
      </c>
      <c r="U1576" s="1" t="str">
        <f t="shared" si="83"/>
        <v>'480</v>
      </c>
      <c r="V1576" s="1" t="s">
        <v>6854</v>
      </c>
      <c r="AI1576" s="1"/>
      <c r="AM1576" s="1" t="s">
        <v>2863</v>
      </c>
    </row>
    <row r="1577" spans="1:39" x14ac:dyDescent="0.2">
      <c r="A1577" s="1" t="s">
        <v>2865</v>
      </c>
      <c r="B1577" s="1" t="s">
        <v>2866</v>
      </c>
      <c r="C1577" s="57">
        <v>0</v>
      </c>
      <c r="D1577" s="57">
        <v>617.16</v>
      </c>
      <c r="E1577" s="58">
        <v>4387.1400000000003</v>
      </c>
      <c r="F1577" s="58">
        <v>4243.47</v>
      </c>
      <c r="G1577" s="57">
        <v>4387.1400000000003</v>
      </c>
      <c r="H1577" s="57">
        <v>4860.63</v>
      </c>
      <c r="I1577" s="57">
        <v>0</v>
      </c>
      <c r="J1577" s="57">
        <v>473.49</v>
      </c>
      <c r="K1577" s="57">
        <f t="shared" si="82"/>
        <v>-473.49</v>
      </c>
      <c r="L1577" s="1" t="s">
        <v>6554</v>
      </c>
      <c r="M1577" s="1" t="s">
        <v>6929</v>
      </c>
      <c r="N1577" s="1" t="s">
        <v>6802</v>
      </c>
      <c r="O1577" s="1" t="s">
        <v>6554</v>
      </c>
      <c r="P1577" s="21" t="s">
        <v>6560</v>
      </c>
      <c r="U1577" s="1" t="str">
        <f t="shared" si="83"/>
        <v>'480</v>
      </c>
      <c r="V1577" s="1" t="s">
        <v>6854</v>
      </c>
      <c r="AI1577" s="1"/>
      <c r="AM1577" s="1" t="s">
        <v>2865</v>
      </c>
    </row>
    <row r="1578" spans="1:39" x14ac:dyDescent="0.2">
      <c r="A1578" s="1" t="s">
        <v>2867</v>
      </c>
      <c r="B1578" s="1" t="s">
        <v>2868</v>
      </c>
      <c r="C1578" s="57">
        <v>0</v>
      </c>
      <c r="D1578" s="57">
        <v>34.49</v>
      </c>
      <c r="E1578" s="58">
        <v>1020.06</v>
      </c>
      <c r="F1578" s="58">
        <v>997.52</v>
      </c>
      <c r="G1578" s="57">
        <v>1020.06</v>
      </c>
      <c r="H1578" s="57">
        <v>1032.01</v>
      </c>
      <c r="I1578" s="57">
        <v>0</v>
      </c>
      <c r="J1578" s="57">
        <v>11.95</v>
      </c>
      <c r="K1578" s="57">
        <f t="shared" si="82"/>
        <v>-11.95</v>
      </c>
      <c r="L1578" s="1" t="s">
        <v>6554</v>
      </c>
      <c r="M1578" s="1" t="s">
        <v>6929</v>
      </c>
      <c r="N1578" s="1" t="s">
        <v>6802</v>
      </c>
      <c r="O1578" s="1" t="s">
        <v>6554</v>
      </c>
      <c r="P1578" s="21" t="s">
        <v>6560</v>
      </c>
      <c r="U1578" s="1" t="str">
        <f t="shared" si="83"/>
        <v>'480</v>
      </c>
      <c r="V1578" s="1" t="s">
        <v>6854</v>
      </c>
      <c r="AI1578" s="1"/>
      <c r="AM1578" s="1" t="s">
        <v>2867</v>
      </c>
    </row>
    <row r="1579" spans="1:39" x14ac:dyDescent="0.2">
      <c r="A1579" s="1" t="s">
        <v>2869</v>
      </c>
      <c r="B1579" s="1" t="s">
        <v>2870</v>
      </c>
      <c r="C1579" s="57">
        <v>0</v>
      </c>
      <c r="D1579" s="57">
        <v>23.57</v>
      </c>
      <c r="E1579" s="58">
        <v>450.76</v>
      </c>
      <c r="F1579" s="58">
        <v>468.25</v>
      </c>
      <c r="G1579" s="57">
        <v>450.76</v>
      </c>
      <c r="H1579" s="57">
        <v>491.82</v>
      </c>
      <c r="I1579" s="57">
        <v>0</v>
      </c>
      <c r="J1579" s="57">
        <v>41.06</v>
      </c>
      <c r="K1579" s="57">
        <f t="shared" si="82"/>
        <v>-41.06</v>
      </c>
      <c r="L1579" s="1" t="s">
        <v>6554</v>
      </c>
      <c r="M1579" s="1" t="s">
        <v>6929</v>
      </c>
      <c r="N1579" s="1" t="s">
        <v>6802</v>
      </c>
      <c r="O1579" s="1" t="s">
        <v>6554</v>
      </c>
      <c r="P1579" s="21" t="s">
        <v>6560</v>
      </c>
      <c r="U1579" s="1" t="str">
        <f t="shared" si="83"/>
        <v>'480</v>
      </c>
      <c r="V1579" s="1" t="s">
        <v>6854</v>
      </c>
      <c r="AI1579" s="1"/>
      <c r="AM1579" s="1" t="s">
        <v>2869</v>
      </c>
    </row>
    <row r="1580" spans="1:39" x14ac:dyDescent="0.2">
      <c r="A1580" s="1" t="s">
        <v>2871</v>
      </c>
      <c r="B1580" s="1" t="s">
        <v>2872</v>
      </c>
      <c r="C1580" s="57">
        <v>0</v>
      </c>
      <c r="D1580" s="57">
        <v>17287.650000000001</v>
      </c>
      <c r="E1580" s="58">
        <v>0</v>
      </c>
      <c r="F1580" s="58">
        <v>1288.1199999999999</v>
      </c>
      <c r="G1580" s="57">
        <v>0</v>
      </c>
      <c r="H1580" s="57">
        <v>18575.77</v>
      </c>
      <c r="I1580" s="57">
        <v>0</v>
      </c>
      <c r="J1580" s="57">
        <v>18575.77</v>
      </c>
      <c r="K1580" s="57">
        <f t="shared" si="82"/>
        <v>-18575.77</v>
      </c>
      <c r="L1580" s="1" t="s">
        <v>6554</v>
      </c>
      <c r="M1580" s="1" t="s">
        <v>6929</v>
      </c>
      <c r="N1580" s="1" t="s">
        <v>6802</v>
      </c>
      <c r="O1580" s="1" t="s">
        <v>6554</v>
      </c>
      <c r="P1580" s="21" t="s">
        <v>6560</v>
      </c>
      <c r="U1580" s="1" t="str">
        <f t="shared" si="83"/>
        <v>'480</v>
      </c>
      <c r="V1580" s="1" t="s">
        <v>6854</v>
      </c>
      <c r="AI1580" s="1"/>
      <c r="AM1580" s="1" t="s">
        <v>2871</v>
      </c>
    </row>
    <row r="1581" spans="1:39" x14ac:dyDescent="0.2">
      <c r="A1581" s="1" t="s">
        <v>6150</v>
      </c>
      <c r="B1581" s="1" t="s">
        <v>6151</v>
      </c>
      <c r="C1581" s="57">
        <v>0</v>
      </c>
      <c r="D1581" s="57">
        <v>88.31</v>
      </c>
      <c r="E1581" s="58">
        <v>94.46</v>
      </c>
      <c r="F1581" s="58">
        <v>6.15</v>
      </c>
      <c r="G1581" s="57">
        <v>94.46</v>
      </c>
      <c r="H1581" s="57">
        <v>94.46</v>
      </c>
      <c r="I1581" s="57">
        <v>0</v>
      </c>
      <c r="J1581" s="57">
        <v>0</v>
      </c>
      <c r="K1581" s="57">
        <f t="shared" si="82"/>
        <v>0</v>
      </c>
      <c r="L1581" s="1" t="s">
        <v>6554</v>
      </c>
      <c r="M1581" s="1" t="s">
        <v>6929</v>
      </c>
      <c r="N1581" s="1" t="s">
        <v>6802</v>
      </c>
      <c r="O1581" s="1" t="s">
        <v>6554</v>
      </c>
      <c r="P1581" s="21" t="s">
        <v>6560</v>
      </c>
      <c r="U1581" s="1" t="str">
        <f t="shared" si="83"/>
        <v>'480</v>
      </c>
      <c r="V1581" s="1" t="s">
        <v>6854</v>
      </c>
      <c r="AI1581" s="1"/>
      <c r="AM1581" s="1" t="e">
        <v>#N/A</v>
      </c>
    </row>
    <row r="1582" spans="1:39" x14ac:dyDescent="0.2">
      <c r="A1582" s="1" t="s">
        <v>2873</v>
      </c>
      <c r="B1582" s="1" t="s">
        <v>2874</v>
      </c>
      <c r="C1582" s="57">
        <v>0</v>
      </c>
      <c r="D1582" s="57">
        <v>0</v>
      </c>
      <c r="E1582" s="58">
        <v>76.989999999999995</v>
      </c>
      <c r="F1582" s="58">
        <v>76.989999999999995</v>
      </c>
      <c r="G1582" s="57">
        <v>76.989999999999995</v>
      </c>
      <c r="H1582" s="57">
        <v>76.989999999999995</v>
      </c>
      <c r="I1582" s="57">
        <v>0</v>
      </c>
      <c r="J1582" s="57">
        <v>0</v>
      </c>
      <c r="K1582" s="57">
        <f t="shared" si="82"/>
        <v>0</v>
      </c>
      <c r="L1582" s="1" t="s">
        <v>6554</v>
      </c>
      <c r="M1582" s="1" t="s">
        <v>6929</v>
      </c>
      <c r="N1582" s="1" t="s">
        <v>6802</v>
      </c>
      <c r="O1582" s="1" t="s">
        <v>6554</v>
      </c>
      <c r="P1582" s="21" t="s">
        <v>6560</v>
      </c>
      <c r="U1582" s="1" t="str">
        <f t="shared" si="83"/>
        <v>'480</v>
      </c>
      <c r="V1582" s="1" t="s">
        <v>6854</v>
      </c>
      <c r="AI1582" s="1"/>
      <c r="AM1582" s="1" t="s">
        <v>2873</v>
      </c>
    </row>
    <row r="1583" spans="1:39" x14ac:dyDescent="0.2">
      <c r="A1583" s="1" t="s">
        <v>6152</v>
      </c>
      <c r="B1583" s="1" t="s">
        <v>6153</v>
      </c>
      <c r="C1583" s="57">
        <v>0</v>
      </c>
      <c r="D1583" s="57">
        <v>128.66</v>
      </c>
      <c r="E1583" s="58">
        <v>150.78</v>
      </c>
      <c r="F1583" s="58">
        <v>22.12</v>
      </c>
      <c r="G1583" s="57">
        <v>150.78</v>
      </c>
      <c r="H1583" s="57">
        <v>150.78</v>
      </c>
      <c r="I1583" s="57">
        <v>0</v>
      </c>
      <c r="J1583" s="57">
        <v>0</v>
      </c>
      <c r="K1583" s="57">
        <f t="shared" si="82"/>
        <v>0</v>
      </c>
      <c r="L1583" s="1" t="s">
        <v>6554</v>
      </c>
      <c r="M1583" s="1" t="s">
        <v>6929</v>
      </c>
      <c r="N1583" s="1" t="s">
        <v>6802</v>
      </c>
      <c r="O1583" s="1" t="s">
        <v>6554</v>
      </c>
      <c r="P1583" s="21" t="s">
        <v>6560</v>
      </c>
      <c r="U1583" s="1" t="str">
        <f t="shared" si="83"/>
        <v>'480</v>
      </c>
      <c r="V1583" s="1" t="s">
        <v>6854</v>
      </c>
      <c r="AI1583" s="1"/>
      <c r="AM1583" s="1" t="e">
        <v>#N/A</v>
      </c>
    </row>
    <row r="1584" spans="1:39" x14ac:dyDescent="0.2">
      <c r="A1584" s="1" t="s">
        <v>6154</v>
      </c>
      <c r="B1584" s="1" t="s">
        <v>6155</v>
      </c>
      <c r="C1584" s="57">
        <v>0</v>
      </c>
      <c r="D1584" s="57">
        <v>7.06</v>
      </c>
      <c r="E1584" s="58">
        <v>7.39</v>
      </c>
      <c r="F1584" s="58">
        <v>0.33</v>
      </c>
      <c r="G1584" s="57">
        <v>7.39</v>
      </c>
      <c r="H1584" s="57">
        <v>7.39</v>
      </c>
      <c r="I1584" s="57">
        <v>0</v>
      </c>
      <c r="J1584" s="57">
        <v>0</v>
      </c>
      <c r="K1584" s="57">
        <f t="shared" si="82"/>
        <v>0</v>
      </c>
      <c r="L1584" s="1" t="s">
        <v>6554</v>
      </c>
      <c r="M1584" s="1" t="s">
        <v>6929</v>
      </c>
      <c r="N1584" s="1" t="s">
        <v>6802</v>
      </c>
      <c r="O1584" s="1" t="s">
        <v>6554</v>
      </c>
      <c r="P1584" s="21" t="s">
        <v>6560</v>
      </c>
      <c r="U1584" s="1" t="str">
        <f t="shared" si="83"/>
        <v>'480</v>
      </c>
      <c r="V1584" s="1" t="s">
        <v>6854</v>
      </c>
      <c r="AI1584" s="1"/>
      <c r="AM1584" s="1" t="e">
        <v>#N/A</v>
      </c>
    </row>
    <row r="1585" spans="1:39" x14ac:dyDescent="0.2">
      <c r="A1585" s="1" t="s">
        <v>2875</v>
      </c>
      <c r="B1585" s="1" t="s">
        <v>2876</v>
      </c>
      <c r="C1585" s="57">
        <v>0</v>
      </c>
      <c r="D1585" s="57">
        <v>16038.13</v>
      </c>
      <c r="E1585" s="58">
        <v>66601</v>
      </c>
      <c r="F1585" s="58">
        <v>66991.59</v>
      </c>
      <c r="G1585" s="57">
        <v>66601</v>
      </c>
      <c r="H1585" s="57">
        <v>83029.72</v>
      </c>
      <c r="I1585" s="57">
        <v>0</v>
      </c>
      <c r="J1585" s="57">
        <v>16428.72</v>
      </c>
      <c r="K1585" s="57">
        <f t="shared" si="82"/>
        <v>-16428.72</v>
      </c>
      <c r="L1585" s="1" t="s">
        <v>6554</v>
      </c>
      <c r="M1585" s="1" t="s">
        <v>6929</v>
      </c>
      <c r="N1585" s="1" t="s">
        <v>6802</v>
      </c>
      <c r="O1585" s="1" t="s">
        <v>6554</v>
      </c>
      <c r="P1585" s="21" t="s">
        <v>6560</v>
      </c>
      <c r="U1585" s="1" t="str">
        <f t="shared" si="83"/>
        <v>'480</v>
      </c>
      <c r="V1585" s="1" t="s">
        <v>6854</v>
      </c>
      <c r="AI1585" s="1"/>
      <c r="AM1585" s="1" t="s">
        <v>2875</v>
      </c>
    </row>
    <row r="1586" spans="1:39" x14ac:dyDescent="0.2">
      <c r="A1586" s="1" t="s">
        <v>2877</v>
      </c>
      <c r="B1586" s="1" t="s">
        <v>2878</v>
      </c>
      <c r="C1586" s="57">
        <v>0</v>
      </c>
      <c r="D1586" s="57">
        <v>213.18</v>
      </c>
      <c r="E1586" s="58">
        <v>520.86</v>
      </c>
      <c r="F1586" s="58">
        <v>362.15</v>
      </c>
      <c r="G1586" s="57">
        <v>520.86</v>
      </c>
      <c r="H1586" s="57">
        <v>575.33000000000004</v>
      </c>
      <c r="I1586" s="57">
        <v>0</v>
      </c>
      <c r="J1586" s="57">
        <v>54.47</v>
      </c>
      <c r="K1586" s="57">
        <f t="shared" si="82"/>
        <v>-54.47</v>
      </c>
      <c r="L1586" s="1" t="s">
        <v>6554</v>
      </c>
      <c r="M1586" s="1" t="s">
        <v>6929</v>
      </c>
      <c r="N1586" s="1" t="s">
        <v>6802</v>
      </c>
      <c r="O1586" s="1" t="s">
        <v>6554</v>
      </c>
      <c r="P1586" s="21" t="s">
        <v>6560</v>
      </c>
      <c r="U1586" s="1" t="str">
        <f t="shared" si="83"/>
        <v>'480</v>
      </c>
      <c r="V1586" s="1" t="s">
        <v>6854</v>
      </c>
      <c r="AI1586" s="1"/>
      <c r="AM1586" s="1" t="s">
        <v>2877</v>
      </c>
    </row>
    <row r="1587" spans="1:39" x14ac:dyDescent="0.2">
      <c r="A1587" s="1" t="s">
        <v>2879</v>
      </c>
      <c r="B1587" s="1" t="s">
        <v>2880</v>
      </c>
      <c r="C1587" s="57">
        <v>0</v>
      </c>
      <c r="D1587" s="57">
        <v>5021.96</v>
      </c>
      <c r="E1587" s="58">
        <v>30910.53</v>
      </c>
      <c r="F1587" s="58">
        <v>29646.78</v>
      </c>
      <c r="G1587" s="57">
        <v>30910.53</v>
      </c>
      <c r="H1587" s="57">
        <v>34668.74</v>
      </c>
      <c r="I1587" s="57">
        <v>0</v>
      </c>
      <c r="J1587" s="57">
        <v>3758.21</v>
      </c>
      <c r="K1587" s="57">
        <f t="shared" si="82"/>
        <v>-3758.21</v>
      </c>
      <c r="L1587" s="1" t="s">
        <v>6554</v>
      </c>
      <c r="M1587" s="1" t="s">
        <v>6929</v>
      </c>
      <c r="N1587" s="1" t="s">
        <v>6802</v>
      </c>
      <c r="O1587" s="1" t="s">
        <v>6554</v>
      </c>
      <c r="P1587" s="21" t="s">
        <v>6560</v>
      </c>
      <c r="U1587" s="1" t="str">
        <f t="shared" si="83"/>
        <v>'480</v>
      </c>
      <c r="V1587" s="1" t="s">
        <v>6854</v>
      </c>
      <c r="AI1587" s="1"/>
      <c r="AM1587" s="1" t="s">
        <v>2879</v>
      </c>
    </row>
    <row r="1588" spans="1:39" x14ac:dyDescent="0.2">
      <c r="A1588" s="1" t="s">
        <v>2881</v>
      </c>
      <c r="B1588" s="1" t="s">
        <v>2882</v>
      </c>
      <c r="C1588" s="57">
        <v>0</v>
      </c>
      <c r="D1588" s="57">
        <v>919.68</v>
      </c>
      <c r="E1588" s="58">
        <v>5120.93</v>
      </c>
      <c r="F1588" s="58">
        <v>5112.05</v>
      </c>
      <c r="G1588" s="57">
        <v>5120.93</v>
      </c>
      <c r="H1588" s="57">
        <v>6031.73</v>
      </c>
      <c r="I1588" s="57">
        <v>0</v>
      </c>
      <c r="J1588" s="57">
        <v>910.8</v>
      </c>
      <c r="K1588" s="57">
        <f t="shared" si="82"/>
        <v>-910.8</v>
      </c>
      <c r="L1588" s="1" t="s">
        <v>6554</v>
      </c>
      <c r="M1588" s="1" t="s">
        <v>6929</v>
      </c>
      <c r="N1588" s="1" t="s">
        <v>6802</v>
      </c>
      <c r="O1588" s="1" t="s">
        <v>6554</v>
      </c>
      <c r="P1588" s="21" t="s">
        <v>6560</v>
      </c>
      <c r="U1588" s="1" t="str">
        <f t="shared" si="83"/>
        <v>'480</v>
      </c>
      <c r="V1588" s="1" t="s">
        <v>6854</v>
      </c>
      <c r="AI1588" s="1"/>
      <c r="AM1588" s="1" t="s">
        <v>2881</v>
      </c>
    </row>
    <row r="1589" spans="1:39" x14ac:dyDescent="0.2">
      <c r="A1589" s="1" t="s">
        <v>2883</v>
      </c>
      <c r="B1589" s="1" t="s">
        <v>2884</v>
      </c>
      <c r="C1589" s="57">
        <v>0</v>
      </c>
      <c r="D1589" s="57">
        <v>0</v>
      </c>
      <c r="E1589" s="58">
        <v>26.36</v>
      </c>
      <c r="F1589" s="58">
        <v>26.36</v>
      </c>
      <c r="G1589" s="57">
        <v>26.36</v>
      </c>
      <c r="H1589" s="57">
        <v>26.36</v>
      </c>
      <c r="I1589" s="57">
        <v>0</v>
      </c>
      <c r="J1589" s="57">
        <v>0</v>
      </c>
      <c r="K1589" s="57">
        <f t="shared" si="82"/>
        <v>0</v>
      </c>
      <c r="L1589" s="1" t="s">
        <v>6554</v>
      </c>
      <c r="M1589" s="1" t="s">
        <v>6929</v>
      </c>
      <c r="N1589" s="1" t="s">
        <v>6802</v>
      </c>
      <c r="O1589" s="1" t="s">
        <v>6554</v>
      </c>
      <c r="P1589" s="21" t="s">
        <v>6560</v>
      </c>
      <c r="U1589" s="1" t="str">
        <f t="shared" si="83"/>
        <v>'480</v>
      </c>
      <c r="V1589" s="1" t="s">
        <v>6854</v>
      </c>
      <c r="AI1589" s="1"/>
      <c r="AM1589" s="1" t="s">
        <v>2883</v>
      </c>
    </row>
    <row r="1590" spans="1:39" x14ac:dyDescent="0.2">
      <c r="A1590" s="1" t="s">
        <v>2885</v>
      </c>
      <c r="B1590" s="1" t="s">
        <v>2886</v>
      </c>
      <c r="C1590" s="57">
        <v>0</v>
      </c>
      <c r="D1590" s="57">
        <v>0</v>
      </c>
      <c r="E1590" s="58">
        <v>30422.799999999999</v>
      </c>
      <c r="F1590" s="58">
        <v>30711.86</v>
      </c>
      <c r="G1590" s="57">
        <v>30422.799999999999</v>
      </c>
      <c r="H1590" s="57">
        <v>30711.86</v>
      </c>
      <c r="I1590" s="57">
        <v>0</v>
      </c>
      <c r="J1590" s="57">
        <v>289.06</v>
      </c>
      <c r="K1590" s="57">
        <f t="shared" si="82"/>
        <v>-289.06</v>
      </c>
      <c r="L1590" s="1" t="s">
        <v>6554</v>
      </c>
      <c r="M1590" s="1" t="s">
        <v>6929</v>
      </c>
      <c r="N1590" s="1" t="s">
        <v>6802</v>
      </c>
      <c r="O1590" s="1" t="s">
        <v>6554</v>
      </c>
      <c r="P1590" s="21" t="s">
        <v>6560</v>
      </c>
      <c r="U1590" s="1" t="str">
        <f t="shared" si="83"/>
        <v>'480</v>
      </c>
      <c r="V1590" s="1" t="s">
        <v>6854</v>
      </c>
      <c r="AI1590" s="1"/>
      <c r="AM1590" s="1" t="s">
        <v>2885</v>
      </c>
    </row>
    <row r="1591" spans="1:39" x14ac:dyDescent="0.2">
      <c r="A1591" s="1" t="s">
        <v>2887</v>
      </c>
      <c r="B1591" s="1" t="s">
        <v>2888</v>
      </c>
      <c r="C1591" s="57">
        <v>0</v>
      </c>
      <c r="D1591" s="57">
        <v>0</v>
      </c>
      <c r="E1591" s="58">
        <v>1308.78</v>
      </c>
      <c r="F1591" s="58">
        <v>3251.91</v>
      </c>
      <c r="G1591" s="57">
        <v>1308.78</v>
      </c>
      <c r="H1591" s="57">
        <v>3251.91</v>
      </c>
      <c r="I1591" s="57">
        <v>0</v>
      </c>
      <c r="J1591" s="57">
        <v>1943.13</v>
      </c>
      <c r="K1591" s="57">
        <f t="shared" si="82"/>
        <v>-1943.13</v>
      </c>
      <c r="L1591" s="1" t="s">
        <v>6554</v>
      </c>
      <c r="M1591" s="1" t="s">
        <v>6929</v>
      </c>
      <c r="N1591" s="1" t="s">
        <v>6802</v>
      </c>
      <c r="O1591" s="1" t="s">
        <v>6554</v>
      </c>
      <c r="P1591" s="21" t="s">
        <v>6560</v>
      </c>
      <c r="U1591" s="1" t="str">
        <f t="shared" si="83"/>
        <v>'480</v>
      </c>
      <c r="V1591" s="1" t="s">
        <v>6854</v>
      </c>
      <c r="AI1591" s="1"/>
      <c r="AM1591" s="1" t="s">
        <v>2887</v>
      </c>
    </row>
    <row r="1592" spans="1:39" x14ac:dyDescent="0.2">
      <c r="A1592" s="1" t="s">
        <v>6156</v>
      </c>
      <c r="B1592" s="1" t="s">
        <v>6157</v>
      </c>
      <c r="C1592" s="57">
        <v>0</v>
      </c>
      <c r="D1592" s="57">
        <v>470.29</v>
      </c>
      <c r="E1592" s="58">
        <v>1163.04</v>
      </c>
      <c r="F1592" s="58">
        <v>692.75</v>
      </c>
      <c r="G1592" s="57">
        <v>1163.04</v>
      </c>
      <c r="H1592" s="57">
        <v>1163.04</v>
      </c>
      <c r="I1592" s="57">
        <v>0</v>
      </c>
      <c r="J1592" s="57">
        <v>0</v>
      </c>
      <c r="K1592" s="57">
        <f t="shared" si="82"/>
        <v>0</v>
      </c>
      <c r="L1592" s="1" t="s">
        <v>6554</v>
      </c>
      <c r="M1592" s="1" t="s">
        <v>6929</v>
      </c>
      <c r="N1592" s="1" t="s">
        <v>6802</v>
      </c>
      <c r="O1592" s="1" t="s">
        <v>6554</v>
      </c>
      <c r="P1592" s="21" t="s">
        <v>6560</v>
      </c>
      <c r="U1592" s="1" t="str">
        <f t="shared" si="83"/>
        <v>'480</v>
      </c>
      <c r="V1592" s="1" t="s">
        <v>6854</v>
      </c>
      <c r="AI1592" s="1"/>
      <c r="AM1592" s="1" t="e">
        <v>#N/A</v>
      </c>
    </row>
    <row r="1593" spans="1:39" x14ac:dyDescent="0.2">
      <c r="A1593" s="1" t="s">
        <v>2889</v>
      </c>
      <c r="B1593" s="1" t="s">
        <v>2890</v>
      </c>
      <c r="C1593" s="57">
        <v>0</v>
      </c>
      <c r="D1593" s="57">
        <v>0</v>
      </c>
      <c r="E1593" s="58">
        <v>114463.31</v>
      </c>
      <c r="F1593" s="58">
        <v>127438.12</v>
      </c>
      <c r="G1593" s="57">
        <v>114463.31</v>
      </c>
      <c r="H1593" s="57">
        <v>127438.12</v>
      </c>
      <c r="I1593" s="57">
        <v>0</v>
      </c>
      <c r="J1593" s="57">
        <v>12974.81</v>
      </c>
      <c r="K1593" s="57">
        <f t="shared" si="82"/>
        <v>-12974.81</v>
      </c>
      <c r="L1593" s="1" t="s">
        <v>6554</v>
      </c>
      <c r="M1593" s="1" t="s">
        <v>6929</v>
      </c>
      <c r="N1593" s="1" t="s">
        <v>6802</v>
      </c>
      <c r="O1593" s="1" t="s">
        <v>6554</v>
      </c>
      <c r="P1593" s="21" t="s">
        <v>6560</v>
      </c>
      <c r="U1593" s="1" t="str">
        <f t="shared" si="83"/>
        <v>'480</v>
      </c>
      <c r="V1593" s="1" t="s">
        <v>6854</v>
      </c>
      <c r="AI1593" s="1"/>
      <c r="AM1593" s="1" t="s">
        <v>2889</v>
      </c>
    </row>
    <row r="1594" spans="1:39" x14ac:dyDescent="0.2">
      <c r="A1594" s="1" t="s">
        <v>2891</v>
      </c>
      <c r="B1594" s="1" t="s">
        <v>2892</v>
      </c>
      <c r="C1594" s="57">
        <v>0</v>
      </c>
      <c r="D1594" s="57">
        <v>39.68</v>
      </c>
      <c r="E1594" s="58">
        <v>79.87</v>
      </c>
      <c r="F1594" s="58">
        <v>45.33</v>
      </c>
      <c r="G1594" s="57">
        <v>79.87</v>
      </c>
      <c r="H1594" s="57">
        <v>85.01</v>
      </c>
      <c r="I1594" s="57">
        <v>0</v>
      </c>
      <c r="J1594" s="57">
        <v>5.14</v>
      </c>
      <c r="K1594" s="57">
        <f t="shared" si="82"/>
        <v>-5.14</v>
      </c>
      <c r="L1594" s="1" t="s">
        <v>6554</v>
      </c>
      <c r="M1594" s="1" t="s">
        <v>6929</v>
      </c>
      <c r="N1594" s="1" t="s">
        <v>6802</v>
      </c>
      <c r="O1594" s="1" t="s">
        <v>6554</v>
      </c>
      <c r="P1594" s="21" t="s">
        <v>6560</v>
      </c>
      <c r="U1594" s="1" t="str">
        <f t="shared" si="83"/>
        <v>'480</v>
      </c>
      <c r="V1594" s="1" t="s">
        <v>6854</v>
      </c>
      <c r="AI1594" s="1"/>
      <c r="AM1594" s="1" t="s">
        <v>2891</v>
      </c>
    </row>
    <row r="1595" spans="1:39" x14ac:dyDescent="0.2">
      <c r="A1595" s="1" t="s">
        <v>2893</v>
      </c>
      <c r="B1595" s="1" t="s">
        <v>2894</v>
      </c>
      <c r="C1595" s="57">
        <v>0</v>
      </c>
      <c r="D1595" s="57">
        <v>46209.599999999999</v>
      </c>
      <c r="E1595" s="58">
        <v>104765.79</v>
      </c>
      <c r="F1595" s="58">
        <v>97322.28</v>
      </c>
      <c r="G1595" s="57">
        <v>104765.79</v>
      </c>
      <c r="H1595" s="57">
        <v>143531.88</v>
      </c>
      <c r="I1595" s="57">
        <v>0</v>
      </c>
      <c r="J1595" s="57">
        <v>38766.089999999997</v>
      </c>
      <c r="K1595" s="57">
        <f t="shared" si="82"/>
        <v>-38766.089999999997</v>
      </c>
      <c r="L1595" s="1" t="s">
        <v>6554</v>
      </c>
      <c r="M1595" s="1" t="s">
        <v>6929</v>
      </c>
      <c r="N1595" s="1" t="s">
        <v>6802</v>
      </c>
      <c r="O1595" s="1" t="s">
        <v>6554</v>
      </c>
      <c r="P1595" s="21" t="s">
        <v>6560</v>
      </c>
      <c r="U1595" s="1" t="str">
        <f t="shared" si="83"/>
        <v>'480</v>
      </c>
      <c r="V1595" s="1" t="s">
        <v>6854</v>
      </c>
      <c r="AI1595" s="1"/>
      <c r="AM1595" s="1" t="s">
        <v>2893</v>
      </c>
    </row>
    <row r="1596" spans="1:39" x14ac:dyDescent="0.2">
      <c r="A1596" s="1" t="s">
        <v>2895</v>
      </c>
      <c r="B1596" s="1" t="s">
        <v>2896</v>
      </c>
      <c r="C1596" s="57">
        <v>0</v>
      </c>
      <c r="D1596" s="57">
        <v>254676.49</v>
      </c>
      <c r="E1596" s="58">
        <v>267738.34000000003</v>
      </c>
      <c r="F1596" s="58">
        <v>44543.09</v>
      </c>
      <c r="G1596" s="57">
        <v>267738.34000000003</v>
      </c>
      <c r="H1596" s="57">
        <v>299219.58</v>
      </c>
      <c r="I1596" s="57">
        <v>0</v>
      </c>
      <c r="J1596" s="57">
        <v>31481.24</v>
      </c>
      <c r="K1596" s="57">
        <f t="shared" si="82"/>
        <v>-31481.24</v>
      </c>
      <c r="L1596" s="1" t="s">
        <v>6554</v>
      </c>
      <c r="M1596" s="1" t="s">
        <v>6929</v>
      </c>
      <c r="N1596" s="1" t="s">
        <v>6802</v>
      </c>
      <c r="O1596" s="1" t="s">
        <v>6554</v>
      </c>
      <c r="P1596" s="21" t="s">
        <v>6560</v>
      </c>
      <c r="U1596" s="1" t="str">
        <f t="shared" si="83"/>
        <v>'480</v>
      </c>
      <c r="V1596" s="1" t="s">
        <v>6854</v>
      </c>
      <c r="AI1596" s="1"/>
      <c r="AM1596" s="1" t="s">
        <v>2895</v>
      </c>
    </row>
    <row r="1597" spans="1:39" x14ac:dyDescent="0.2">
      <c r="A1597" s="1" t="s">
        <v>2897</v>
      </c>
      <c r="B1597" s="1" t="s">
        <v>2898</v>
      </c>
      <c r="C1597" s="57">
        <v>0</v>
      </c>
      <c r="D1597" s="57">
        <v>12442.34</v>
      </c>
      <c r="E1597" s="58">
        <v>31677.39</v>
      </c>
      <c r="F1597" s="58">
        <v>22193.91</v>
      </c>
      <c r="G1597" s="57">
        <v>31677.39</v>
      </c>
      <c r="H1597" s="57">
        <v>34636.25</v>
      </c>
      <c r="I1597" s="57">
        <v>0</v>
      </c>
      <c r="J1597" s="57">
        <v>2958.86</v>
      </c>
      <c r="K1597" s="57">
        <f t="shared" si="82"/>
        <v>-2958.86</v>
      </c>
      <c r="L1597" s="1" t="s">
        <v>6554</v>
      </c>
      <c r="M1597" s="1" t="s">
        <v>6929</v>
      </c>
      <c r="N1597" s="1" t="s">
        <v>6802</v>
      </c>
      <c r="O1597" s="1" t="s">
        <v>6554</v>
      </c>
      <c r="P1597" s="21" t="s">
        <v>6560</v>
      </c>
      <c r="U1597" s="1" t="str">
        <f t="shared" si="83"/>
        <v>'480</v>
      </c>
      <c r="V1597" s="1" t="s">
        <v>6854</v>
      </c>
      <c r="AI1597" s="1"/>
      <c r="AM1597" s="1" t="s">
        <v>2897</v>
      </c>
    </row>
    <row r="1598" spans="1:39" x14ac:dyDescent="0.2">
      <c r="A1598" s="1" t="s">
        <v>2899</v>
      </c>
      <c r="B1598" s="1" t="s">
        <v>2900</v>
      </c>
      <c r="C1598" s="57">
        <v>0</v>
      </c>
      <c r="D1598" s="57">
        <v>1266.97</v>
      </c>
      <c r="E1598" s="58">
        <v>1395.49</v>
      </c>
      <c r="F1598" s="58">
        <v>718.14</v>
      </c>
      <c r="G1598" s="57">
        <v>1395.49</v>
      </c>
      <c r="H1598" s="57">
        <v>1985.11</v>
      </c>
      <c r="I1598" s="57">
        <v>0</v>
      </c>
      <c r="J1598" s="57">
        <v>589.62</v>
      </c>
      <c r="K1598" s="57">
        <f t="shared" si="82"/>
        <v>-589.62</v>
      </c>
      <c r="L1598" s="1" t="s">
        <v>6554</v>
      </c>
      <c r="M1598" s="1" t="s">
        <v>6929</v>
      </c>
      <c r="N1598" s="1" t="s">
        <v>6802</v>
      </c>
      <c r="O1598" s="1" t="s">
        <v>6554</v>
      </c>
      <c r="P1598" s="21" t="s">
        <v>6560</v>
      </c>
      <c r="U1598" s="1" t="str">
        <f t="shared" si="83"/>
        <v>'480</v>
      </c>
      <c r="V1598" s="1" t="s">
        <v>6854</v>
      </c>
      <c r="AI1598" s="1"/>
      <c r="AM1598" s="1" t="s">
        <v>2899</v>
      </c>
    </row>
    <row r="1599" spans="1:39" x14ac:dyDescent="0.2">
      <c r="A1599" s="1" t="s">
        <v>2901</v>
      </c>
      <c r="B1599" s="1" t="s">
        <v>2902</v>
      </c>
      <c r="C1599" s="57">
        <v>0</v>
      </c>
      <c r="D1599" s="57">
        <v>14264.03</v>
      </c>
      <c r="E1599" s="58">
        <v>18086.82</v>
      </c>
      <c r="F1599" s="58">
        <v>13239.8</v>
      </c>
      <c r="G1599" s="57">
        <v>18086.82</v>
      </c>
      <c r="H1599" s="57">
        <v>27503.83</v>
      </c>
      <c r="I1599" s="57">
        <v>0</v>
      </c>
      <c r="J1599" s="57">
        <v>9417.01</v>
      </c>
      <c r="K1599" s="57">
        <f t="shared" si="82"/>
        <v>-9417.01</v>
      </c>
      <c r="L1599" s="1" t="s">
        <v>6554</v>
      </c>
      <c r="M1599" s="1" t="s">
        <v>6929</v>
      </c>
      <c r="N1599" s="1" t="s">
        <v>6802</v>
      </c>
      <c r="O1599" s="1" t="s">
        <v>6554</v>
      </c>
      <c r="P1599" s="21" t="s">
        <v>6560</v>
      </c>
      <c r="U1599" s="1" t="str">
        <f t="shared" si="83"/>
        <v>'480</v>
      </c>
      <c r="V1599" s="1" t="s">
        <v>6854</v>
      </c>
      <c r="AI1599" s="1"/>
      <c r="AM1599" s="1" t="s">
        <v>2901</v>
      </c>
    </row>
    <row r="1600" spans="1:39" x14ac:dyDescent="0.2">
      <c r="A1600" s="1" t="s">
        <v>2903</v>
      </c>
      <c r="B1600" s="1" t="s">
        <v>2904</v>
      </c>
      <c r="C1600" s="57">
        <v>0</v>
      </c>
      <c r="D1600" s="57">
        <v>1156.22</v>
      </c>
      <c r="E1600" s="58">
        <v>1486.28</v>
      </c>
      <c r="F1600" s="58">
        <v>349.09</v>
      </c>
      <c r="G1600" s="57">
        <v>1486.28</v>
      </c>
      <c r="H1600" s="57">
        <v>1505.31</v>
      </c>
      <c r="I1600" s="57">
        <v>0</v>
      </c>
      <c r="J1600" s="57">
        <v>19.03</v>
      </c>
      <c r="K1600" s="57">
        <f t="shared" si="82"/>
        <v>-19.03</v>
      </c>
      <c r="L1600" s="1" t="s">
        <v>6554</v>
      </c>
      <c r="M1600" s="1" t="s">
        <v>6929</v>
      </c>
      <c r="N1600" s="1" t="s">
        <v>6802</v>
      </c>
      <c r="O1600" s="1" t="s">
        <v>6554</v>
      </c>
      <c r="P1600" s="21" t="s">
        <v>6560</v>
      </c>
      <c r="U1600" s="1" t="str">
        <f t="shared" si="83"/>
        <v>'480</v>
      </c>
      <c r="V1600" s="1" t="s">
        <v>6854</v>
      </c>
      <c r="AI1600" s="1"/>
      <c r="AM1600" s="1" t="s">
        <v>2903</v>
      </c>
    </row>
    <row r="1601" spans="1:39" x14ac:dyDescent="0.2">
      <c r="A1601" s="1" t="s">
        <v>2905</v>
      </c>
      <c r="B1601" s="1" t="s">
        <v>2906</v>
      </c>
      <c r="C1601" s="57">
        <v>0</v>
      </c>
      <c r="D1601" s="57">
        <v>443833.73</v>
      </c>
      <c r="E1601" s="58">
        <v>1007880.22</v>
      </c>
      <c r="F1601" s="58">
        <v>920264.52</v>
      </c>
      <c r="G1601" s="57">
        <v>1007880.22</v>
      </c>
      <c r="H1601" s="57">
        <v>1364098.25</v>
      </c>
      <c r="I1601" s="57">
        <v>0</v>
      </c>
      <c r="J1601" s="57">
        <v>356218.03</v>
      </c>
      <c r="K1601" s="57">
        <f t="shared" si="82"/>
        <v>-356218.03</v>
      </c>
      <c r="L1601" s="1" t="s">
        <v>6554</v>
      </c>
      <c r="M1601" s="1" t="s">
        <v>6929</v>
      </c>
      <c r="N1601" s="1" t="s">
        <v>6802</v>
      </c>
      <c r="O1601" s="1" t="s">
        <v>6554</v>
      </c>
      <c r="P1601" s="21" t="s">
        <v>6560</v>
      </c>
      <c r="U1601" s="1" t="str">
        <f t="shared" si="83"/>
        <v>'480</v>
      </c>
      <c r="V1601" s="1" t="s">
        <v>6854</v>
      </c>
      <c r="AI1601" s="1"/>
      <c r="AM1601" s="1" t="s">
        <v>2905</v>
      </c>
    </row>
    <row r="1602" spans="1:39" x14ac:dyDescent="0.2">
      <c r="A1602" s="1" t="s">
        <v>2907</v>
      </c>
      <c r="B1602" s="1" t="s">
        <v>2908</v>
      </c>
      <c r="C1602" s="57">
        <v>0</v>
      </c>
      <c r="D1602" s="57">
        <v>9132.09</v>
      </c>
      <c r="E1602" s="58">
        <v>22921.62</v>
      </c>
      <c r="F1602" s="58">
        <v>21438.06</v>
      </c>
      <c r="G1602" s="57">
        <v>22921.62</v>
      </c>
      <c r="H1602" s="57">
        <v>30570.15</v>
      </c>
      <c r="I1602" s="57">
        <v>0</v>
      </c>
      <c r="J1602" s="57">
        <v>7648.53</v>
      </c>
      <c r="K1602" s="57">
        <f t="shared" si="82"/>
        <v>-7648.53</v>
      </c>
      <c r="L1602" s="1" t="s">
        <v>6554</v>
      </c>
      <c r="M1602" s="1" t="s">
        <v>6929</v>
      </c>
      <c r="N1602" s="1" t="s">
        <v>6802</v>
      </c>
      <c r="O1602" s="1" t="s">
        <v>6554</v>
      </c>
      <c r="P1602" s="21" t="s">
        <v>6560</v>
      </c>
      <c r="U1602" s="1" t="str">
        <f t="shared" si="83"/>
        <v>'480</v>
      </c>
      <c r="V1602" s="1" t="s">
        <v>6854</v>
      </c>
      <c r="AI1602" s="1"/>
      <c r="AM1602" s="1" t="s">
        <v>2907</v>
      </c>
    </row>
    <row r="1603" spans="1:39" x14ac:dyDescent="0.2">
      <c r="A1603" s="1" t="s">
        <v>2909</v>
      </c>
      <c r="B1603" s="1" t="s">
        <v>2910</v>
      </c>
      <c r="C1603" s="57">
        <v>0</v>
      </c>
      <c r="D1603" s="57">
        <v>131.51</v>
      </c>
      <c r="E1603" s="58">
        <v>646.32000000000005</v>
      </c>
      <c r="F1603" s="58">
        <v>686.28</v>
      </c>
      <c r="G1603" s="57">
        <v>646.32000000000005</v>
      </c>
      <c r="H1603" s="57">
        <v>817.79</v>
      </c>
      <c r="I1603" s="57">
        <v>0</v>
      </c>
      <c r="J1603" s="57">
        <v>171.47</v>
      </c>
      <c r="K1603" s="57">
        <f t="shared" si="82"/>
        <v>-171.47</v>
      </c>
      <c r="L1603" s="1" t="s">
        <v>6554</v>
      </c>
      <c r="M1603" s="1" t="s">
        <v>6929</v>
      </c>
      <c r="N1603" s="1" t="s">
        <v>6802</v>
      </c>
      <c r="O1603" s="1" t="s">
        <v>6554</v>
      </c>
      <c r="P1603" s="21" t="s">
        <v>6560</v>
      </c>
      <c r="U1603" s="1" t="str">
        <f t="shared" si="83"/>
        <v>'480</v>
      </c>
      <c r="V1603" s="1" t="s">
        <v>6854</v>
      </c>
      <c r="AI1603" s="1"/>
      <c r="AM1603" s="1" t="s">
        <v>2909</v>
      </c>
    </row>
    <row r="1604" spans="1:39" x14ac:dyDescent="0.2">
      <c r="A1604" s="1" t="s">
        <v>2911</v>
      </c>
      <c r="B1604" s="1" t="s">
        <v>2912</v>
      </c>
      <c r="C1604" s="57">
        <v>0</v>
      </c>
      <c r="D1604" s="57">
        <v>2106.6</v>
      </c>
      <c r="E1604" s="58">
        <v>3041.5</v>
      </c>
      <c r="F1604" s="58">
        <v>2896.69</v>
      </c>
      <c r="G1604" s="57">
        <v>3041.5</v>
      </c>
      <c r="H1604" s="57">
        <v>5003.29</v>
      </c>
      <c r="I1604" s="57">
        <v>0</v>
      </c>
      <c r="J1604" s="57">
        <v>1961.79</v>
      </c>
      <c r="K1604" s="57">
        <f t="shared" si="82"/>
        <v>-1961.79</v>
      </c>
      <c r="L1604" s="1" t="s">
        <v>6554</v>
      </c>
      <c r="M1604" s="1" t="s">
        <v>6929</v>
      </c>
      <c r="N1604" s="1" t="s">
        <v>6802</v>
      </c>
      <c r="O1604" s="1" t="s">
        <v>6554</v>
      </c>
      <c r="P1604" s="21" t="s">
        <v>6560</v>
      </c>
      <c r="U1604" s="1" t="str">
        <f t="shared" si="83"/>
        <v>'480</v>
      </c>
      <c r="V1604" s="1" t="s">
        <v>6854</v>
      </c>
      <c r="AI1604" s="1"/>
      <c r="AM1604" s="1" t="s">
        <v>2911</v>
      </c>
    </row>
    <row r="1605" spans="1:39" x14ac:dyDescent="0.2">
      <c r="A1605" s="1" t="s">
        <v>2913</v>
      </c>
      <c r="B1605" s="1" t="s">
        <v>2914</v>
      </c>
      <c r="C1605" s="57">
        <v>0</v>
      </c>
      <c r="D1605" s="57">
        <v>1744.22</v>
      </c>
      <c r="E1605" s="58">
        <v>11590.18</v>
      </c>
      <c r="F1605" s="58">
        <v>11850.71</v>
      </c>
      <c r="G1605" s="57">
        <v>11590.18</v>
      </c>
      <c r="H1605" s="57">
        <v>13594.93</v>
      </c>
      <c r="I1605" s="57">
        <v>0</v>
      </c>
      <c r="J1605" s="57">
        <v>2004.75</v>
      </c>
      <c r="K1605" s="57">
        <f t="shared" si="82"/>
        <v>-2004.75</v>
      </c>
      <c r="L1605" s="1" t="s">
        <v>6554</v>
      </c>
      <c r="M1605" s="1" t="s">
        <v>6929</v>
      </c>
      <c r="N1605" s="1" t="s">
        <v>6802</v>
      </c>
      <c r="O1605" s="1" t="s">
        <v>6554</v>
      </c>
      <c r="P1605" s="21" t="s">
        <v>6560</v>
      </c>
      <c r="U1605" s="1" t="str">
        <f t="shared" si="83"/>
        <v>'480</v>
      </c>
      <c r="V1605" s="1" t="s">
        <v>6854</v>
      </c>
      <c r="AI1605" s="1"/>
      <c r="AM1605" s="1" t="s">
        <v>2913</v>
      </c>
    </row>
    <row r="1606" spans="1:39" x14ac:dyDescent="0.2">
      <c r="A1606" s="1" t="s">
        <v>2915</v>
      </c>
      <c r="B1606" s="1" t="s">
        <v>2916</v>
      </c>
      <c r="C1606" s="57">
        <v>0</v>
      </c>
      <c r="D1606" s="57">
        <v>550.84</v>
      </c>
      <c r="E1606" s="58">
        <v>1086.6099999999999</v>
      </c>
      <c r="F1606" s="58">
        <v>1150.1500000000001</v>
      </c>
      <c r="G1606" s="57">
        <v>1086.6099999999999</v>
      </c>
      <c r="H1606" s="57">
        <v>1700.99</v>
      </c>
      <c r="I1606" s="57">
        <v>0</v>
      </c>
      <c r="J1606" s="57">
        <v>614.38</v>
      </c>
      <c r="K1606" s="57">
        <f t="shared" si="82"/>
        <v>-614.38</v>
      </c>
      <c r="L1606" s="1" t="s">
        <v>6554</v>
      </c>
      <c r="M1606" s="1" t="s">
        <v>6929</v>
      </c>
      <c r="N1606" s="1" t="s">
        <v>6802</v>
      </c>
      <c r="O1606" s="1" t="s">
        <v>6554</v>
      </c>
      <c r="P1606" s="21" t="s">
        <v>6560</v>
      </c>
      <c r="U1606" s="1" t="str">
        <f t="shared" si="83"/>
        <v>'480</v>
      </c>
      <c r="V1606" s="1" t="s">
        <v>6854</v>
      </c>
      <c r="AI1606" s="1"/>
      <c r="AM1606" s="1" t="s">
        <v>2915</v>
      </c>
    </row>
    <row r="1607" spans="1:39" x14ac:dyDescent="0.2">
      <c r="A1607" s="1" t="s">
        <v>2917</v>
      </c>
      <c r="B1607" s="1" t="s">
        <v>2918</v>
      </c>
      <c r="C1607" s="57">
        <v>0</v>
      </c>
      <c r="D1607" s="57">
        <v>109.94</v>
      </c>
      <c r="E1607" s="58">
        <v>155.04</v>
      </c>
      <c r="F1607" s="58">
        <v>142.71</v>
      </c>
      <c r="G1607" s="57">
        <v>155.04</v>
      </c>
      <c r="H1607" s="57">
        <v>252.65</v>
      </c>
      <c r="I1607" s="57">
        <v>0</v>
      </c>
      <c r="J1607" s="57">
        <v>97.61</v>
      </c>
      <c r="K1607" s="57">
        <f t="shared" ref="K1607:K1670" si="84">I1607-J1607</f>
        <v>-97.61</v>
      </c>
      <c r="L1607" s="1" t="s">
        <v>6554</v>
      </c>
      <c r="M1607" s="1" t="s">
        <v>6929</v>
      </c>
      <c r="N1607" s="1" t="s">
        <v>6802</v>
      </c>
      <c r="O1607" s="1" t="s">
        <v>6554</v>
      </c>
      <c r="P1607" s="21" t="s">
        <v>6560</v>
      </c>
      <c r="U1607" s="1" t="str">
        <f t="shared" ref="U1607:U1670" si="85">LEFT(A1607,4)</f>
        <v>'480</v>
      </c>
      <c r="V1607" s="1" t="s">
        <v>6854</v>
      </c>
      <c r="AI1607" s="1"/>
      <c r="AM1607" s="1" t="s">
        <v>2917</v>
      </c>
    </row>
    <row r="1608" spans="1:39" x14ac:dyDescent="0.2">
      <c r="A1608" s="1" t="s">
        <v>2919</v>
      </c>
      <c r="B1608" s="1" t="s">
        <v>2920</v>
      </c>
      <c r="C1608" s="57">
        <v>0</v>
      </c>
      <c r="D1608" s="57">
        <v>5396.9</v>
      </c>
      <c r="E1608" s="58">
        <v>9634.59</v>
      </c>
      <c r="F1608" s="58">
        <v>12107.6</v>
      </c>
      <c r="G1608" s="57">
        <v>9634.59</v>
      </c>
      <c r="H1608" s="57">
        <v>17504.5</v>
      </c>
      <c r="I1608" s="57">
        <v>0</v>
      </c>
      <c r="J1608" s="57">
        <v>7869.91</v>
      </c>
      <c r="K1608" s="57">
        <f t="shared" si="84"/>
        <v>-7869.91</v>
      </c>
      <c r="L1608" s="1" t="s">
        <v>6554</v>
      </c>
      <c r="M1608" s="1" t="s">
        <v>6929</v>
      </c>
      <c r="N1608" s="1" t="s">
        <v>6802</v>
      </c>
      <c r="O1608" s="1" t="s">
        <v>6554</v>
      </c>
      <c r="P1608" s="21" t="s">
        <v>6560</v>
      </c>
      <c r="U1608" s="1" t="str">
        <f t="shared" si="85"/>
        <v>'480</v>
      </c>
      <c r="V1608" s="1" t="s">
        <v>6854</v>
      </c>
      <c r="AI1608" s="1"/>
      <c r="AM1608" s="1" t="s">
        <v>2919</v>
      </c>
    </row>
    <row r="1609" spans="1:39" x14ac:dyDescent="0.2">
      <c r="A1609" s="1" t="s">
        <v>2921</v>
      </c>
      <c r="B1609" s="1" t="s">
        <v>2922</v>
      </c>
      <c r="C1609" s="57">
        <v>0</v>
      </c>
      <c r="D1609" s="57">
        <v>269.67</v>
      </c>
      <c r="E1609" s="58">
        <v>468.66</v>
      </c>
      <c r="F1609" s="58">
        <v>591.95000000000005</v>
      </c>
      <c r="G1609" s="57">
        <v>468.66</v>
      </c>
      <c r="H1609" s="57">
        <v>861.62</v>
      </c>
      <c r="I1609" s="57">
        <v>0</v>
      </c>
      <c r="J1609" s="57">
        <v>392.96</v>
      </c>
      <c r="K1609" s="57">
        <f t="shared" si="84"/>
        <v>-392.96</v>
      </c>
      <c r="L1609" s="1" t="s">
        <v>6554</v>
      </c>
      <c r="M1609" s="1" t="s">
        <v>6929</v>
      </c>
      <c r="N1609" s="1" t="s">
        <v>6802</v>
      </c>
      <c r="O1609" s="1" t="s">
        <v>6554</v>
      </c>
      <c r="P1609" s="21" t="s">
        <v>6560</v>
      </c>
      <c r="U1609" s="1" t="str">
        <f t="shared" si="85"/>
        <v>'480</v>
      </c>
      <c r="V1609" s="1" t="s">
        <v>6854</v>
      </c>
      <c r="AI1609" s="1"/>
      <c r="AM1609" s="1" t="s">
        <v>2921</v>
      </c>
    </row>
    <row r="1610" spans="1:39" x14ac:dyDescent="0.2">
      <c r="A1610" s="1" t="s">
        <v>2923</v>
      </c>
      <c r="B1610" s="1" t="s">
        <v>2924</v>
      </c>
      <c r="C1610" s="57">
        <v>0</v>
      </c>
      <c r="D1610" s="57">
        <v>887.35</v>
      </c>
      <c r="E1610" s="58">
        <v>1828.09</v>
      </c>
      <c r="F1610" s="58">
        <v>1717.83</v>
      </c>
      <c r="G1610" s="57">
        <v>1828.09</v>
      </c>
      <c r="H1610" s="57">
        <v>2605.1799999999998</v>
      </c>
      <c r="I1610" s="57">
        <v>0</v>
      </c>
      <c r="J1610" s="57">
        <v>777.09</v>
      </c>
      <c r="K1610" s="57">
        <f t="shared" si="84"/>
        <v>-777.09</v>
      </c>
      <c r="L1610" s="1" t="s">
        <v>6554</v>
      </c>
      <c r="M1610" s="1" t="s">
        <v>6929</v>
      </c>
      <c r="N1610" s="1" t="s">
        <v>6802</v>
      </c>
      <c r="O1610" s="1" t="s">
        <v>6554</v>
      </c>
      <c r="P1610" s="21" t="s">
        <v>6560</v>
      </c>
      <c r="U1610" s="1" t="str">
        <f t="shared" si="85"/>
        <v>'480</v>
      </c>
      <c r="V1610" s="1" t="s">
        <v>6854</v>
      </c>
      <c r="AI1610" s="1"/>
      <c r="AM1610" s="1" t="s">
        <v>2923</v>
      </c>
    </row>
    <row r="1611" spans="1:39" x14ac:dyDescent="0.2">
      <c r="A1611" s="1" t="s">
        <v>2925</v>
      </c>
      <c r="B1611" s="1" t="s">
        <v>2926</v>
      </c>
      <c r="C1611" s="57">
        <v>0</v>
      </c>
      <c r="D1611" s="57">
        <v>48.11</v>
      </c>
      <c r="E1611" s="58">
        <v>64.61</v>
      </c>
      <c r="F1611" s="58">
        <v>28.68</v>
      </c>
      <c r="G1611" s="57">
        <v>64.61</v>
      </c>
      <c r="H1611" s="57">
        <v>76.790000000000006</v>
      </c>
      <c r="I1611" s="57">
        <v>0</v>
      </c>
      <c r="J1611" s="57">
        <v>12.18</v>
      </c>
      <c r="K1611" s="57">
        <f t="shared" si="84"/>
        <v>-12.18</v>
      </c>
      <c r="L1611" s="1" t="s">
        <v>6554</v>
      </c>
      <c r="M1611" s="1" t="s">
        <v>6929</v>
      </c>
      <c r="N1611" s="1" t="s">
        <v>6802</v>
      </c>
      <c r="O1611" s="1" t="s">
        <v>6554</v>
      </c>
      <c r="P1611" s="21" t="s">
        <v>6560</v>
      </c>
      <c r="U1611" s="1" t="str">
        <f t="shared" si="85"/>
        <v>'480</v>
      </c>
      <c r="V1611" s="1" t="s">
        <v>6854</v>
      </c>
      <c r="AI1611" s="1"/>
      <c r="AM1611" s="1" t="s">
        <v>2925</v>
      </c>
    </row>
    <row r="1612" spans="1:39" x14ac:dyDescent="0.2">
      <c r="A1612" s="1" t="s">
        <v>2927</v>
      </c>
      <c r="B1612" s="1" t="s">
        <v>2928</v>
      </c>
      <c r="C1612" s="57">
        <v>0</v>
      </c>
      <c r="D1612" s="57">
        <v>16348.67</v>
      </c>
      <c r="E1612" s="58">
        <v>101975.78</v>
      </c>
      <c r="F1612" s="58">
        <v>98053.45</v>
      </c>
      <c r="G1612" s="57">
        <v>101975.78</v>
      </c>
      <c r="H1612" s="57">
        <v>114402.12</v>
      </c>
      <c r="I1612" s="57">
        <v>0</v>
      </c>
      <c r="J1612" s="57">
        <v>12426.34</v>
      </c>
      <c r="K1612" s="57">
        <f t="shared" si="84"/>
        <v>-12426.34</v>
      </c>
      <c r="L1612" s="1" t="s">
        <v>6554</v>
      </c>
      <c r="M1612" s="1" t="s">
        <v>6929</v>
      </c>
      <c r="N1612" s="1" t="s">
        <v>6802</v>
      </c>
      <c r="O1612" s="1" t="s">
        <v>6554</v>
      </c>
      <c r="P1612" s="21" t="s">
        <v>6560</v>
      </c>
      <c r="U1612" s="1" t="str">
        <f t="shared" si="85"/>
        <v>'480</v>
      </c>
      <c r="V1612" s="1" t="s">
        <v>6854</v>
      </c>
      <c r="AI1612" s="1"/>
      <c r="AM1612" s="1" t="s">
        <v>2927</v>
      </c>
    </row>
    <row r="1613" spans="1:39" x14ac:dyDescent="0.2">
      <c r="A1613" s="1" t="s">
        <v>2929</v>
      </c>
      <c r="B1613" s="1" t="s">
        <v>2930</v>
      </c>
      <c r="C1613" s="57">
        <v>0</v>
      </c>
      <c r="D1613" s="57">
        <v>162.94999999999999</v>
      </c>
      <c r="E1613" s="58">
        <v>9092.16</v>
      </c>
      <c r="F1613" s="58">
        <v>9101.3700000000008</v>
      </c>
      <c r="G1613" s="57">
        <v>9092.16</v>
      </c>
      <c r="H1613" s="57">
        <v>9264.32</v>
      </c>
      <c r="I1613" s="57">
        <v>0</v>
      </c>
      <c r="J1613" s="57">
        <v>172.16</v>
      </c>
      <c r="K1613" s="57">
        <f t="shared" si="84"/>
        <v>-172.16</v>
      </c>
      <c r="L1613" s="1" t="s">
        <v>6554</v>
      </c>
      <c r="M1613" s="1" t="s">
        <v>6929</v>
      </c>
      <c r="N1613" s="1" t="s">
        <v>6802</v>
      </c>
      <c r="O1613" s="1" t="s">
        <v>6554</v>
      </c>
      <c r="P1613" s="21" t="s">
        <v>6560</v>
      </c>
      <c r="U1613" s="1" t="str">
        <f t="shared" si="85"/>
        <v>'480</v>
      </c>
      <c r="V1613" s="1" t="s">
        <v>6854</v>
      </c>
      <c r="AI1613" s="1"/>
      <c r="AM1613" s="1" t="s">
        <v>2929</v>
      </c>
    </row>
    <row r="1614" spans="1:39" x14ac:dyDescent="0.2">
      <c r="A1614" s="1" t="s">
        <v>2931</v>
      </c>
      <c r="B1614" s="1" t="s">
        <v>2932</v>
      </c>
      <c r="C1614" s="57">
        <v>0</v>
      </c>
      <c r="D1614" s="57">
        <v>92.23</v>
      </c>
      <c r="E1614" s="58">
        <v>375.8</v>
      </c>
      <c r="F1614" s="58">
        <v>401.62</v>
      </c>
      <c r="G1614" s="57">
        <v>375.8</v>
      </c>
      <c r="H1614" s="57">
        <v>493.85</v>
      </c>
      <c r="I1614" s="57">
        <v>0</v>
      </c>
      <c r="J1614" s="57">
        <v>118.05</v>
      </c>
      <c r="K1614" s="57">
        <f t="shared" si="84"/>
        <v>-118.05</v>
      </c>
      <c r="L1614" s="1" t="s">
        <v>6554</v>
      </c>
      <c r="M1614" s="1" t="s">
        <v>6929</v>
      </c>
      <c r="N1614" s="1" t="s">
        <v>6802</v>
      </c>
      <c r="O1614" s="1" t="s">
        <v>6554</v>
      </c>
      <c r="P1614" s="21" t="s">
        <v>6560</v>
      </c>
      <c r="U1614" s="1" t="str">
        <f t="shared" si="85"/>
        <v>'480</v>
      </c>
      <c r="V1614" s="1" t="s">
        <v>6854</v>
      </c>
      <c r="AI1614" s="1"/>
      <c r="AM1614" s="1" t="s">
        <v>2931</v>
      </c>
    </row>
    <row r="1615" spans="1:39" x14ac:dyDescent="0.2">
      <c r="A1615" s="1" t="s">
        <v>2933</v>
      </c>
      <c r="B1615" s="1" t="s">
        <v>2934</v>
      </c>
      <c r="C1615" s="57">
        <v>0</v>
      </c>
      <c r="D1615" s="57">
        <v>51201.31</v>
      </c>
      <c r="E1615" s="58">
        <v>262130.1</v>
      </c>
      <c r="F1615" s="58">
        <v>278808.17</v>
      </c>
      <c r="G1615" s="57">
        <v>262130.1</v>
      </c>
      <c r="H1615" s="57">
        <v>330009.48</v>
      </c>
      <c r="I1615" s="57">
        <v>0</v>
      </c>
      <c r="J1615" s="57">
        <v>67879.38</v>
      </c>
      <c r="K1615" s="57">
        <f t="shared" si="84"/>
        <v>-67879.38</v>
      </c>
      <c r="L1615" s="1" t="s">
        <v>6554</v>
      </c>
      <c r="M1615" s="1" t="s">
        <v>6929</v>
      </c>
      <c r="N1615" s="1" t="s">
        <v>6802</v>
      </c>
      <c r="O1615" s="1" t="s">
        <v>6554</v>
      </c>
      <c r="P1615" s="21" t="s">
        <v>6560</v>
      </c>
      <c r="U1615" s="1" t="str">
        <f t="shared" si="85"/>
        <v>'480</v>
      </c>
      <c r="V1615" s="1" t="s">
        <v>6854</v>
      </c>
      <c r="AI1615" s="1"/>
      <c r="AM1615" s="1" t="s">
        <v>2933</v>
      </c>
    </row>
    <row r="1616" spans="1:39" x14ac:dyDescent="0.2">
      <c r="A1616" s="1" t="s">
        <v>2935</v>
      </c>
      <c r="B1616" s="1" t="s">
        <v>2936</v>
      </c>
      <c r="C1616" s="57">
        <v>0</v>
      </c>
      <c r="D1616" s="57">
        <v>397736.29</v>
      </c>
      <c r="E1616" s="58">
        <v>1776486.95</v>
      </c>
      <c r="F1616" s="58">
        <v>1561469.62</v>
      </c>
      <c r="G1616" s="57">
        <v>1776486.95</v>
      </c>
      <c r="H1616" s="57">
        <v>1959205.91</v>
      </c>
      <c r="I1616" s="57">
        <v>0</v>
      </c>
      <c r="J1616" s="57">
        <v>182718.96</v>
      </c>
      <c r="K1616" s="57">
        <f t="shared" si="84"/>
        <v>-182718.96</v>
      </c>
      <c r="L1616" s="1" t="s">
        <v>6554</v>
      </c>
      <c r="M1616" s="1" t="s">
        <v>6929</v>
      </c>
      <c r="N1616" s="1" t="s">
        <v>6802</v>
      </c>
      <c r="O1616" s="1" t="s">
        <v>6554</v>
      </c>
      <c r="P1616" s="21" t="s">
        <v>6560</v>
      </c>
      <c r="U1616" s="1" t="str">
        <f t="shared" si="85"/>
        <v>'480</v>
      </c>
      <c r="V1616" s="1" t="s">
        <v>6854</v>
      </c>
      <c r="AI1616" s="1"/>
      <c r="AM1616" s="1" t="s">
        <v>2935</v>
      </c>
    </row>
    <row r="1617" spans="1:39" x14ac:dyDescent="0.2">
      <c r="A1617" s="1" t="s">
        <v>2937</v>
      </c>
      <c r="B1617" s="1" t="s">
        <v>2938</v>
      </c>
      <c r="C1617" s="57">
        <v>0</v>
      </c>
      <c r="D1617" s="57">
        <v>43475.48</v>
      </c>
      <c r="E1617" s="58">
        <v>330383.88</v>
      </c>
      <c r="F1617" s="58">
        <v>319933.46999999997</v>
      </c>
      <c r="G1617" s="57">
        <v>330383.88</v>
      </c>
      <c r="H1617" s="57">
        <v>363408.95</v>
      </c>
      <c r="I1617" s="57">
        <v>0</v>
      </c>
      <c r="J1617" s="57">
        <v>33025.07</v>
      </c>
      <c r="K1617" s="57">
        <f t="shared" si="84"/>
        <v>-33025.07</v>
      </c>
      <c r="L1617" s="1" t="s">
        <v>6554</v>
      </c>
      <c r="M1617" s="1" t="s">
        <v>6929</v>
      </c>
      <c r="N1617" s="1" t="s">
        <v>6802</v>
      </c>
      <c r="O1617" s="1" t="s">
        <v>6554</v>
      </c>
      <c r="P1617" s="21" t="s">
        <v>6560</v>
      </c>
      <c r="U1617" s="1" t="str">
        <f t="shared" si="85"/>
        <v>'480</v>
      </c>
      <c r="V1617" s="1" t="s">
        <v>6854</v>
      </c>
      <c r="AI1617" s="1"/>
      <c r="AM1617" s="1" t="s">
        <v>2937</v>
      </c>
    </row>
    <row r="1618" spans="1:39" x14ac:dyDescent="0.2">
      <c r="A1618" s="1" t="s">
        <v>2939</v>
      </c>
      <c r="B1618" s="1" t="s">
        <v>2940</v>
      </c>
      <c r="C1618" s="57">
        <v>0</v>
      </c>
      <c r="D1618" s="57">
        <v>66661.67</v>
      </c>
      <c r="E1618" s="58">
        <v>137442.42000000001</v>
      </c>
      <c r="F1618" s="58">
        <v>88300.66</v>
      </c>
      <c r="G1618" s="57">
        <v>137442.42000000001</v>
      </c>
      <c r="H1618" s="57">
        <v>154962.32999999999</v>
      </c>
      <c r="I1618" s="57">
        <v>0</v>
      </c>
      <c r="J1618" s="57">
        <v>17519.91</v>
      </c>
      <c r="K1618" s="57">
        <f t="shared" si="84"/>
        <v>-17519.91</v>
      </c>
      <c r="L1618" s="1" t="s">
        <v>6554</v>
      </c>
      <c r="M1618" s="1" t="s">
        <v>6929</v>
      </c>
      <c r="N1618" s="1" t="s">
        <v>6802</v>
      </c>
      <c r="O1618" s="1" t="s">
        <v>6554</v>
      </c>
      <c r="P1618" s="21" t="s">
        <v>6560</v>
      </c>
      <c r="U1618" s="1" t="str">
        <f t="shared" si="85"/>
        <v>'480</v>
      </c>
      <c r="V1618" s="1" t="s">
        <v>6854</v>
      </c>
      <c r="AI1618" s="1"/>
      <c r="AM1618" s="1" t="s">
        <v>2939</v>
      </c>
    </row>
    <row r="1619" spans="1:39" x14ac:dyDescent="0.2">
      <c r="A1619" s="1" t="s">
        <v>2941</v>
      </c>
      <c r="B1619" s="1" t="s">
        <v>2942</v>
      </c>
      <c r="C1619" s="57">
        <v>0</v>
      </c>
      <c r="D1619" s="57">
        <v>8185.71</v>
      </c>
      <c r="E1619" s="58">
        <v>20092.54</v>
      </c>
      <c r="F1619" s="58">
        <v>26867</v>
      </c>
      <c r="G1619" s="57">
        <v>20092.54</v>
      </c>
      <c r="H1619" s="57">
        <v>35052.71</v>
      </c>
      <c r="I1619" s="57">
        <v>0</v>
      </c>
      <c r="J1619" s="57">
        <v>14960.17</v>
      </c>
      <c r="K1619" s="57">
        <f t="shared" si="84"/>
        <v>-14960.17</v>
      </c>
      <c r="L1619" s="1" t="s">
        <v>6554</v>
      </c>
      <c r="M1619" s="1" t="s">
        <v>6929</v>
      </c>
      <c r="N1619" s="1" t="s">
        <v>6802</v>
      </c>
      <c r="O1619" s="1" t="s">
        <v>6554</v>
      </c>
      <c r="P1619" s="21" t="s">
        <v>6560</v>
      </c>
      <c r="U1619" s="1" t="str">
        <f t="shared" si="85"/>
        <v>'480</v>
      </c>
      <c r="V1619" s="1" t="s">
        <v>6854</v>
      </c>
      <c r="AI1619" s="1"/>
      <c r="AM1619" s="1" t="s">
        <v>2941</v>
      </c>
    </row>
    <row r="1620" spans="1:39" x14ac:dyDescent="0.2">
      <c r="A1620" s="1" t="s">
        <v>2943</v>
      </c>
      <c r="B1620" s="1" t="s">
        <v>2944</v>
      </c>
      <c r="C1620" s="57">
        <v>0</v>
      </c>
      <c r="D1620" s="57">
        <v>634.33000000000004</v>
      </c>
      <c r="E1620" s="58">
        <v>2116.63</v>
      </c>
      <c r="F1620" s="58">
        <v>2157.98</v>
      </c>
      <c r="G1620" s="57">
        <v>2116.63</v>
      </c>
      <c r="H1620" s="57">
        <v>2792.31</v>
      </c>
      <c r="I1620" s="57">
        <v>0</v>
      </c>
      <c r="J1620" s="57">
        <v>675.68</v>
      </c>
      <c r="K1620" s="57">
        <f t="shared" si="84"/>
        <v>-675.68</v>
      </c>
      <c r="L1620" s="1" t="s">
        <v>6554</v>
      </c>
      <c r="M1620" s="1" t="s">
        <v>6929</v>
      </c>
      <c r="N1620" s="1" t="s">
        <v>6802</v>
      </c>
      <c r="O1620" s="1" t="s">
        <v>6554</v>
      </c>
      <c r="P1620" s="21" t="s">
        <v>6560</v>
      </c>
      <c r="U1620" s="1" t="str">
        <f t="shared" si="85"/>
        <v>'480</v>
      </c>
      <c r="V1620" s="1" t="s">
        <v>6854</v>
      </c>
      <c r="AI1620" s="1"/>
      <c r="AM1620" s="1" t="s">
        <v>2943</v>
      </c>
    </row>
    <row r="1621" spans="1:39" x14ac:dyDescent="0.2">
      <c r="A1621" s="1" t="s">
        <v>2945</v>
      </c>
      <c r="B1621" s="1" t="s">
        <v>2946</v>
      </c>
      <c r="C1621" s="57">
        <v>0</v>
      </c>
      <c r="D1621" s="57">
        <v>165615.32</v>
      </c>
      <c r="E1621" s="58">
        <v>263943.57</v>
      </c>
      <c r="F1621" s="58">
        <v>208407.66</v>
      </c>
      <c r="G1621" s="57">
        <v>263943.57</v>
      </c>
      <c r="H1621" s="57">
        <v>374022.98</v>
      </c>
      <c r="I1621" s="57">
        <v>0</v>
      </c>
      <c r="J1621" s="57">
        <v>110079.41</v>
      </c>
      <c r="K1621" s="57">
        <f t="shared" si="84"/>
        <v>-110079.41</v>
      </c>
      <c r="L1621" s="1" t="s">
        <v>6554</v>
      </c>
      <c r="M1621" s="1" t="s">
        <v>6929</v>
      </c>
      <c r="N1621" s="1" t="s">
        <v>6802</v>
      </c>
      <c r="O1621" s="1" t="s">
        <v>6554</v>
      </c>
      <c r="P1621" s="21" t="s">
        <v>6560</v>
      </c>
      <c r="U1621" s="1" t="str">
        <f t="shared" si="85"/>
        <v>'480</v>
      </c>
      <c r="V1621" s="1" t="s">
        <v>6854</v>
      </c>
      <c r="AI1621" s="1"/>
      <c r="AM1621" s="1" t="s">
        <v>2945</v>
      </c>
    </row>
    <row r="1622" spans="1:39" x14ac:dyDescent="0.2">
      <c r="A1622" s="1" t="s">
        <v>2947</v>
      </c>
      <c r="B1622" s="1" t="s">
        <v>2948</v>
      </c>
      <c r="C1622" s="57">
        <v>0</v>
      </c>
      <c r="D1622" s="57">
        <v>4439.22</v>
      </c>
      <c r="E1622" s="58">
        <v>12595.62</v>
      </c>
      <c r="F1622" s="58">
        <v>8366.9</v>
      </c>
      <c r="G1622" s="57">
        <v>12595.62</v>
      </c>
      <c r="H1622" s="57">
        <v>12806.12</v>
      </c>
      <c r="I1622" s="57">
        <v>0</v>
      </c>
      <c r="J1622" s="57">
        <v>210.5</v>
      </c>
      <c r="K1622" s="57">
        <f t="shared" si="84"/>
        <v>-210.5</v>
      </c>
      <c r="L1622" s="1" t="s">
        <v>6554</v>
      </c>
      <c r="M1622" s="1" t="s">
        <v>6929</v>
      </c>
      <c r="N1622" s="1" t="s">
        <v>6802</v>
      </c>
      <c r="O1622" s="1" t="s">
        <v>6554</v>
      </c>
      <c r="P1622" s="21" t="s">
        <v>6560</v>
      </c>
      <c r="U1622" s="1" t="str">
        <f t="shared" si="85"/>
        <v>'480</v>
      </c>
      <c r="V1622" s="1" t="s">
        <v>6854</v>
      </c>
      <c r="AI1622" s="1"/>
      <c r="AM1622" s="1" t="s">
        <v>2947</v>
      </c>
    </row>
    <row r="1623" spans="1:39" x14ac:dyDescent="0.2">
      <c r="A1623" s="1" t="s">
        <v>2949</v>
      </c>
      <c r="B1623" s="1" t="s">
        <v>2950</v>
      </c>
      <c r="C1623" s="57">
        <v>0</v>
      </c>
      <c r="D1623" s="57">
        <v>657145.43000000005</v>
      </c>
      <c r="E1623" s="58">
        <v>1202482.22</v>
      </c>
      <c r="F1623" s="58">
        <v>1206359.3400000001</v>
      </c>
      <c r="G1623" s="57">
        <v>1202482.22</v>
      </c>
      <c r="H1623" s="57">
        <v>1863504.77</v>
      </c>
      <c r="I1623" s="57">
        <v>0</v>
      </c>
      <c r="J1623" s="57">
        <v>661022.55000000005</v>
      </c>
      <c r="K1623" s="57">
        <f t="shared" si="84"/>
        <v>-661022.55000000005</v>
      </c>
      <c r="L1623" s="1" t="s">
        <v>6554</v>
      </c>
      <c r="M1623" s="1" t="s">
        <v>6929</v>
      </c>
      <c r="N1623" s="1" t="s">
        <v>6802</v>
      </c>
      <c r="O1623" s="1" t="s">
        <v>6554</v>
      </c>
      <c r="P1623" s="21" t="s">
        <v>6560</v>
      </c>
      <c r="U1623" s="1" t="str">
        <f t="shared" si="85"/>
        <v>'480</v>
      </c>
      <c r="V1623" s="1" t="s">
        <v>6854</v>
      </c>
      <c r="AI1623" s="1"/>
      <c r="AM1623" s="1" t="s">
        <v>2949</v>
      </c>
    </row>
    <row r="1624" spans="1:39" x14ac:dyDescent="0.2">
      <c r="A1624" s="1" t="s">
        <v>2951</v>
      </c>
      <c r="B1624" s="1" t="s">
        <v>2952</v>
      </c>
      <c r="C1624" s="57">
        <v>0</v>
      </c>
      <c r="D1624" s="57">
        <v>11137.48</v>
      </c>
      <c r="E1624" s="58">
        <v>15685.99</v>
      </c>
      <c r="F1624" s="58">
        <v>14957.62</v>
      </c>
      <c r="G1624" s="57">
        <v>15685.99</v>
      </c>
      <c r="H1624" s="57">
        <v>26095.1</v>
      </c>
      <c r="I1624" s="57">
        <v>0</v>
      </c>
      <c r="J1624" s="57">
        <v>10409.11</v>
      </c>
      <c r="K1624" s="57">
        <f t="shared" si="84"/>
        <v>-10409.11</v>
      </c>
      <c r="L1624" s="1" t="s">
        <v>6554</v>
      </c>
      <c r="M1624" s="1" t="s">
        <v>6929</v>
      </c>
      <c r="N1624" s="1" t="s">
        <v>6802</v>
      </c>
      <c r="O1624" s="1" t="s">
        <v>6554</v>
      </c>
      <c r="P1624" s="21" t="s">
        <v>6560</v>
      </c>
      <c r="U1624" s="1" t="str">
        <f t="shared" si="85"/>
        <v>'480</v>
      </c>
      <c r="V1624" s="1" t="s">
        <v>6854</v>
      </c>
      <c r="AI1624" s="1"/>
      <c r="AM1624" s="1" t="s">
        <v>2951</v>
      </c>
    </row>
    <row r="1625" spans="1:39" x14ac:dyDescent="0.2">
      <c r="A1625" s="1" t="s">
        <v>2953</v>
      </c>
      <c r="B1625" s="1" t="s">
        <v>2954</v>
      </c>
      <c r="C1625" s="57">
        <v>0</v>
      </c>
      <c r="D1625" s="57">
        <v>3300.89</v>
      </c>
      <c r="E1625" s="58">
        <v>3194.76</v>
      </c>
      <c r="F1625" s="58">
        <v>2906.04</v>
      </c>
      <c r="G1625" s="57">
        <v>3194.76</v>
      </c>
      <c r="H1625" s="57">
        <v>6206.93</v>
      </c>
      <c r="I1625" s="57">
        <v>0</v>
      </c>
      <c r="J1625" s="57">
        <v>3012.17</v>
      </c>
      <c r="K1625" s="57">
        <f t="shared" si="84"/>
        <v>-3012.17</v>
      </c>
      <c r="L1625" s="1" t="s">
        <v>6554</v>
      </c>
      <c r="M1625" s="1" t="s">
        <v>6929</v>
      </c>
      <c r="N1625" s="1" t="s">
        <v>6802</v>
      </c>
      <c r="O1625" s="1" t="s">
        <v>6554</v>
      </c>
      <c r="P1625" s="21" t="s">
        <v>6560</v>
      </c>
      <c r="U1625" s="1" t="str">
        <f t="shared" si="85"/>
        <v>'480</v>
      </c>
      <c r="V1625" s="1" t="s">
        <v>6854</v>
      </c>
      <c r="AI1625" s="1"/>
      <c r="AM1625" s="1" t="s">
        <v>2953</v>
      </c>
    </row>
    <row r="1626" spans="1:39" x14ac:dyDescent="0.2">
      <c r="A1626" s="1" t="s">
        <v>2955</v>
      </c>
      <c r="B1626" s="1" t="s">
        <v>2956</v>
      </c>
      <c r="C1626" s="57">
        <v>0</v>
      </c>
      <c r="D1626" s="57">
        <v>275593.55</v>
      </c>
      <c r="E1626" s="58">
        <v>1232948.24</v>
      </c>
      <c r="F1626" s="58">
        <v>1160154.49</v>
      </c>
      <c r="G1626" s="57">
        <v>1232948.24</v>
      </c>
      <c r="H1626" s="57">
        <v>1435748.04</v>
      </c>
      <c r="I1626" s="57">
        <v>0</v>
      </c>
      <c r="J1626" s="57">
        <v>202799.8</v>
      </c>
      <c r="K1626" s="57">
        <f t="shared" si="84"/>
        <v>-202799.8</v>
      </c>
      <c r="L1626" s="1" t="s">
        <v>6554</v>
      </c>
      <c r="M1626" s="1" t="s">
        <v>6929</v>
      </c>
      <c r="N1626" s="1" t="s">
        <v>6802</v>
      </c>
      <c r="O1626" s="1" t="s">
        <v>6554</v>
      </c>
      <c r="P1626" s="21" t="s">
        <v>6560</v>
      </c>
      <c r="U1626" s="1" t="str">
        <f t="shared" si="85"/>
        <v>'480</v>
      </c>
      <c r="V1626" s="1" t="s">
        <v>6854</v>
      </c>
      <c r="AI1626" s="1"/>
      <c r="AM1626" s="1" t="s">
        <v>2955</v>
      </c>
    </row>
    <row r="1627" spans="1:39" x14ac:dyDescent="0.2">
      <c r="A1627" s="1" t="s">
        <v>2957</v>
      </c>
      <c r="B1627" s="1" t="s">
        <v>2958</v>
      </c>
      <c r="C1627" s="57">
        <v>0</v>
      </c>
      <c r="D1627" s="57">
        <v>73231.39</v>
      </c>
      <c r="E1627" s="58">
        <v>143355.98000000001</v>
      </c>
      <c r="F1627" s="58">
        <v>163955.26999999999</v>
      </c>
      <c r="G1627" s="57">
        <v>143355.98000000001</v>
      </c>
      <c r="H1627" s="57">
        <v>237186.66</v>
      </c>
      <c r="I1627" s="57">
        <v>0</v>
      </c>
      <c r="J1627" s="57">
        <v>93830.68</v>
      </c>
      <c r="K1627" s="57">
        <f t="shared" si="84"/>
        <v>-93830.68</v>
      </c>
      <c r="L1627" s="1" t="s">
        <v>6554</v>
      </c>
      <c r="M1627" s="1" t="s">
        <v>6929</v>
      </c>
      <c r="N1627" s="1" t="s">
        <v>6802</v>
      </c>
      <c r="O1627" s="1" t="s">
        <v>6554</v>
      </c>
      <c r="P1627" s="21" t="s">
        <v>6560</v>
      </c>
      <c r="U1627" s="1" t="str">
        <f t="shared" si="85"/>
        <v>'480</v>
      </c>
      <c r="V1627" s="1" t="s">
        <v>6854</v>
      </c>
      <c r="AI1627" s="1"/>
      <c r="AM1627" s="1" t="s">
        <v>2957</v>
      </c>
    </row>
    <row r="1628" spans="1:39" x14ac:dyDescent="0.2">
      <c r="A1628" s="1" t="s">
        <v>2959</v>
      </c>
      <c r="B1628" s="1" t="s">
        <v>2960</v>
      </c>
      <c r="C1628" s="57">
        <v>0</v>
      </c>
      <c r="D1628" s="57">
        <v>275.22000000000003</v>
      </c>
      <c r="E1628" s="58">
        <v>264.14</v>
      </c>
      <c r="F1628" s="58">
        <v>215.06</v>
      </c>
      <c r="G1628" s="57">
        <v>264.14</v>
      </c>
      <c r="H1628" s="57">
        <v>490.28</v>
      </c>
      <c r="I1628" s="57">
        <v>0</v>
      </c>
      <c r="J1628" s="57">
        <v>226.14</v>
      </c>
      <c r="K1628" s="57">
        <f t="shared" si="84"/>
        <v>-226.14</v>
      </c>
      <c r="L1628" s="1" t="s">
        <v>6554</v>
      </c>
      <c r="M1628" s="1" t="s">
        <v>6929</v>
      </c>
      <c r="N1628" s="1" t="s">
        <v>6802</v>
      </c>
      <c r="O1628" s="1" t="s">
        <v>6554</v>
      </c>
      <c r="P1628" s="21" t="s">
        <v>6560</v>
      </c>
      <c r="U1628" s="1" t="str">
        <f t="shared" si="85"/>
        <v>'480</v>
      </c>
      <c r="V1628" s="1" t="s">
        <v>6854</v>
      </c>
      <c r="AI1628" s="1"/>
      <c r="AM1628" s="1" t="s">
        <v>2959</v>
      </c>
    </row>
    <row r="1629" spans="1:39" x14ac:dyDescent="0.2">
      <c r="A1629" s="1" t="s">
        <v>2961</v>
      </c>
      <c r="B1629" s="1" t="s">
        <v>2962</v>
      </c>
      <c r="C1629" s="57">
        <v>0</v>
      </c>
      <c r="D1629" s="57">
        <v>2903.43</v>
      </c>
      <c r="E1629" s="58">
        <v>3740.11</v>
      </c>
      <c r="F1629" s="58">
        <v>2840.67</v>
      </c>
      <c r="G1629" s="57">
        <v>3740.11</v>
      </c>
      <c r="H1629" s="57">
        <v>5744.1</v>
      </c>
      <c r="I1629" s="57">
        <v>0</v>
      </c>
      <c r="J1629" s="57">
        <v>2003.99</v>
      </c>
      <c r="K1629" s="57">
        <f t="shared" si="84"/>
        <v>-2003.99</v>
      </c>
      <c r="L1629" s="1" t="s">
        <v>6554</v>
      </c>
      <c r="M1629" s="1" t="s">
        <v>6929</v>
      </c>
      <c r="N1629" s="1" t="s">
        <v>6802</v>
      </c>
      <c r="O1629" s="1" t="s">
        <v>6554</v>
      </c>
      <c r="P1629" s="21" t="s">
        <v>6560</v>
      </c>
      <c r="U1629" s="1" t="str">
        <f t="shared" si="85"/>
        <v>'480</v>
      </c>
      <c r="V1629" s="1" t="s">
        <v>6854</v>
      </c>
      <c r="AI1629" s="1"/>
      <c r="AM1629" s="1" t="s">
        <v>2961</v>
      </c>
    </row>
    <row r="1630" spans="1:39" x14ac:dyDescent="0.2">
      <c r="A1630" s="1" t="s">
        <v>2963</v>
      </c>
      <c r="B1630" s="1" t="s">
        <v>2964</v>
      </c>
      <c r="C1630" s="57">
        <v>0</v>
      </c>
      <c r="D1630" s="57">
        <v>22538.85</v>
      </c>
      <c r="E1630" s="58">
        <v>170047.05</v>
      </c>
      <c r="F1630" s="58">
        <v>184477.75</v>
      </c>
      <c r="G1630" s="57">
        <v>170047.05</v>
      </c>
      <c r="H1630" s="57">
        <v>207016.6</v>
      </c>
      <c r="I1630" s="57">
        <v>0</v>
      </c>
      <c r="J1630" s="57">
        <v>36969.550000000003</v>
      </c>
      <c r="K1630" s="57">
        <f t="shared" si="84"/>
        <v>-36969.550000000003</v>
      </c>
      <c r="L1630" s="1" t="s">
        <v>6554</v>
      </c>
      <c r="M1630" s="1" t="s">
        <v>6929</v>
      </c>
      <c r="N1630" s="1" t="s">
        <v>6802</v>
      </c>
      <c r="O1630" s="1" t="s">
        <v>6554</v>
      </c>
      <c r="P1630" s="21" t="s">
        <v>6560</v>
      </c>
      <c r="U1630" s="1" t="str">
        <f t="shared" si="85"/>
        <v>'480</v>
      </c>
      <c r="V1630" s="1" t="s">
        <v>6854</v>
      </c>
      <c r="AI1630" s="1"/>
      <c r="AM1630" s="1" t="s">
        <v>2963</v>
      </c>
    </row>
    <row r="1631" spans="1:39" x14ac:dyDescent="0.2">
      <c r="A1631" s="1" t="s">
        <v>6158</v>
      </c>
      <c r="B1631" s="1" t="s">
        <v>6159</v>
      </c>
      <c r="C1631" s="57">
        <v>0</v>
      </c>
      <c r="D1631" s="57">
        <v>1336.83</v>
      </c>
      <c r="E1631" s="58">
        <v>2253.81</v>
      </c>
      <c r="F1631" s="58">
        <v>916.98</v>
      </c>
      <c r="G1631" s="57">
        <v>2253.81</v>
      </c>
      <c r="H1631" s="57">
        <v>2253.81</v>
      </c>
      <c r="I1631" s="57">
        <v>0</v>
      </c>
      <c r="J1631" s="57">
        <v>0</v>
      </c>
      <c r="K1631" s="57">
        <f t="shared" si="84"/>
        <v>0</v>
      </c>
      <c r="L1631" s="1" t="s">
        <v>6554</v>
      </c>
      <c r="M1631" s="1" t="s">
        <v>6929</v>
      </c>
      <c r="N1631" s="1" t="s">
        <v>6802</v>
      </c>
      <c r="O1631" s="1" t="s">
        <v>6554</v>
      </c>
      <c r="P1631" s="21" t="s">
        <v>6560</v>
      </c>
      <c r="U1631" s="1" t="str">
        <f t="shared" si="85"/>
        <v>'480</v>
      </c>
      <c r="V1631" s="1" t="s">
        <v>6854</v>
      </c>
      <c r="AI1631" s="1"/>
      <c r="AM1631" s="1" t="e">
        <v>#N/A</v>
      </c>
    </row>
    <row r="1632" spans="1:39" x14ac:dyDescent="0.2">
      <c r="A1632" s="1" t="s">
        <v>2965</v>
      </c>
      <c r="B1632" s="1" t="s">
        <v>2966</v>
      </c>
      <c r="C1632" s="57">
        <v>0</v>
      </c>
      <c r="D1632" s="57">
        <v>3237.46</v>
      </c>
      <c r="E1632" s="58">
        <v>9288.86</v>
      </c>
      <c r="F1632" s="58">
        <v>12407.77</v>
      </c>
      <c r="G1632" s="57">
        <v>9288.86</v>
      </c>
      <c r="H1632" s="57">
        <v>15645.23</v>
      </c>
      <c r="I1632" s="57">
        <v>0</v>
      </c>
      <c r="J1632" s="57">
        <v>6356.37</v>
      </c>
      <c r="K1632" s="57">
        <f t="shared" si="84"/>
        <v>-6356.37</v>
      </c>
      <c r="L1632" s="1" t="s">
        <v>6554</v>
      </c>
      <c r="M1632" s="1" t="s">
        <v>6929</v>
      </c>
      <c r="N1632" s="1" t="s">
        <v>6802</v>
      </c>
      <c r="O1632" s="1" t="s">
        <v>6554</v>
      </c>
      <c r="P1632" s="21" t="s">
        <v>6560</v>
      </c>
      <c r="U1632" s="1" t="str">
        <f t="shared" si="85"/>
        <v>'480</v>
      </c>
      <c r="V1632" s="1" t="s">
        <v>6854</v>
      </c>
      <c r="AI1632" s="1"/>
      <c r="AM1632" s="1" t="s">
        <v>2965</v>
      </c>
    </row>
    <row r="1633" spans="1:39" x14ac:dyDescent="0.2">
      <c r="A1633" s="1" t="s">
        <v>2967</v>
      </c>
      <c r="B1633" s="1" t="s">
        <v>2968</v>
      </c>
      <c r="C1633" s="57">
        <v>0</v>
      </c>
      <c r="D1633" s="57">
        <v>0</v>
      </c>
      <c r="E1633" s="58">
        <v>0</v>
      </c>
      <c r="F1633" s="58">
        <v>97.2</v>
      </c>
      <c r="G1633" s="57">
        <v>0</v>
      </c>
      <c r="H1633" s="57">
        <v>97.2</v>
      </c>
      <c r="I1633" s="57">
        <v>0</v>
      </c>
      <c r="J1633" s="57">
        <v>97.2</v>
      </c>
      <c r="K1633" s="57">
        <f t="shared" si="84"/>
        <v>-97.2</v>
      </c>
      <c r="L1633" s="1" t="s">
        <v>6554</v>
      </c>
      <c r="M1633" s="1" t="s">
        <v>6929</v>
      </c>
      <c r="N1633" s="1" t="s">
        <v>6802</v>
      </c>
      <c r="O1633" s="1" t="s">
        <v>6554</v>
      </c>
      <c r="P1633" s="21" t="s">
        <v>6560</v>
      </c>
      <c r="U1633" s="1" t="str">
        <f t="shared" si="85"/>
        <v>'480</v>
      </c>
      <c r="V1633" s="1" t="s">
        <v>6854</v>
      </c>
      <c r="AI1633" s="1"/>
      <c r="AM1633" s="1" t="s">
        <v>2967</v>
      </c>
    </row>
    <row r="1634" spans="1:39" x14ac:dyDescent="0.2">
      <c r="A1634" s="1" t="s">
        <v>2969</v>
      </c>
      <c r="B1634" s="1" t="s">
        <v>2970</v>
      </c>
      <c r="C1634" s="57">
        <v>0</v>
      </c>
      <c r="D1634" s="57">
        <v>2246.8200000000002</v>
      </c>
      <c r="E1634" s="58">
        <v>418638.7</v>
      </c>
      <c r="F1634" s="58">
        <v>418632.57</v>
      </c>
      <c r="G1634" s="57">
        <v>418638.7</v>
      </c>
      <c r="H1634" s="57">
        <v>420879.39</v>
      </c>
      <c r="I1634" s="57">
        <v>0</v>
      </c>
      <c r="J1634" s="57">
        <v>2240.69</v>
      </c>
      <c r="K1634" s="57">
        <f t="shared" si="84"/>
        <v>-2240.69</v>
      </c>
      <c r="L1634" s="1" t="s">
        <v>6554</v>
      </c>
      <c r="M1634" s="1" t="s">
        <v>6929</v>
      </c>
      <c r="N1634" s="1" t="s">
        <v>6802</v>
      </c>
      <c r="O1634" s="1" t="s">
        <v>6554</v>
      </c>
      <c r="P1634" s="21" t="s">
        <v>6560</v>
      </c>
      <c r="U1634" s="1" t="str">
        <f t="shared" si="85"/>
        <v>'480</v>
      </c>
      <c r="V1634" s="1" t="s">
        <v>6854</v>
      </c>
      <c r="AI1634" s="1"/>
      <c r="AM1634" s="1" t="s">
        <v>2969</v>
      </c>
    </row>
    <row r="1635" spans="1:39" x14ac:dyDescent="0.2">
      <c r="A1635" s="1" t="s">
        <v>2971</v>
      </c>
      <c r="B1635" s="1" t="s">
        <v>2972</v>
      </c>
      <c r="C1635" s="57">
        <v>0</v>
      </c>
      <c r="D1635" s="57">
        <v>12684.43</v>
      </c>
      <c r="E1635" s="58">
        <v>39656.15</v>
      </c>
      <c r="F1635" s="58">
        <v>66230.92</v>
      </c>
      <c r="G1635" s="57">
        <v>39656.15</v>
      </c>
      <c r="H1635" s="57">
        <v>78915.350000000006</v>
      </c>
      <c r="I1635" s="57">
        <v>0</v>
      </c>
      <c r="J1635" s="57">
        <v>39259.199999999997</v>
      </c>
      <c r="K1635" s="57">
        <f t="shared" si="84"/>
        <v>-39259.199999999997</v>
      </c>
      <c r="L1635" s="1" t="s">
        <v>6554</v>
      </c>
      <c r="M1635" s="1" t="s">
        <v>6929</v>
      </c>
      <c r="N1635" s="1" t="s">
        <v>6802</v>
      </c>
      <c r="O1635" s="1" t="s">
        <v>6554</v>
      </c>
      <c r="P1635" s="21" t="s">
        <v>6560</v>
      </c>
      <c r="U1635" s="1" t="str">
        <f t="shared" si="85"/>
        <v>'480</v>
      </c>
      <c r="V1635" s="1" t="s">
        <v>6854</v>
      </c>
      <c r="AI1635" s="1"/>
      <c r="AM1635" s="1" t="s">
        <v>2971</v>
      </c>
    </row>
    <row r="1636" spans="1:39" x14ac:dyDescent="0.2">
      <c r="A1636" s="1" t="s">
        <v>2973</v>
      </c>
      <c r="B1636" s="1" t="s">
        <v>2974</v>
      </c>
      <c r="C1636" s="57">
        <v>0</v>
      </c>
      <c r="D1636" s="57">
        <v>132697.63</v>
      </c>
      <c r="E1636" s="58">
        <v>177874.91</v>
      </c>
      <c r="F1636" s="58">
        <v>277489.28999999998</v>
      </c>
      <c r="G1636" s="57">
        <v>177874.91</v>
      </c>
      <c r="H1636" s="57">
        <v>410186.92</v>
      </c>
      <c r="I1636" s="57">
        <v>0</v>
      </c>
      <c r="J1636" s="57">
        <v>232312.01</v>
      </c>
      <c r="K1636" s="57">
        <f t="shared" si="84"/>
        <v>-232312.01</v>
      </c>
      <c r="L1636" s="1" t="s">
        <v>6554</v>
      </c>
      <c r="M1636" s="1" t="s">
        <v>6929</v>
      </c>
      <c r="N1636" s="1" t="s">
        <v>6802</v>
      </c>
      <c r="O1636" s="1" t="s">
        <v>6554</v>
      </c>
      <c r="P1636" s="21" t="s">
        <v>6560</v>
      </c>
      <c r="U1636" s="1" t="str">
        <f t="shared" si="85"/>
        <v>'480</v>
      </c>
      <c r="V1636" s="1" t="s">
        <v>6854</v>
      </c>
      <c r="AI1636" s="1"/>
      <c r="AM1636" s="1" t="s">
        <v>2973</v>
      </c>
    </row>
    <row r="1637" spans="1:39" x14ac:dyDescent="0.2">
      <c r="A1637" s="1" t="s">
        <v>2975</v>
      </c>
      <c r="B1637" s="1" t="s">
        <v>2976</v>
      </c>
      <c r="C1637" s="57">
        <v>0</v>
      </c>
      <c r="D1637" s="57">
        <v>4428.59</v>
      </c>
      <c r="E1637" s="58">
        <v>3152.05</v>
      </c>
      <c r="F1637" s="58">
        <v>4773.9399999999996</v>
      </c>
      <c r="G1637" s="57">
        <v>3152.05</v>
      </c>
      <c r="H1637" s="57">
        <v>9202.5300000000007</v>
      </c>
      <c r="I1637" s="57">
        <v>0</v>
      </c>
      <c r="J1637" s="57">
        <v>6050.48</v>
      </c>
      <c r="K1637" s="57">
        <f t="shared" si="84"/>
        <v>-6050.48</v>
      </c>
      <c r="L1637" s="1" t="s">
        <v>6554</v>
      </c>
      <c r="M1637" s="1" t="s">
        <v>6929</v>
      </c>
      <c r="N1637" s="1" t="s">
        <v>6802</v>
      </c>
      <c r="O1637" s="1" t="s">
        <v>6554</v>
      </c>
      <c r="P1637" s="21" t="s">
        <v>6560</v>
      </c>
      <c r="U1637" s="1" t="str">
        <f t="shared" si="85"/>
        <v>'480</v>
      </c>
      <c r="V1637" s="1" t="s">
        <v>6854</v>
      </c>
      <c r="AI1637" s="1"/>
      <c r="AM1637" s="1" t="s">
        <v>2975</v>
      </c>
    </row>
    <row r="1638" spans="1:39" x14ac:dyDescent="0.2">
      <c r="A1638" s="1" t="s">
        <v>2977</v>
      </c>
      <c r="B1638" s="1" t="s">
        <v>2978</v>
      </c>
      <c r="C1638" s="57">
        <v>0</v>
      </c>
      <c r="D1638" s="57">
        <v>58115.83</v>
      </c>
      <c r="E1638" s="58">
        <v>504604.77</v>
      </c>
      <c r="F1638" s="58">
        <v>527429.04</v>
      </c>
      <c r="G1638" s="57">
        <v>504604.77</v>
      </c>
      <c r="H1638" s="57">
        <v>585544.87</v>
      </c>
      <c r="I1638" s="57">
        <v>0</v>
      </c>
      <c r="J1638" s="57">
        <v>80940.100000000006</v>
      </c>
      <c r="K1638" s="57">
        <f t="shared" si="84"/>
        <v>-80940.100000000006</v>
      </c>
      <c r="L1638" s="1" t="s">
        <v>6554</v>
      </c>
      <c r="M1638" s="1" t="s">
        <v>6929</v>
      </c>
      <c r="N1638" s="1" t="s">
        <v>6802</v>
      </c>
      <c r="O1638" s="1" t="s">
        <v>6554</v>
      </c>
      <c r="P1638" s="21" t="s">
        <v>6560</v>
      </c>
      <c r="U1638" s="1" t="str">
        <f t="shared" si="85"/>
        <v>'480</v>
      </c>
      <c r="V1638" s="1" t="s">
        <v>6854</v>
      </c>
      <c r="AI1638" s="1"/>
      <c r="AM1638" s="1" t="s">
        <v>2977</v>
      </c>
    </row>
    <row r="1639" spans="1:39" x14ac:dyDescent="0.2">
      <c r="A1639" s="1" t="s">
        <v>2979</v>
      </c>
      <c r="B1639" s="1" t="s">
        <v>2980</v>
      </c>
      <c r="C1639" s="57">
        <v>0</v>
      </c>
      <c r="D1639" s="57">
        <v>460.06</v>
      </c>
      <c r="E1639" s="58">
        <v>324.98</v>
      </c>
      <c r="F1639" s="58">
        <v>470.41</v>
      </c>
      <c r="G1639" s="57">
        <v>324.98</v>
      </c>
      <c r="H1639" s="57">
        <v>930.47</v>
      </c>
      <c r="I1639" s="57">
        <v>0</v>
      </c>
      <c r="J1639" s="57">
        <v>605.49</v>
      </c>
      <c r="K1639" s="57">
        <f t="shared" si="84"/>
        <v>-605.49</v>
      </c>
      <c r="L1639" s="1" t="s">
        <v>6554</v>
      </c>
      <c r="M1639" s="1" t="s">
        <v>6929</v>
      </c>
      <c r="N1639" s="1" t="s">
        <v>6802</v>
      </c>
      <c r="O1639" s="1" t="s">
        <v>6554</v>
      </c>
      <c r="P1639" s="21" t="s">
        <v>6560</v>
      </c>
      <c r="U1639" s="1" t="str">
        <f t="shared" si="85"/>
        <v>'480</v>
      </c>
      <c r="V1639" s="1" t="s">
        <v>6854</v>
      </c>
      <c r="AI1639" s="1"/>
      <c r="AM1639" s="1" t="s">
        <v>2979</v>
      </c>
    </row>
    <row r="1640" spans="1:39" x14ac:dyDescent="0.2">
      <c r="A1640" s="1" t="s">
        <v>2981</v>
      </c>
      <c r="B1640" s="1" t="s">
        <v>2982</v>
      </c>
      <c r="C1640" s="57">
        <v>0</v>
      </c>
      <c r="D1640" s="57">
        <v>232.61</v>
      </c>
      <c r="E1640" s="58">
        <v>127525.25</v>
      </c>
      <c r="F1640" s="58">
        <v>130521.8</v>
      </c>
      <c r="G1640" s="57">
        <v>127525.25</v>
      </c>
      <c r="H1640" s="57">
        <v>130754.41</v>
      </c>
      <c r="I1640" s="57">
        <v>0</v>
      </c>
      <c r="J1640" s="57">
        <v>3229.16</v>
      </c>
      <c r="K1640" s="57">
        <f t="shared" si="84"/>
        <v>-3229.16</v>
      </c>
      <c r="L1640" s="1" t="s">
        <v>6554</v>
      </c>
      <c r="M1640" s="1" t="s">
        <v>6929</v>
      </c>
      <c r="N1640" s="1" t="s">
        <v>6802</v>
      </c>
      <c r="O1640" s="1" t="s">
        <v>6554</v>
      </c>
      <c r="P1640" s="21" t="s">
        <v>6560</v>
      </c>
      <c r="U1640" s="1" t="str">
        <f t="shared" si="85"/>
        <v>'480</v>
      </c>
      <c r="V1640" s="1" t="s">
        <v>6854</v>
      </c>
      <c r="AI1640" s="1"/>
      <c r="AM1640" s="1" t="s">
        <v>2981</v>
      </c>
    </row>
    <row r="1641" spans="1:39" x14ac:dyDescent="0.2">
      <c r="A1641" s="1" t="s">
        <v>2983</v>
      </c>
      <c r="B1641" s="1" t="s">
        <v>2984</v>
      </c>
      <c r="C1641" s="57">
        <v>0</v>
      </c>
      <c r="D1641" s="57">
        <v>255903.15</v>
      </c>
      <c r="E1641" s="58">
        <v>190730.94</v>
      </c>
      <c r="F1641" s="58">
        <v>283004.34999999998</v>
      </c>
      <c r="G1641" s="57">
        <v>190730.94</v>
      </c>
      <c r="H1641" s="57">
        <v>538907.5</v>
      </c>
      <c r="I1641" s="57">
        <v>0</v>
      </c>
      <c r="J1641" s="57">
        <v>348176.56</v>
      </c>
      <c r="K1641" s="57">
        <f t="shared" si="84"/>
        <v>-348176.56</v>
      </c>
      <c r="L1641" s="1" t="s">
        <v>6554</v>
      </c>
      <c r="M1641" s="1" t="s">
        <v>6929</v>
      </c>
      <c r="N1641" s="1" t="s">
        <v>6802</v>
      </c>
      <c r="O1641" s="1" t="s">
        <v>6554</v>
      </c>
      <c r="P1641" s="21" t="s">
        <v>6560</v>
      </c>
      <c r="U1641" s="1" t="str">
        <f t="shared" si="85"/>
        <v>'480</v>
      </c>
      <c r="V1641" s="1" t="s">
        <v>6854</v>
      </c>
      <c r="AI1641" s="1"/>
      <c r="AM1641" s="1" t="s">
        <v>2983</v>
      </c>
    </row>
    <row r="1642" spans="1:39" x14ac:dyDescent="0.2">
      <c r="A1642" s="1" t="s">
        <v>2985</v>
      </c>
      <c r="B1642" s="1" t="s">
        <v>2986</v>
      </c>
      <c r="C1642" s="57">
        <v>0</v>
      </c>
      <c r="D1642" s="57">
        <v>779.01</v>
      </c>
      <c r="E1642" s="58">
        <v>9823.2800000000007</v>
      </c>
      <c r="F1642" s="58">
        <v>9862.27</v>
      </c>
      <c r="G1642" s="57">
        <v>9823.2800000000007</v>
      </c>
      <c r="H1642" s="57">
        <v>10641.28</v>
      </c>
      <c r="I1642" s="57">
        <v>0</v>
      </c>
      <c r="J1642" s="57">
        <v>818</v>
      </c>
      <c r="K1642" s="57">
        <f t="shared" si="84"/>
        <v>-818</v>
      </c>
      <c r="L1642" s="1" t="s">
        <v>6554</v>
      </c>
      <c r="M1642" s="1" t="s">
        <v>6929</v>
      </c>
      <c r="N1642" s="1" t="s">
        <v>6802</v>
      </c>
      <c r="O1642" s="1" t="s">
        <v>6554</v>
      </c>
      <c r="P1642" s="21" t="s">
        <v>6560</v>
      </c>
      <c r="U1642" s="1" t="str">
        <f t="shared" si="85"/>
        <v>'480</v>
      </c>
      <c r="V1642" s="1" t="s">
        <v>6854</v>
      </c>
      <c r="AI1642" s="1"/>
      <c r="AM1642" s="1" t="s">
        <v>2985</v>
      </c>
    </row>
    <row r="1643" spans="1:39" x14ac:dyDescent="0.2">
      <c r="A1643" s="1" t="s">
        <v>2987</v>
      </c>
      <c r="B1643" s="1" t="s">
        <v>2988</v>
      </c>
      <c r="C1643" s="57">
        <v>0</v>
      </c>
      <c r="D1643" s="57">
        <v>10.23</v>
      </c>
      <c r="E1643" s="58">
        <v>0</v>
      </c>
      <c r="F1643" s="58">
        <v>6.72</v>
      </c>
      <c r="G1643" s="57">
        <v>0</v>
      </c>
      <c r="H1643" s="57">
        <v>16.95</v>
      </c>
      <c r="I1643" s="57">
        <v>0</v>
      </c>
      <c r="J1643" s="57">
        <v>16.95</v>
      </c>
      <c r="K1643" s="57">
        <f t="shared" si="84"/>
        <v>-16.95</v>
      </c>
      <c r="L1643" s="1" t="s">
        <v>6554</v>
      </c>
      <c r="M1643" s="1" t="s">
        <v>6929</v>
      </c>
      <c r="N1643" s="1" t="s">
        <v>6802</v>
      </c>
      <c r="O1643" s="1" t="s">
        <v>6554</v>
      </c>
      <c r="P1643" s="21" t="s">
        <v>6560</v>
      </c>
      <c r="U1643" s="1" t="str">
        <f t="shared" si="85"/>
        <v>'480</v>
      </c>
      <c r="V1643" s="1" t="s">
        <v>6854</v>
      </c>
      <c r="AI1643" s="1"/>
      <c r="AM1643" s="1" t="s">
        <v>2987</v>
      </c>
    </row>
    <row r="1644" spans="1:39" x14ac:dyDescent="0.2">
      <c r="A1644" s="1" t="s">
        <v>2989</v>
      </c>
      <c r="B1644" s="1" t="s">
        <v>2990</v>
      </c>
      <c r="C1644" s="57">
        <v>0</v>
      </c>
      <c r="D1644" s="57">
        <v>194104.71</v>
      </c>
      <c r="E1644" s="58">
        <v>205017.24</v>
      </c>
      <c r="F1644" s="58">
        <v>264744.31</v>
      </c>
      <c r="G1644" s="57">
        <v>205017.24</v>
      </c>
      <c r="H1644" s="57">
        <v>458849.02</v>
      </c>
      <c r="I1644" s="57">
        <v>0</v>
      </c>
      <c r="J1644" s="57">
        <v>253831.78</v>
      </c>
      <c r="K1644" s="57">
        <f t="shared" si="84"/>
        <v>-253831.78</v>
      </c>
      <c r="L1644" s="1" t="s">
        <v>6554</v>
      </c>
      <c r="M1644" s="1" t="s">
        <v>6929</v>
      </c>
      <c r="N1644" s="1" t="s">
        <v>6802</v>
      </c>
      <c r="O1644" s="1" t="s">
        <v>6554</v>
      </c>
      <c r="P1644" s="21" t="s">
        <v>6560</v>
      </c>
      <c r="U1644" s="1" t="str">
        <f t="shared" si="85"/>
        <v>'480</v>
      </c>
      <c r="V1644" s="1" t="s">
        <v>6854</v>
      </c>
      <c r="AI1644" s="1"/>
      <c r="AM1644" s="1" t="s">
        <v>2989</v>
      </c>
    </row>
    <row r="1645" spans="1:39" x14ac:dyDescent="0.2">
      <c r="A1645" s="1" t="s">
        <v>2991</v>
      </c>
      <c r="B1645" s="1" t="s">
        <v>2992</v>
      </c>
      <c r="C1645" s="57">
        <v>0</v>
      </c>
      <c r="D1645" s="57">
        <v>0</v>
      </c>
      <c r="E1645" s="58">
        <v>425.85</v>
      </c>
      <c r="F1645" s="58">
        <v>10734.21</v>
      </c>
      <c r="G1645" s="57">
        <v>425.85</v>
      </c>
      <c r="H1645" s="57">
        <v>10734.21</v>
      </c>
      <c r="I1645" s="57">
        <v>0</v>
      </c>
      <c r="J1645" s="57">
        <v>10308.36</v>
      </c>
      <c r="K1645" s="57">
        <f t="shared" si="84"/>
        <v>-10308.36</v>
      </c>
      <c r="L1645" s="1" t="s">
        <v>6554</v>
      </c>
      <c r="M1645" s="1" t="s">
        <v>6929</v>
      </c>
      <c r="N1645" s="1" t="s">
        <v>6802</v>
      </c>
      <c r="O1645" s="1" t="s">
        <v>6554</v>
      </c>
      <c r="P1645" s="21" t="s">
        <v>6560</v>
      </c>
      <c r="U1645" s="1" t="str">
        <f t="shared" si="85"/>
        <v>'480</v>
      </c>
      <c r="V1645" s="1" t="s">
        <v>6854</v>
      </c>
      <c r="AI1645" s="1"/>
      <c r="AM1645" s="1" t="s">
        <v>2991</v>
      </c>
    </row>
    <row r="1646" spans="1:39" x14ac:dyDescent="0.2">
      <c r="A1646" s="1" t="s">
        <v>2993</v>
      </c>
      <c r="B1646" s="1" t="s">
        <v>2994</v>
      </c>
      <c r="C1646" s="57">
        <v>0</v>
      </c>
      <c r="D1646" s="57">
        <v>7547.01</v>
      </c>
      <c r="E1646" s="58">
        <v>6592.02</v>
      </c>
      <c r="F1646" s="58">
        <v>8980.5400000000009</v>
      </c>
      <c r="G1646" s="57">
        <v>6592.02</v>
      </c>
      <c r="H1646" s="57">
        <v>16527.55</v>
      </c>
      <c r="I1646" s="57">
        <v>0</v>
      </c>
      <c r="J1646" s="57">
        <v>9935.5300000000007</v>
      </c>
      <c r="K1646" s="57">
        <f t="shared" si="84"/>
        <v>-9935.5300000000007</v>
      </c>
      <c r="L1646" s="1" t="s">
        <v>6554</v>
      </c>
      <c r="M1646" s="1" t="s">
        <v>6929</v>
      </c>
      <c r="N1646" s="1" t="s">
        <v>6802</v>
      </c>
      <c r="O1646" s="1" t="s">
        <v>6554</v>
      </c>
      <c r="P1646" s="21" t="s">
        <v>6560</v>
      </c>
      <c r="U1646" s="1" t="str">
        <f t="shared" si="85"/>
        <v>'480</v>
      </c>
      <c r="V1646" s="1" t="s">
        <v>6854</v>
      </c>
      <c r="AI1646" s="1"/>
      <c r="AM1646" s="1" t="s">
        <v>2993</v>
      </c>
    </row>
    <row r="1647" spans="1:39" x14ac:dyDescent="0.2">
      <c r="A1647" s="1" t="s">
        <v>2995</v>
      </c>
      <c r="B1647" s="1" t="s">
        <v>2996</v>
      </c>
      <c r="C1647" s="57">
        <v>0</v>
      </c>
      <c r="D1647" s="57">
        <v>29646.7</v>
      </c>
      <c r="E1647" s="58">
        <v>1486.31</v>
      </c>
      <c r="F1647" s="58">
        <v>15817.18</v>
      </c>
      <c r="G1647" s="57">
        <v>1486.31</v>
      </c>
      <c r="H1647" s="57">
        <v>45463.88</v>
      </c>
      <c r="I1647" s="57">
        <v>0</v>
      </c>
      <c r="J1647" s="57">
        <v>43977.57</v>
      </c>
      <c r="K1647" s="57">
        <f t="shared" si="84"/>
        <v>-43977.57</v>
      </c>
      <c r="L1647" s="1" t="s">
        <v>6554</v>
      </c>
      <c r="M1647" s="1" t="s">
        <v>6929</v>
      </c>
      <c r="N1647" s="1" t="s">
        <v>6802</v>
      </c>
      <c r="O1647" s="1" t="s">
        <v>6554</v>
      </c>
      <c r="P1647" s="21" t="s">
        <v>6560</v>
      </c>
      <c r="U1647" s="1" t="str">
        <f t="shared" si="85"/>
        <v>'480</v>
      </c>
      <c r="V1647" s="1" t="s">
        <v>6854</v>
      </c>
      <c r="AI1647" s="1"/>
      <c r="AM1647" s="1" t="s">
        <v>2995</v>
      </c>
    </row>
    <row r="1648" spans="1:39" x14ac:dyDescent="0.2">
      <c r="A1648" s="1" t="s">
        <v>2997</v>
      </c>
      <c r="B1648" s="1" t="s">
        <v>2998</v>
      </c>
      <c r="C1648" s="57">
        <v>0</v>
      </c>
      <c r="D1648" s="57">
        <v>95182.01</v>
      </c>
      <c r="E1648" s="58">
        <v>661717.31999999995</v>
      </c>
      <c r="F1648" s="58">
        <v>673560.99</v>
      </c>
      <c r="G1648" s="57">
        <v>661717.31999999995</v>
      </c>
      <c r="H1648" s="57">
        <v>768743</v>
      </c>
      <c r="I1648" s="57">
        <v>0</v>
      </c>
      <c r="J1648" s="57">
        <v>107025.68</v>
      </c>
      <c r="K1648" s="57">
        <f t="shared" si="84"/>
        <v>-107025.68</v>
      </c>
      <c r="L1648" s="1" t="s">
        <v>6554</v>
      </c>
      <c r="M1648" s="1" t="s">
        <v>6929</v>
      </c>
      <c r="N1648" s="1" t="s">
        <v>6802</v>
      </c>
      <c r="O1648" s="1" t="s">
        <v>6554</v>
      </c>
      <c r="P1648" s="21" t="s">
        <v>6560</v>
      </c>
      <c r="U1648" s="1" t="str">
        <f t="shared" si="85"/>
        <v>'480</v>
      </c>
      <c r="V1648" s="1" t="s">
        <v>6854</v>
      </c>
      <c r="AI1648" s="1"/>
      <c r="AM1648" s="1" t="s">
        <v>2997</v>
      </c>
    </row>
    <row r="1649" spans="1:39" x14ac:dyDescent="0.2">
      <c r="A1649" s="1" t="s">
        <v>2999</v>
      </c>
      <c r="B1649" s="1" t="s">
        <v>3000</v>
      </c>
      <c r="C1649" s="57">
        <v>0</v>
      </c>
      <c r="D1649" s="57">
        <v>0</v>
      </c>
      <c r="E1649" s="58">
        <v>7153.66</v>
      </c>
      <c r="F1649" s="58">
        <v>17023.59</v>
      </c>
      <c r="G1649" s="57">
        <v>7153.66</v>
      </c>
      <c r="H1649" s="57">
        <v>17023.59</v>
      </c>
      <c r="I1649" s="57">
        <v>0</v>
      </c>
      <c r="J1649" s="57">
        <v>9869.93</v>
      </c>
      <c r="K1649" s="57">
        <f t="shared" si="84"/>
        <v>-9869.93</v>
      </c>
      <c r="L1649" s="1" t="s">
        <v>6554</v>
      </c>
      <c r="M1649" s="1" t="s">
        <v>6929</v>
      </c>
      <c r="N1649" s="1" t="s">
        <v>6802</v>
      </c>
      <c r="O1649" s="1" t="s">
        <v>6554</v>
      </c>
      <c r="P1649" s="21" t="s">
        <v>6560</v>
      </c>
      <c r="U1649" s="1" t="str">
        <f t="shared" si="85"/>
        <v>'480</v>
      </c>
      <c r="V1649" s="1" t="s">
        <v>6854</v>
      </c>
      <c r="AI1649" s="1"/>
      <c r="AM1649" s="1" t="s">
        <v>2999</v>
      </c>
    </row>
    <row r="1650" spans="1:39" x14ac:dyDescent="0.2">
      <c r="A1650" s="1" t="s">
        <v>3001</v>
      </c>
      <c r="B1650" s="1" t="s">
        <v>3002</v>
      </c>
      <c r="C1650" s="57">
        <v>0</v>
      </c>
      <c r="D1650" s="57">
        <v>36494.269999999997</v>
      </c>
      <c r="E1650" s="58">
        <v>42719.199999999997</v>
      </c>
      <c r="F1650" s="58">
        <v>53668.81</v>
      </c>
      <c r="G1650" s="57">
        <v>42719.199999999997</v>
      </c>
      <c r="H1650" s="57">
        <v>90163.08</v>
      </c>
      <c r="I1650" s="57">
        <v>0</v>
      </c>
      <c r="J1650" s="57">
        <v>47443.88</v>
      </c>
      <c r="K1650" s="57">
        <f t="shared" si="84"/>
        <v>-47443.88</v>
      </c>
      <c r="L1650" s="1" t="s">
        <v>6554</v>
      </c>
      <c r="M1650" s="1" t="s">
        <v>6929</v>
      </c>
      <c r="N1650" s="1" t="s">
        <v>6802</v>
      </c>
      <c r="O1650" s="1" t="s">
        <v>6554</v>
      </c>
      <c r="P1650" s="21" t="s">
        <v>6560</v>
      </c>
      <c r="U1650" s="1" t="str">
        <f t="shared" si="85"/>
        <v>'480</v>
      </c>
      <c r="V1650" s="1" t="s">
        <v>6854</v>
      </c>
      <c r="AI1650" s="1"/>
      <c r="AM1650" s="1" t="s">
        <v>3001</v>
      </c>
    </row>
    <row r="1651" spans="1:39" x14ac:dyDescent="0.2">
      <c r="A1651" s="1" t="s">
        <v>3003</v>
      </c>
      <c r="B1651" s="1" t="s">
        <v>3004</v>
      </c>
      <c r="C1651" s="57">
        <v>0</v>
      </c>
      <c r="D1651" s="57">
        <v>3764.18</v>
      </c>
      <c r="E1651" s="58">
        <v>188.83</v>
      </c>
      <c r="F1651" s="58">
        <v>1978.58</v>
      </c>
      <c r="G1651" s="57">
        <v>188.83</v>
      </c>
      <c r="H1651" s="57">
        <v>5742.76</v>
      </c>
      <c r="I1651" s="57">
        <v>0</v>
      </c>
      <c r="J1651" s="57">
        <v>5553.93</v>
      </c>
      <c r="K1651" s="57">
        <f t="shared" si="84"/>
        <v>-5553.93</v>
      </c>
      <c r="L1651" s="1" t="s">
        <v>6554</v>
      </c>
      <c r="M1651" s="1" t="s">
        <v>6929</v>
      </c>
      <c r="N1651" s="1" t="s">
        <v>6802</v>
      </c>
      <c r="O1651" s="1" t="s">
        <v>6554</v>
      </c>
      <c r="P1651" s="21" t="s">
        <v>6560</v>
      </c>
      <c r="U1651" s="1" t="str">
        <f t="shared" si="85"/>
        <v>'480</v>
      </c>
      <c r="V1651" s="1" t="s">
        <v>6854</v>
      </c>
      <c r="AI1651" s="1"/>
      <c r="AM1651" s="1" t="s">
        <v>3003</v>
      </c>
    </row>
    <row r="1652" spans="1:39" x14ac:dyDescent="0.2">
      <c r="A1652" s="1" t="s">
        <v>3005</v>
      </c>
      <c r="B1652" s="1" t="s">
        <v>3006</v>
      </c>
      <c r="C1652" s="57">
        <v>0</v>
      </c>
      <c r="D1652" s="57">
        <v>11297.49</v>
      </c>
      <c r="E1652" s="58">
        <v>11269.43</v>
      </c>
      <c r="F1652" s="58">
        <v>18159.97</v>
      </c>
      <c r="G1652" s="57">
        <v>11269.43</v>
      </c>
      <c r="H1652" s="57">
        <v>29457.46</v>
      </c>
      <c r="I1652" s="57">
        <v>0</v>
      </c>
      <c r="J1652" s="57">
        <v>18188.03</v>
      </c>
      <c r="K1652" s="57">
        <f t="shared" si="84"/>
        <v>-18188.03</v>
      </c>
      <c r="L1652" s="1" t="s">
        <v>6554</v>
      </c>
      <c r="M1652" s="1" t="s">
        <v>6929</v>
      </c>
      <c r="N1652" s="1" t="s">
        <v>6802</v>
      </c>
      <c r="O1652" s="1" t="s">
        <v>6554</v>
      </c>
      <c r="P1652" s="21" t="s">
        <v>6560</v>
      </c>
      <c r="U1652" s="1" t="str">
        <f t="shared" si="85"/>
        <v>'480</v>
      </c>
      <c r="V1652" s="1" t="s">
        <v>6854</v>
      </c>
      <c r="AI1652" s="1"/>
      <c r="AM1652" s="1" t="s">
        <v>3005</v>
      </c>
    </row>
    <row r="1653" spans="1:39" x14ac:dyDescent="0.2">
      <c r="A1653" s="1" t="s">
        <v>3007</v>
      </c>
      <c r="B1653" s="1" t="s">
        <v>3008</v>
      </c>
      <c r="C1653" s="57">
        <v>0</v>
      </c>
      <c r="D1653" s="57">
        <v>847.36</v>
      </c>
      <c r="E1653" s="58">
        <v>837.1</v>
      </c>
      <c r="F1653" s="58">
        <v>1353.81</v>
      </c>
      <c r="G1653" s="57">
        <v>837.1</v>
      </c>
      <c r="H1653" s="57">
        <v>2201.17</v>
      </c>
      <c r="I1653" s="57">
        <v>0</v>
      </c>
      <c r="J1653" s="57">
        <v>1364.07</v>
      </c>
      <c r="K1653" s="57">
        <f t="shared" si="84"/>
        <v>-1364.07</v>
      </c>
      <c r="L1653" s="1" t="s">
        <v>6554</v>
      </c>
      <c r="M1653" s="1" t="s">
        <v>6929</v>
      </c>
      <c r="N1653" s="1" t="s">
        <v>6802</v>
      </c>
      <c r="O1653" s="1" t="s">
        <v>6554</v>
      </c>
      <c r="P1653" s="21" t="s">
        <v>6560</v>
      </c>
      <c r="U1653" s="1" t="str">
        <f t="shared" si="85"/>
        <v>'480</v>
      </c>
      <c r="V1653" s="1" t="s">
        <v>6854</v>
      </c>
      <c r="AI1653" s="1"/>
      <c r="AM1653" s="1" t="s">
        <v>3007</v>
      </c>
    </row>
    <row r="1654" spans="1:39" x14ac:dyDescent="0.2">
      <c r="A1654" s="1" t="s">
        <v>3009</v>
      </c>
      <c r="B1654" s="1" t="s">
        <v>3010</v>
      </c>
      <c r="C1654" s="57">
        <v>0</v>
      </c>
      <c r="D1654" s="57">
        <v>23239.33</v>
      </c>
      <c r="E1654" s="58">
        <v>27202.49</v>
      </c>
      <c r="F1654" s="58">
        <v>45677.74</v>
      </c>
      <c r="G1654" s="57">
        <v>27202.49</v>
      </c>
      <c r="H1654" s="57">
        <v>68917.070000000007</v>
      </c>
      <c r="I1654" s="57">
        <v>0</v>
      </c>
      <c r="J1654" s="57">
        <v>41714.58</v>
      </c>
      <c r="K1654" s="57">
        <f t="shared" si="84"/>
        <v>-41714.58</v>
      </c>
      <c r="L1654" s="1" t="s">
        <v>6554</v>
      </c>
      <c r="M1654" s="1" t="s">
        <v>6929</v>
      </c>
      <c r="N1654" s="1" t="s">
        <v>6802</v>
      </c>
      <c r="O1654" s="1" t="s">
        <v>6554</v>
      </c>
      <c r="P1654" s="21" t="s">
        <v>6560</v>
      </c>
      <c r="U1654" s="1" t="str">
        <f t="shared" si="85"/>
        <v>'480</v>
      </c>
      <c r="V1654" s="1" t="s">
        <v>6854</v>
      </c>
      <c r="AI1654" s="1"/>
      <c r="AM1654" s="1" t="s">
        <v>3009</v>
      </c>
    </row>
    <row r="1655" spans="1:39" x14ac:dyDescent="0.2">
      <c r="A1655" s="1" t="s">
        <v>3011</v>
      </c>
      <c r="B1655" s="1" t="s">
        <v>3012</v>
      </c>
      <c r="C1655" s="57">
        <v>0</v>
      </c>
      <c r="D1655" s="57">
        <v>15498.78</v>
      </c>
      <c r="E1655" s="58">
        <v>41572.160000000003</v>
      </c>
      <c r="F1655" s="58">
        <v>37809.300000000003</v>
      </c>
      <c r="G1655" s="57">
        <v>41572.160000000003</v>
      </c>
      <c r="H1655" s="57">
        <v>53308.08</v>
      </c>
      <c r="I1655" s="57">
        <v>0</v>
      </c>
      <c r="J1655" s="57">
        <v>11735.92</v>
      </c>
      <c r="K1655" s="57">
        <f t="shared" si="84"/>
        <v>-11735.92</v>
      </c>
      <c r="L1655" s="1" t="s">
        <v>6554</v>
      </c>
      <c r="M1655" s="1" t="s">
        <v>6929</v>
      </c>
      <c r="N1655" s="1" t="s">
        <v>6802</v>
      </c>
      <c r="O1655" s="1" t="s">
        <v>6554</v>
      </c>
      <c r="P1655" s="21" t="s">
        <v>6560</v>
      </c>
      <c r="U1655" s="1" t="str">
        <f t="shared" si="85"/>
        <v>'480</v>
      </c>
      <c r="V1655" s="1" t="s">
        <v>6854</v>
      </c>
      <c r="AI1655" s="1"/>
      <c r="AM1655" s="1" t="s">
        <v>3011</v>
      </c>
    </row>
    <row r="1656" spans="1:39" x14ac:dyDescent="0.2">
      <c r="A1656" s="1" t="s">
        <v>3013</v>
      </c>
      <c r="B1656" s="1" t="s">
        <v>3014</v>
      </c>
      <c r="C1656" s="57">
        <v>0</v>
      </c>
      <c r="D1656" s="57">
        <v>473903.47</v>
      </c>
      <c r="E1656" s="58">
        <v>580391.43000000005</v>
      </c>
      <c r="F1656" s="58">
        <v>108697.74</v>
      </c>
      <c r="G1656" s="57">
        <v>580391.43000000005</v>
      </c>
      <c r="H1656" s="57">
        <v>582601.21</v>
      </c>
      <c r="I1656" s="57">
        <v>0</v>
      </c>
      <c r="J1656" s="57">
        <v>2209.7800000000002</v>
      </c>
      <c r="K1656" s="57">
        <f t="shared" si="84"/>
        <v>-2209.7800000000002</v>
      </c>
      <c r="L1656" s="1" t="s">
        <v>6554</v>
      </c>
      <c r="M1656" s="1" t="s">
        <v>6929</v>
      </c>
      <c r="N1656" s="1" t="s">
        <v>6802</v>
      </c>
      <c r="O1656" s="1" t="s">
        <v>6554</v>
      </c>
      <c r="P1656" s="21" t="s">
        <v>6560</v>
      </c>
      <c r="U1656" s="1" t="str">
        <f t="shared" si="85"/>
        <v>'480</v>
      </c>
      <c r="V1656" s="1" t="s">
        <v>6854</v>
      </c>
      <c r="AI1656" s="1"/>
      <c r="AM1656" s="1" t="s">
        <v>3013</v>
      </c>
    </row>
    <row r="1657" spans="1:39" x14ac:dyDescent="0.2">
      <c r="A1657" s="1" t="s">
        <v>3015</v>
      </c>
      <c r="B1657" s="1" t="s">
        <v>3016</v>
      </c>
      <c r="C1657" s="57">
        <v>0</v>
      </c>
      <c r="D1657" s="57">
        <v>94877.64</v>
      </c>
      <c r="E1657" s="58">
        <v>53572.86</v>
      </c>
      <c r="F1657" s="58">
        <v>88038.39</v>
      </c>
      <c r="G1657" s="57">
        <v>53572.86</v>
      </c>
      <c r="H1657" s="57">
        <v>182916.03</v>
      </c>
      <c r="I1657" s="57">
        <v>0</v>
      </c>
      <c r="J1657" s="57">
        <v>129343.17</v>
      </c>
      <c r="K1657" s="57">
        <f t="shared" si="84"/>
        <v>-129343.17</v>
      </c>
      <c r="L1657" s="1" t="s">
        <v>6554</v>
      </c>
      <c r="M1657" s="1" t="s">
        <v>6929</v>
      </c>
      <c r="N1657" s="1" t="s">
        <v>6802</v>
      </c>
      <c r="O1657" s="1" t="s">
        <v>6554</v>
      </c>
      <c r="P1657" s="21" t="s">
        <v>6560</v>
      </c>
      <c r="U1657" s="1" t="str">
        <f t="shared" si="85"/>
        <v>'480</v>
      </c>
      <c r="V1657" s="1" t="s">
        <v>6854</v>
      </c>
      <c r="AI1657" s="1"/>
      <c r="AM1657" s="1" t="s">
        <v>3015</v>
      </c>
    </row>
    <row r="1658" spans="1:39" x14ac:dyDescent="0.2">
      <c r="A1658" s="1" t="s">
        <v>3017</v>
      </c>
      <c r="B1658" s="1" t="s">
        <v>3018</v>
      </c>
      <c r="C1658" s="57">
        <v>0</v>
      </c>
      <c r="D1658" s="57">
        <v>0</v>
      </c>
      <c r="E1658" s="58">
        <v>130.46</v>
      </c>
      <c r="F1658" s="58">
        <v>2524.87</v>
      </c>
      <c r="G1658" s="57">
        <v>130.46</v>
      </c>
      <c r="H1658" s="57">
        <v>2524.87</v>
      </c>
      <c r="I1658" s="57">
        <v>0</v>
      </c>
      <c r="J1658" s="57">
        <v>2394.41</v>
      </c>
      <c r="K1658" s="57">
        <f t="shared" si="84"/>
        <v>-2394.41</v>
      </c>
      <c r="L1658" s="1" t="s">
        <v>6554</v>
      </c>
      <c r="M1658" s="1" t="s">
        <v>6929</v>
      </c>
      <c r="N1658" s="1" t="s">
        <v>6802</v>
      </c>
      <c r="O1658" s="1" t="s">
        <v>6554</v>
      </c>
      <c r="P1658" s="21" t="s">
        <v>6560</v>
      </c>
      <c r="U1658" s="1" t="str">
        <f t="shared" si="85"/>
        <v>'480</v>
      </c>
      <c r="V1658" s="1" t="s">
        <v>6854</v>
      </c>
      <c r="AI1658" s="1"/>
      <c r="AM1658" s="1" t="s">
        <v>3017</v>
      </c>
    </row>
    <row r="1659" spans="1:39" x14ac:dyDescent="0.2">
      <c r="A1659" s="1" t="s">
        <v>3019</v>
      </c>
      <c r="B1659" s="1" t="s">
        <v>3020</v>
      </c>
      <c r="C1659" s="57">
        <v>0</v>
      </c>
      <c r="D1659" s="57">
        <v>9852.7999999999993</v>
      </c>
      <c r="E1659" s="58">
        <v>9090.1299999999992</v>
      </c>
      <c r="F1659" s="58">
        <v>4320.75</v>
      </c>
      <c r="G1659" s="57">
        <v>9090.1299999999992</v>
      </c>
      <c r="H1659" s="57">
        <v>14173.55</v>
      </c>
      <c r="I1659" s="57">
        <v>0</v>
      </c>
      <c r="J1659" s="57">
        <v>5083.42</v>
      </c>
      <c r="K1659" s="57">
        <f t="shared" si="84"/>
        <v>-5083.42</v>
      </c>
      <c r="L1659" s="1" t="s">
        <v>6554</v>
      </c>
      <c r="M1659" s="1" t="s">
        <v>6929</v>
      </c>
      <c r="N1659" s="1" t="s">
        <v>6802</v>
      </c>
      <c r="O1659" s="1" t="s">
        <v>6554</v>
      </c>
      <c r="P1659" s="21" t="s">
        <v>6560</v>
      </c>
      <c r="U1659" s="1" t="str">
        <f t="shared" si="85"/>
        <v>'480</v>
      </c>
      <c r="V1659" s="1" t="s">
        <v>6854</v>
      </c>
      <c r="AI1659" s="1"/>
      <c r="AM1659" s="1" t="s">
        <v>3019</v>
      </c>
    </row>
    <row r="1660" spans="1:39" x14ac:dyDescent="0.2">
      <c r="A1660" s="1" t="s">
        <v>3021</v>
      </c>
      <c r="B1660" s="1" t="s">
        <v>3022</v>
      </c>
      <c r="C1660" s="57">
        <v>0</v>
      </c>
      <c r="D1660" s="57">
        <v>12778.58</v>
      </c>
      <c r="E1660" s="58">
        <v>2788.12</v>
      </c>
      <c r="F1660" s="58">
        <v>6641.5</v>
      </c>
      <c r="G1660" s="57">
        <v>2788.12</v>
      </c>
      <c r="H1660" s="57">
        <v>19420.080000000002</v>
      </c>
      <c r="I1660" s="57">
        <v>0</v>
      </c>
      <c r="J1660" s="57">
        <v>16631.96</v>
      </c>
      <c r="K1660" s="57">
        <f t="shared" si="84"/>
        <v>-16631.96</v>
      </c>
      <c r="L1660" s="1" t="s">
        <v>6554</v>
      </c>
      <c r="M1660" s="1" t="s">
        <v>6929</v>
      </c>
      <c r="N1660" s="1" t="s">
        <v>6802</v>
      </c>
      <c r="O1660" s="1" t="s">
        <v>6554</v>
      </c>
      <c r="P1660" s="21" t="s">
        <v>6560</v>
      </c>
      <c r="U1660" s="1" t="str">
        <f t="shared" si="85"/>
        <v>'480</v>
      </c>
      <c r="V1660" s="1" t="s">
        <v>6854</v>
      </c>
      <c r="AI1660" s="1"/>
      <c r="AM1660" s="1" t="s">
        <v>3021</v>
      </c>
    </row>
    <row r="1661" spans="1:39" x14ac:dyDescent="0.2">
      <c r="A1661" s="1" t="s">
        <v>3023</v>
      </c>
      <c r="B1661" s="1" t="s">
        <v>3024</v>
      </c>
      <c r="C1661" s="57">
        <v>0</v>
      </c>
      <c r="D1661" s="57">
        <v>75151.789999999994</v>
      </c>
      <c r="E1661" s="58">
        <v>477105.64</v>
      </c>
      <c r="F1661" s="58">
        <v>482535.01</v>
      </c>
      <c r="G1661" s="57">
        <v>477105.64</v>
      </c>
      <c r="H1661" s="57">
        <v>557686.80000000005</v>
      </c>
      <c r="I1661" s="57">
        <v>0</v>
      </c>
      <c r="J1661" s="57">
        <v>80581.16</v>
      </c>
      <c r="K1661" s="57">
        <f t="shared" si="84"/>
        <v>-80581.16</v>
      </c>
      <c r="L1661" s="1" t="s">
        <v>6554</v>
      </c>
      <c r="M1661" s="1" t="s">
        <v>6929</v>
      </c>
      <c r="N1661" s="1" t="s">
        <v>6802</v>
      </c>
      <c r="O1661" s="1" t="s">
        <v>6554</v>
      </c>
      <c r="P1661" s="21" t="s">
        <v>6560</v>
      </c>
      <c r="U1661" s="1" t="str">
        <f t="shared" si="85"/>
        <v>'480</v>
      </c>
      <c r="V1661" s="1" t="s">
        <v>6854</v>
      </c>
      <c r="AI1661" s="1"/>
      <c r="AM1661" s="1" t="s">
        <v>3023</v>
      </c>
    </row>
    <row r="1662" spans="1:39" x14ac:dyDescent="0.2">
      <c r="A1662" s="1" t="s">
        <v>3025</v>
      </c>
      <c r="B1662" s="1" t="s">
        <v>3026</v>
      </c>
      <c r="C1662" s="57">
        <v>0</v>
      </c>
      <c r="D1662" s="57">
        <v>0</v>
      </c>
      <c r="E1662" s="58">
        <v>4084.73</v>
      </c>
      <c r="F1662" s="58">
        <v>6741.88</v>
      </c>
      <c r="G1662" s="57">
        <v>4084.73</v>
      </c>
      <c r="H1662" s="57">
        <v>6741.88</v>
      </c>
      <c r="I1662" s="57">
        <v>0</v>
      </c>
      <c r="J1662" s="57">
        <v>2657.15</v>
      </c>
      <c r="K1662" s="57">
        <f t="shared" si="84"/>
        <v>-2657.15</v>
      </c>
      <c r="L1662" s="1" t="s">
        <v>6554</v>
      </c>
      <c r="M1662" s="1" t="s">
        <v>6929</v>
      </c>
      <c r="N1662" s="1" t="s">
        <v>6802</v>
      </c>
      <c r="O1662" s="1" t="s">
        <v>6554</v>
      </c>
      <c r="P1662" s="21" t="s">
        <v>6560</v>
      </c>
      <c r="U1662" s="1" t="str">
        <f t="shared" si="85"/>
        <v>'480</v>
      </c>
      <c r="V1662" s="1" t="s">
        <v>6854</v>
      </c>
      <c r="AI1662" s="1"/>
      <c r="AM1662" s="1" t="s">
        <v>3025</v>
      </c>
    </row>
    <row r="1663" spans="1:39" x14ac:dyDescent="0.2">
      <c r="A1663" s="1" t="s">
        <v>3027</v>
      </c>
      <c r="B1663" s="1" t="s">
        <v>3028</v>
      </c>
      <c r="C1663" s="57">
        <v>0</v>
      </c>
      <c r="D1663" s="57">
        <v>28067.72</v>
      </c>
      <c r="E1663" s="58">
        <v>25484.35</v>
      </c>
      <c r="F1663" s="58">
        <v>32976.620000000003</v>
      </c>
      <c r="G1663" s="57">
        <v>25484.35</v>
      </c>
      <c r="H1663" s="57">
        <v>61044.34</v>
      </c>
      <c r="I1663" s="57">
        <v>0</v>
      </c>
      <c r="J1663" s="57">
        <v>35559.99</v>
      </c>
      <c r="K1663" s="57">
        <f t="shared" si="84"/>
        <v>-35559.99</v>
      </c>
      <c r="L1663" s="1" t="s">
        <v>6554</v>
      </c>
      <c r="M1663" s="1" t="s">
        <v>6929</v>
      </c>
      <c r="N1663" s="1" t="s">
        <v>6802</v>
      </c>
      <c r="O1663" s="1" t="s">
        <v>6554</v>
      </c>
      <c r="P1663" s="21" t="s">
        <v>6560</v>
      </c>
      <c r="U1663" s="1" t="str">
        <f t="shared" si="85"/>
        <v>'480</v>
      </c>
      <c r="V1663" s="1" t="s">
        <v>6854</v>
      </c>
      <c r="AI1663" s="1"/>
      <c r="AM1663" s="1" t="s">
        <v>3027</v>
      </c>
    </row>
    <row r="1664" spans="1:39" x14ac:dyDescent="0.2">
      <c r="A1664" s="1" t="s">
        <v>3029</v>
      </c>
      <c r="B1664" s="1" t="s">
        <v>3030</v>
      </c>
      <c r="C1664" s="57">
        <v>0</v>
      </c>
      <c r="D1664" s="57">
        <v>1940.45</v>
      </c>
      <c r="E1664" s="58">
        <v>420.38</v>
      </c>
      <c r="F1664" s="58">
        <v>996.18</v>
      </c>
      <c r="G1664" s="57">
        <v>420.38</v>
      </c>
      <c r="H1664" s="57">
        <v>2936.63</v>
      </c>
      <c r="I1664" s="57">
        <v>0</v>
      </c>
      <c r="J1664" s="57">
        <v>2516.25</v>
      </c>
      <c r="K1664" s="57">
        <f t="shared" si="84"/>
        <v>-2516.25</v>
      </c>
      <c r="L1664" s="1" t="s">
        <v>6554</v>
      </c>
      <c r="M1664" s="1" t="s">
        <v>6929</v>
      </c>
      <c r="N1664" s="1" t="s">
        <v>6802</v>
      </c>
      <c r="O1664" s="1" t="s">
        <v>6554</v>
      </c>
      <c r="P1664" s="21" t="s">
        <v>6560</v>
      </c>
      <c r="U1664" s="1" t="str">
        <f t="shared" si="85"/>
        <v>'480</v>
      </c>
      <c r="V1664" s="1" t="s">
        <v>6854</v>
      </c>
      <c r="AI1664" s="1"/>
      <c r="AM1664" s="1" t="s">
        <v>3029</v>
      </c>
    </row>
    <row r="1665" spans="1:39" x14ac:dyDescent="0.2">
      <c r="A1665" s="1" t="s">
        <v>3031</v>
      </c>
      <c r="B1665" s="1" t="s">
        <v>3032</v>
      </c>
      <c r="C1665" s="57">
        <v>0</v>
      </c>
      <c r="D1665" s="57">
        <v>11195.91</v>
      </c>
      <c r="E1665" s="58">
        <v>9468.3799999999992</v>
      </c>
      <c r="F1665" s="58">
        <v>10216.43</v>
      </c>
      <c r="G1665" s="57">
        <v>9468.3799999999992</v>
      </c>
      <c r="H1665" s="57">
        <v>21412.34</v>
      </c>
      <c r="I1665" s="57">
        <v>0</v>
      </c>
      <c r="J1665" s="57">
        <v>11943.96</v>
      </c>
      <c r="K1665" s="57">
        <f t="shared" si="84"/>
        <v>-11943.96</v>
      </c>
      <c r="L1665" s="1" t="s">
        <v>6554</v>
      </c>
      <c r="M1665" s="1" t="s">
        <v>6929</v>
      </c>
      <c r="N1665" s="1" t="s">
        <v>6802</v>
      </c>
      <c r="O1665" s="1" t="s">
        <v>6554</v>
      </c>
      <c r="P1665" s="21" t="s">
        <v>6560</v>
      </c>
      <c r="U1665" s="1" t="str">
        <f t="shared" si="85"/>
        <v>'480</v>
      </c>
      <c r="V1665" s="1" t="s">
        <v>6854</v>
      </c>
      <c r="AI1665" s="1"/>
      <c r="AM1665" s="1" t="s">
        <v>3031</v>
      </c>
    </row>
    <row r="1666" spans="1:39" x14ac:dyDescent="0.2">
      <c r="A1666" s="1" t="s">
        <v>3033</v>
      </c>
      <c r="B1666" s="1" t="s">
        <v>3034</v>
      </c>
      <c r="C1666" s="57">
        <v>0</v>
      </c>
      <c r="D1666" s="57">
        <v>1120.74</v>
      </c>
      <c r="E1666" s="58">
        <v>939.64</v>
      </c>
      <c r="F1666" s="58">
        <v>1014.18</v>
      </c>
      <c r="G1666" s="57">
        <v>939.64</v>
      </c>
      <c r="H1666" s="57">
        <v>2134.92</v>
      </c>
      <c r="I1666" s="57">
        <v>0</v>
      </c>
      <c r="J1666" s="57">
        <v>1195.28</v>
      </c>
      <c r="K1666" s="57">
        <f t="shared" si="84"/>
        <v>-1195.28</v>
      </c>
      <c r="L1666" s="1" t="s">
        <v>6554</v>
      </c>
      <c r="M1666" s="1" t="s">
        <v>6929</v>
      </c>
      <c r="N1666" s="1" t="s">
        <v>6802</v>
      </c>
      <c r="O1666" s="1" t="s">
        <v>6554</v>
      </c>
      <c r="P1666" s="21" t="s">
        <v>6560</v>
      </c>
      <c r="U1666" s="1" t="str">
        <f t="shared" si="85"/>
        <v>'480</v>
      </c>
      <c r="V1666" s="1" t="s">
        <v>6854</v>
      </c>
      <c r="AI1666" s="1"/>
      <c r="AM1666" s="1" t="s">
        <v>3033</v>
      </c>
    </row>
    <row r="1667" spans="1:39" x14ac:dyDescent="0.2">
      <c r="A1667" s="1" t="s">
        <v>3035</v>
      </c>
      <c r="B1667" s="1" t="s">
        <v>3036</v>
      </c>
      <c r="C1667" s="57">
        <v>0</v>
      </c>
      <c r="D1667" s="57">
        <v>9651.18</v>
      </c>
      <c r="E1667" s="58">
        <v>0</v>
      </c>
      <c r="F1667" s="58">
        <v>4934.3599999999997</v>
      </c>
      <c r="G1667" s="57">
        <v>0</v>
      </c>
      <c r="H1667" s="57">
        <v>14585.54</v>
      </c>
      <c r="I1667" s="57">
        <v>0</v>
      </c>
      <c r="J1667" s="57">
        <v>14585.54</v>
      </c>
      <c r="K1667" s="57">
        <f t="shared" si="84"/>
        <v>-14585.54</v>
      </c>
      <c r="L1667" s="1" t="s">
        <v>6554</v>
      </c>
      <c r="M1667" s="1" t="s">
        <v>6929</v>
      </c>
      <c r="N1667" s="1" t="s">
        <v>6802</v>
      </c>
      <c r="O1667" s="1" t="s">
        <v>6554</v>
      </c>
      <c r="P1667" s="21" t="s">
        <v>6560</v>
      </c>
      <c r="U1667" s="1" t="str">
        <f t="shared" si="85"/>
        <v>'480</v>
      </c>
      <c r="V1667" s="1" t="s">
        <v>6854</v>
      </c>
      <c r="AI1667" s="1"/>
      <c r="AM1667" s="1" t="s">
        <v>3035</v>
      </c>
    </row>
    <row r="1668" spans="1:39" x14ac:dyDescent="0.2">
      <c r="A1668" s="1" t="s">
        <v>3037</v>
      </c>
      <c r="B1668" s="1" t="s">
        <v>3038</v>
      </c>
      <c r="C1668" s="57">
        <v>0</v>
      </c>
      <c r="D1668" s="57">
        <v>0</v>
      </c>
      <c r="E1668" s="58">
        <v>1417.85</v>
      </c>
      <c r="F1668" s="58">
        <v>1434.17</v>
      </c>
      <c r="G1668" s="57">
        <v>1417.85</v>
      </c>
      <c r="H1668" s="57">
        <v>1434.17</v>
      </c>
      <c r="I1668" s="57">
        <v>0</v>
      </c>
      <c r="J1668" s="57">
        <v>16.32</v>
      </c>
      <c r="K1668" s="57">
        <f t="shared" si="84"/>
        <v>-16.32</v>
      </c>
      <c r="L1668" s="1" t="s">
        <v>6554</v>
      </c>
      <c r="M1668" s="1" t="s">
        <v>6929</v>
      </c>
      <c r="N1668" s="1" t="s">
        <v>6802</v>
      </c>
      <c r="O1668" s="1" t="s">
        <v>6554</v>
      </c>
      <c r="P1668" s="21" t="s">
        <v>6560</v>
      </c>
      <c r="U1668" s="1" t="str">
        <f t="shared" si="85"/>
        <v>'480</v>
      </c>
      <c r="V1668" s="1" t="s">
        <v>6854</v>
      </c>
      <c r="AI1668" s="1"/>
      <c r="AM1668" s="1" t="s">
        <v>3037</v>
      </c>
    </row>
    <row r="1669" spans="1:39" x14ac:dyDescent="0.2">
      <c r="A1669" s="1" t="s">
        <v>3039</v>
      </c>
      <c r="B1669" s="1" t="s">
        <v>3040</v>
      </c>
      <c r="C1669" s="57">
        <v>0</v>
      </c>
      <c r="D1669" s="57">
        <v>41523.870000000003</v>
      </c>
      <c r="E1669" s="58">
        <v>2279.92</v>
      </c>
      <c r="F1669" s="58">
        <v>56480.34</v>
      </c>
      <c r="G1669" s="57">
        <v>2279.92</v>
      </c>
      <c r="H1669" s="57">
        <v>98004.21</v>
      </c>
      <c r="I1669" s="57">
        <v>0</v>
      </c>
      <c r="J1669" s="57">
        <v>95724.29</v>
      </c>
      <c r="K1669" s="57">
        <f t="shared" si="84"/>
        <v>-95724.29</v>
      </c>
      <c r="L1669" s="1" t="s">
        <v>6554</v>
      </c>
      <c r="M1669" s="1" t="s">
        <v>6929</v>
      </c>
      <c r="N1669" s="1" t="s">
        <v>6802</v>
      </c>
      <c r="O1669" s="1" t="s">
        <v>6554</v>
      </c>
      <c r="P1669" s="21" t="s">
        <v>6560</v>
      </c>
      <c r="U1669" s="1" t="str">
        <f t="shared" si="85"/>
        <v>'480</v>
      </c>
      <c r="V1669" s="1" t="s">
        <v>6854</v>
      </c>
      <c r="AI1669" s="1"/>
      <c r="AM1669" s="1" t="s">
        <v>3039</v>
      </c>
    </row>
    <row r="1670" spans="1:39" x14ac:dyDescent="0.2">
      <c r="A1670" s="1" t="s">
        <v>3041</v>
      </c>
      <c r="B1670" s="1" t="s">
        <v>3042</v>
      </c>
      <c r="C1670" s="57">
        <v>0</v>
      </c>
      <c r="D1670" s="57">
        <v>0</v>
      </c>
      <c r="E1670" s="58">
        <v>0.31</v>
      </c>
      <c r="F1670" s="58">
        <v>240.74</v>
      </c>
      <c r="G1670" s="57">
        <v>0.31</v>
      </c>
      <c r="H1670" s="57">
        <v>240.74</v>
      </c>
      <c r="I1670" s="57">
        <v>0</v>
      </c>
      <c r="J1670" s="57">
        <v>240.43</v>
      </c>
      <c r="K1670" s="57">
        <f t="shared" si="84"/>
        <v>-240.43</v>
      </c>
      <c r="L1670" s="1" t="s">
        <v>6554</v>
      </c>
      <c r="M1670" s="1" t="s">
        <v>6929</v>
      </c>
      <c r="N1670" s="1" t="s">
        <v>6802</v>
      </c>
      <c r="O1670" s="1" t="s">
        <v>6554</v>
      </c>
      <c r="P1670" s="21" t="s">
        <v>6560</v>
      </c>
      <c r="U1670" s="1" t="str">
        <f t="shared" si="85"/>
        <v>'480</v>
      </c>
      <c r="V1670" s="1" t="s">
        <v>6854</v>
      </c>
      <c r="AI1670" s="1"/>
      <c r="AM1670" s="1" t="s">
        <v>3041</v>
      </c>
    </row>
    <row r="1671" spans="1:39" x14ac:dyDescent="0.2">
      <c r="A1671" s="1" t="s">
        <v>3043</v>
      </c>
      <c r="B1671" s="1" t="s">
        <v>3044</v>
      </c>
      <c r="C1671" s="57">
        <v>0</v>
      </c>
      <c r="D1671" s="57">
        <v>16624.53</v>
      </c>
      <c r="E1671" s="58">
        <v>1765.98</v>
      </c>
      <c r="F1671" s="58">
        <v>12023.36</v>
      </c>
      <c r="G1671" s="57">
        <v>1765.98</v>
      </c>
      <c r="H1671" s="57">
        <v>28647.89</v>
      </c>
      <c r="I1671" s="57">
        <v>0</v>
      </c>
      <c r="J1671" s="57">
        <v>26881.91</v>
      </c>
      <c r="K1671" s="57">
        <f t="shared" ref="K1671:K1734" si="86">I1671-J1671</f>
        <v>-26881.91</v>
      </c>
      <c r="L1671" s="1" t="s">
        <v>6554</v>
      </c>
      <c r="M1671" s="1" t="s">
        <v>6929</v>
      </c>
      <c r="N1671" s="1" t="s">
        <v>6802</v>
      </c>
      <c r="O1671" s="1" t="s">
        <v>6554</v>
      </c>
      <c r="P1671" s="21" t="s">
        <v>6560</v>
      </c>
      <c r="U1671" s="1" t="str">
        <f t="shared" ref="U1671:U1734" si="87">LEFT(A1671,4)</f>
        <v>'480</v>
      </c>
      <c r="V1671" s="1" t="s">
        <v>6854</v>
      </c>
      <c r="AI1671" s="1"/>
      <c r="AM1671" s="1" t="s">
        <v>3043</v>
      </c>
    </row>
    <row r="1672" spans="1:39" x14ac:dyDescent="0.2">
      <c r="A1672" s="1" t="s">
        <v>3045</v>
      </c>
      <c r="B1672" s="1" t="s">
        <v>3046</v>
      </c>
      <c r="C1672" s="57">
        <v>0</v>
      </c>
      <c r="D1672" s="57">
        <v>13173.32</v>
      </c>
      <c r="E1672" s="58">
        <v>2464.5300000000002</v>
      </c>
      <c r="F1672" s="58">
        <v>6281.42</v>
      </c>
      <c r="G1672" s="57">
        <v>2464.5300000000002</v>
      </c>
      <c r="H1672" s="57">
        <v>19454.740000000002</v>
      </c>
      <c r="I1672" s="57">
        <v>0</v>
      </c>
      <c r="J1672" s="57">
        <v>16990.21</v>
      </c>
      <c r="K1672" s="57">
        <f t="shared" si="86"/>
        <v>-16990.21</v>
      </c>
      <c r="L1672" s="1" t="s">
        <v>6554</v>
      </c>
      <c r="M1672" s="1" t="s">
        <v>6929</v>
      </c>
      <c r="N1672" s="1" t="s">
        <v>6802</v>
      </c>
      <c r="O1672" s="1" t="s">
        <v>6554</v>
      </c>
      <c r="P1672" s="21" t="s">
        <v>6560</v>
      </c>
      <c r="U1672" s="1" t="str">
        <f t="shared" si="87"/>
        <v>'480</v>
      </c>
      <c r="V1672" s="1" t="s">
        <v>6854</v>
      </c>
      <c r="AI1672" s="1"/>
      <c r="AM1672" s="1" t="s">
        <v>3045</v>
      </c>
    </row>
    <row r="1673" spans="1:39" x14ac:dyDescent="0.2">
      <c r="A1673" s="1" t="s">
        <v>3047</v>
      </c>
      <c r="B1673" s="1" t="s">
        <v>3048</v>
      </c>
      <c r="C1673" s="57">
        <v>0</v>
      </c>
      <c r="D1673" s="57">
        <v>15446.99</v>
      </c>
      <c r="E1673" s="58">
        <v>1119.74</v>
      </c>
      <c r="F1673" s="58">
        <v>17890.78</v>
      </c>
      <c r="G1673" s="57">
        <v>1119.74</v>
      </c>
      <c r="H1673" s="57">
        <v>33337.769999999997</v>
      </c>
      <c r="I1673" s="57">
        <v>0</v>
      </c>
      <c r="J1673" s="57">
        <v>32218.03</v>
      </c>
      <c r="K1673" s="57">
        <f t="shared" si="86"/>
        <v>-32218.03</v>
      </c>
      <c r="L1673" s="1" t="s">
        <v>6554</v>
      </c>
      <c r="M1673" s="1" t="s">
        <v>6929</v>
      </c>
      <c r="N1673" s="1" t="s">
        <v>6802</v>
      </c>
      <c r="O1673" s="1" t="s">
        <v>6554</v>
      </c>
      <c r="P1673" s="21" t="s">
        <v>6560</v>
      </c>
      <c r="U1673" s="1" t="str">
        <f t="shared" si="87"/>
        <v>'480</v>
      </c>
      <c r="V1673" s="1" t="s">
        <v>6854</v>
      </c>
      <c r="AI1673" s="1"/>
      <c r="AM1673" s="1" t="s">
        <v>3047</v>
      </c>
    </row>
    <row r="1674" spans="1:39" x14ac:dyDescent="0.2">
      <c r="A1674" s="1" t="s">
        <v>3049</v>
      </c>
      <c r="B1674" s="1" t="s">
        <v>3050</v>
      </c>
      <c r="C1674" s="57">
        <v>0</v>
      </c>
      <c r="D1674" s="57">
        <v>2662.37</v>
      </c>
      <c r="E1674" s="58">
        <v>499.17</v>
      </c>
      <c r="F1674" s="58">
        <v>1256.57</v>
      </c>
      <c r="G1674" s="57">
        <v>499.17</v>
      </c>
      <c r="H1674" s="57">
        <v>3918.94</v>
      </c>
      <c r="I1674" s="57">
        <v>0</v>
      </c>
      <c r="J1674" s="57">
        <v>3419.77</v>
      </c>
      <c r="K1674" s="57">
        <f t="shared" si="86"/>
        <v>-3419.77</v>
      </c>
      <c r="L1674" s="1" t="s">
        <v>6554</v>
      </c>
      <c r="M1674" s="1" t="s">
        <v>6929</v>
      </c>
      <c r="N1674" s="1" t="s">
        <v>6802</v>
      </c>
      <c r="O1674" s="1" t="s">
        <v>6554</v>
      </c>
      <c r="P1674" s="21" t="s">
        <v>6560</v>
      </c>
      <c r="U1674" s="1" t="str">
        <f t="shared" si="87"/>
        <v>'480</v>
      </c>
      <c r="V1674" s="1" t="s">
        <v>6854</v>
      </c>
      <c r="AI1674" s="1"/>
      <c r="AM1674" s="1" t="s">
        <v>3049</v>
      </c>
    </row>
    <row r="1675" spans="1:39" x14ac:dyDescent="0.2">
      <c r="A1675" s="1" t="s">
        <v>3051</v>
      </c>
      <c r="B1675" s="1" t="s">
        <v>3052</v>
      </c>
      <c r="C1675" s="57">
        <v>0</v>
      </c>
      <c r="D1675" s="57">
        <v>13171.37</v>
      </c>
      <c r="E1675" s="58">
        <v>116.24</v>
      </c>
      <c r="F1675" s="58">
        <v>13580.15</v>
      </c>
      <c r="G1675" s="57">
        <v>116.24</v>
      </c>
      <c r="H1675" s="57">
        <v>26751.52</v>
      </c>
      <c r="I1675" s="57">
        <v>0</v>
      </c>
      <c r="J1675" s="57">
        <v>26635.279999999999</v>
      </c>
      <c r="K1675" s="57">
        <f t="shared" si="86"/>
        <v>-26635.279999999999</v>
      </c>
      <c r="L1675" s="1" t="s">
        <v>6554</v>
      </c>
      <c r="M1675" s="1" t="s">
        <v>6929</v>
      </c>
      <c r="N1675" s="1" t="s">
        <v>6802</v>
      </c>
      <c r="O1675" s="1" t="s">
        <v>6554</v>
      </c>
      <c r="P1675" s="21" t="s">
        <v>6560</v>
      </c>
      <c r="U1675" s="1" t="str">
        <f t="shared" si="87"/>
        <v>'480</v>
      </c>
      <c r="V1675" s="1" t="s">
        <v>6854</v>
      </c>
      <c r="AI1675" s="1"/>
      <c r="AM1675" s="1" t="s">
        <v>3051</v>
      </c>
    </row>
    <row r="1676" spans="1:39" x14ac:dyDescent="0.2">
      <c r="A1676" s="1" t="s">
        <v>3053</v>
      </c>
      <c r="B1676" s="1" t="s">
        <v>3054</v>
      </c>
      <c r="C1676" s="57">
        <v>0</v>
      </c>
      <c r="D1676" s="57">
        <v>1647.92</v>
      </c>
      <c r="E1676" s="58">
        <v>14.64</v>
      </c>
      <c r="F1676" s="58">
        <v>1699.42</v>
      </c>
      <c r="G1676" s="57">
        <v>14.64</v>
      </c>
      <c r="H1676" s="57">
        <v>3347.34</v>
      </c>
      <c r="I1676" s="57">
        <v>0</v>
      </c>
      <c r="J1676" s="57">
        <v>3332.7</v>
      </c>
      <c r="K1676" s="57">
        <f t="shared" si="86"/>
        <v>-3332.7</v>
      </c>
      <c r="L1676" s="1" t="s">
        <v>6554</v>
      </c>
      <c r="M1676" s="1" t="s">
        <v>6929</v>
      </c>
      <c r="N1676" s="1" t="s">
        <v>6802</v>
      </c>
      <c r="O1676" s="1" t="s">
        <v>6554</v>
      </c>
      <c r="P1676" s="21" t="s">
        <v>6560</v>
      </c>
      <c r="U1676" s="1" t="str">
        <f t="shared" si="87"/>
        <v>'480</v>
      </c>
      <c r="V1676" s="1" t="s">
        <v>6854</v>
      </c>
      <c r="AI1676" s="1"/>
      <c r="AM1676" s="1" t="s">
        <v>3053</v>
      </c>
    </row>
    <row r="1677" spans="1:39" x14ac:dyDescent="0.2">
      <c r="A1677" s="1" t="s">
        <v>3055</v>
      </c>
      <c r="B1677" s="1" t="s">
        <v>3056</v>
      </c>
      <c r="C1677" s="57">
        <v>0</v>
      </c>
      <c r="D1677" s="57">
        <v>2394.1999999999998</v>
      </c>
      <c r="E1677" s="58">
        <v>123.62</v>
      </c>
      <c r="F1677" s="58">
        <v>2159.42</v>
      </c>
      <c r="G1677" s="57">
        <v>123.62</v>
      </c>
      <c r="H1677" s="57">
        <v>4553.62</v>
      </c>
      <c r="I1677" s="57">
        <v>0</v>
      </c>
      <c r="J1677" s="57">
        <v>4430</v>
      </c>
      <c r="K1677" s="57">
        <f t="shared" si="86"/>
        <v>-4430</v>
      </c>
      <c r="L1677" s="1" t="s">
        <v>6554</v>
      </c>
      <c r="M1677" s="1" t="s">
        <v>6929</v>
      </c>
      <c r="N1677" s="1" t="s">
        <v>6802</v>
      </c>
      <c r="O1677" s="1" t="s">
        <v>6554</v>
      </c>
      <c r="P1677" s="21" t="s">
        <v>6560</v>
      </c>
      <c r="U1677" s="1" t="str">
        <f t="shared" si="87"/>
        <v>'480</v>
      </c>
      <c r="V1677" s="1" t="s">
        <v>6854</v>
      </c>
      <c r="AI1677" s="1"/>
      <c r="AM1677" s="1" t="s">
        <v>3055</v>
      </c>
    </row>
    <row r="1678" spans="1:39" x14ac:dyDescent="0.2">
      <c r="A1678" s="1" t="s">
        <v>3057</v>
      </c>
      <c r="B1678" s="1" t="s">
        <v>3058</v>
      </c>
      <c r="C1678" s="57">
        <v>0</v>
      </c>
      <c r="D1678" s="57">
        <v>359.15</v>
      </c>
      <c r="E1678" s="58">
        <v>18.579999999999998</v>
      </c>
      <c r="F1678" s="58">
        <v>324.19</v>
      </c>
      <c r="G1678" s="57">
        <v>18.579999999999998</v>
      </c>
      <c r="H1678" s="57">
        <v>683.34</v>
      </c>
      <c r="I1678" s="57">
        <v>0</v>
      </c>
      <c r="J1678" s="57">
        <v>664.76</v>
      </c>
      <c r="K1678" s="57">
        <f t="shared" si="86"/>
        <v>-664.76</v>
      </c>
      <c r="L1678" s="1" t="s">
        <v>6554</v>
      </c>
      <c r="M1678" s="1" t="s">
        <v>6929</v>
      </c>
      <c r="N1678" s="1" t="s">
        <v>6802</v>
      </c>
      <c r="O1678" s="1" t="s">
        <v>6554</v>
      </c>
      <c r="P1678" s="21" t="s">
        <v>6560</v>
      </c>
      <c r="U1678" s="1" t="str">
        <f t="shared" si="87"/>
        <v>'480</v>
      </c>
      <c r="V1678" s="1" t="s">
        <v>6854</v>
      </c>
      <c r="AI1678" s="1"/>
      <c r="AM1678" s="1" t="s">
        <v>3057</v>
      </c>
    </row>
    <row r="1679" spans="1:39" x14ac:dyDescent="0.2">
      <c r="A1679" s="1" t="s">
        <v>3059</v>
      </c>
      <c r="B1679" s="1" t="s">
        <v>3060</v>
      </c>
      <c r="C1679" s="57">
        <v>0</v>
      </c>
      <c r="D1679" s="57">
        <v>3073.44</v>
      </c>
      <c r="E1679" s="58">
        <v>895.66</v>
      </c>
      <c r="F1679" s="58">
        <v>2946.42</v>
      </c>
      <c r="G1679" s="57">
        <v>895.66</v>
      </c>
      <c r="H1679" s="57">
        <v>6019.86</v>
      </c>
      <c r="I1679" s="57">
        <v>0</v>
      </c>
      <c r="J1679" s="57">
        <v>5124.2</v>
      </c>
      <c r="K1679" s="57">
        <f t="shared" si="86"/>
        <v>-5124.2</v>
      </c>
      <c r="L1679" s="1" t="s">
        <v>6554</v>
      </c>
      <c r="M1679" s="1" t="s">
        <v>6929</v>
      </c>
      <c r="N1679" s="1" t="s">
        <v>6802</v>
      </c>
      <c r="O1679" s="1" t="s">
        <v>6554</v>
      </c>
      <c r="P1679" s="21" t="s">
        <v>6560</v>
      </c>
      <c r="U1679" s="1" t="str">
        <f t="shared" si="87"/>
        <v>'480</v>
      </c>
      <c r="V1679" s="1" t="s">
        <v>6854</v>
      </c>
      <c r="AI1679" s="1"/>
      <c r="AM1679" s="1" t="s">
        <v>3059</v>
      </c>
    </row>
    <row r="1680" spans="1:39" x14ac:dyDescent="0.2">
      <c r="A1680" s="1" t="s">
        <v>3061</v>
      </c>
      <c r="B1680" s="1" t="s">
        <v>3062</v>
      </c>
      <c r="C1680" s="57">
        <v>0</v>
      </c>
      <c r="D1680" s="57">
        <v>614.54999999999995</v>
      </c>
      <c r="E1680" s="58">
        <v>179.09</v>
      </c>
      <c r="F1680" s="58">
        <v>589.32000000000005</v>
      </c>
      <c r="G1680" s="57">
        <v>179.09</v>
      </c>
      <c r="H1680" s="57">
        <v>1203.8699999999999</v>
      </c>
      <c r="I1680" s="57">
        <v>0</v>
      </c>
      <c r="J1680" s="57">
        <v>1024.78</v>
      </c>
      <c r="K1680" s="57">
        <f t="shared" si="86"/>
        <v>-1024.78</v>
      </c>
      <c r="L1680" s="1" t="s">
        <v>6554</v>
      </c>
      <c r="M1680" s="1" t="s">
        <v>6929</v>
      </c>
      <c r="N1680" s="1" t="s">
        <v>6802</v>
      </c>
      <c r="O1680" s="1" t="s">
        <v>6554</v>
      </c>
      <c r="P1680" s="21" t="s">
        <v>6560</v>
      </c>
      <c r="U1680" s="1" t="str">
        <f t="shared" si="87"/>
        <v>'480</v>
      </c>
      <c r="V1680" s="1" t="s">
        <v>6854</v>
      </c>
      <c r="AI1680" s="1"/>
      <c r="AM1680" s="1" t="s">
        <v>3061</v>
      </c>
    </row>
    <row r="1681" spans="1:39" x14ac:dyDescent="0.2">
      <c r="A1681" s="1" t="s">
        <v>3063</v>
      </c>
      <c r="B1681" s="1" t="s">
        <v>3064</v>
      </c>
      <c r="C1681" s="57">
        <v>0</v>
      </c>
      <c r="D1681" s="57">
        <v>972.13</v>
      </c>
      <c r="E1681" s="58">
        <v>0</v>
      </c>
      <c r="F1681" s="58">
        <v>1451.78</v>
      </c>
      <c r="G1681" s="57">
        <v>0</v>
      </c>
      <c r="H1681" s="57">
        <v>2423.91</v>
      </c>
      <c r="I1681" s="57">
        <v>0</v>
      </c>
      <c r="J1681" s="57">
        <v>2423.91</v>
      </c>
      <c r="K1681" s="57">
        <f t="shared" si="86"/>
        <v>-2423.91</v>
      </c>
      <c r="L1681" s="1" t="s">
        <v>6554</v>
      </c>
      <c r="M1681" s="1" t="s">
        <v>6929</v>
      </c>
      <c r="N1681" s="1" t="s">
        <v>6802</v>
      </c>
      <c r="O1681" s="1" t="s">
        <v>6554</v>
      </c>
      <c r="P1681" s="21" t="s">
        <v>6560</v>
      </c>
      <c r="U1681" s="1" t="str">
        <f t="shared" si="87"/>
        <v>'480</v>
      </c>
      <c r="V1681" s="1" t="s">
        <v>6854</v>
      </c>
      <c r="AI1681" s="1"/>
      <c r="AM1681" s="1" t="s">
        <v>3063</v>
      </c>
    </row>
    <row r="1682" spans="1:39" x14ac:dyDescent="0.2">
      <c r="A1682" s="1" t="s">
        <v>3065</v>
      </c>
      <c r="B1682" s="1" t="s">
        <v>3066</v>
      </c>
      <c r="C1682" s="57">
        <v>0</v>
      </c>
      <c r="D1682" s="57">
        <v>57585.13</v>
      </c>
      <c r="E1682" s="58">
        <v>18351.05</v>
      </c>
      <c r="F1682" s="58">
        <v>61805.05</v>
      </c>
      <c r="G1682" s="57">
        <v>18351.05</v>
      </c>
      <c r="H1682" s="57">
        <v>119390.18</v>
      </c>
      <c r="I1682" s="57">
        <v>0</v>
      </c>
      <c r="J1682" s="57">
        <v>101039.13</v>
      </c>
      <c r="K1682" s="57">
        <f t="shared" si="86"/>
        <v>-101039.13</v>
      </c>
      <c r="L1682" s="1" t="s">
        <v>6554</v>
      </c>
      <c r="M1682" s="1" t="s">
        <v>6929</v>
      </c>
      <c r="N1682" s="1" t="s">
        <v>6802</v>
      </c>
      <c r="O1682" s="1" t="s">
        <v>6554</v>
      </c>
      <c r="P1682" s="21" t="s">
        <v>6560</v>
      </c>
      <c r="U1682" s="1" t="str">
        <f t="shared" si="87"/>
        <v>'480</v>
      </c>
      <c r="V1682" s="1" t="s">
        <v>6854</v>
      </c>
      <c r="AI1682" s="1"/>
      <c r="AM1682" s="1" t="s">
        <v>3065</v>
      </c>
    </row>
    <row r="1683" spans="1:39" x14ac:dyDescent="0.2">
      <c r="A1683" s="1" t="s">
        <v>3067</v>
      </c>
      <c r="B1683" s="1" t="s">
        <v>3068</v>
      </c>
      <c r="C1683" s="57">
        <v>0</v>
      </c>
      <c r="D1683" s="57">
        <v>13222.35</v>
      </c>
      <c r="E1683" s="58">
        <v>51738.55</v>
      </c>
      <c r="F1683" s="58">
        <v>50498.34</v>
      </c>
      <c r="G1683" s="57">
        <v>51738.55</v>
      </c>
      <c r="H1683" s="57">
        <v>63720.69</v>
      </c>
      <c r="I1683" s="57">
        <v>0</v>
      </c>
      <c r="J1683" s="57">
        <v>11982.14</v>
      </c>
      <c r="K1683" s="57">
        <f t="shared" si="86"/>
        <v>-11982.14</v>
      </c>
      <c r="L1683" s="1" t="s">
        <v>6554</v>
      </c>
      <c r="M1683" s="1" t="s">
        <v>6929</v>
      </c>
      <c r="N1683" s="1" t="s">
        <v>6802</v>
      </c>
      <c r="O1683" s="1" t="s">
        <v>6554</v>
      </c>
      <c r="P1683" s="21" t="s">
        <v>6560</v>
      </c>
      <c r="U1683" s="1" t="str">
        <f t="shared" si="87"/>
        <v>'480</v>
      </c>
      <c r="V1683" s="1" t="s">
        <v>6854</v>
      </c>
      <c r="AI1683" s="1"/>
      <c r="AM1683" s="1" t="s">
        <v>3067</v>
      </c>
    </row>
    <row r="1684" spans="1:39" x14ac:dyDescent="0.2">
      <c r="A1684" s="1" t="s">
        <v>3069</v>
      </c>
      <c r="B1684" s="1" t="s">
        <v>3070</v>
      </c>
      <c r="C1684" s="57">
        <v>0</v>
      </c>
      <c r="D1684" s="57">
        <v>0</v>
      </c>
      <c r="E1684" s="58">
        <v>1252867</v>
      </c>
      <c r="F1684" s="58">
        <v>1632867</v>
      </c>
      <c r="G1684" s="57">
        <v>1252867</v>
      </c>
      <c r="H1684" s="57">
        <v>1632867</v>
      </c>
      <c r="I1684" s="57">
        <v>0</v>
      </c>
      <c r="J1684" s="57">
        <v>380000</v>
      </c>
      <c r="K1684" s="57">
        <f t="shared" si="86"/>
        <v>-380000</v>
      </c>
      <c r="L1684" s="1" t="s">
        <v>6554</v>
      </c>
      <c r="M1684" s="1" t="s">
        <v>6929</v>
      </c>
      <c r="N1684" s="1" t="s">
        <v>6802</v>
      </c>
      <c r="O1684" s="1" t="s">
        <v>6554</v>
      </c>
      <c r="P1684" s="21" t="s">
        <v>6531</v>
      </c>
      <c r="U1684" s="1" t="str">
        <f t="shared" si="87"/>
        <v>'481</v>
      </c>
      <c r="AI1684" s="1"/>
      <c r="AM1684" s="1" t="s">
        <v>3069</v>
      </c>
    </row>
    <row r="1685" spans="1:39" x14ac:dyDescent="0.2">
      <c r="A1685" s="1" t="s">
        <v>3071</v>
      </c>
      <c r="B1685" s="1" t="s">
        <v>3072</v>
      </c>
      <c r="C1685" s="57">
        <v>0</v>
      </c>
      <c r="D1685" s="57">
        <v>375136.18</v>
      </c>
      <c r="E1685" s="58">
        <v>1402514.46</v>
      </c>
      <c r="F1685" s="58">
        <v>1357796.55</v>
      </c>
      <c r="G1685" s="57">
        <v>1402514.46</v>
      </c>
      <c r="H1685" s="57">
        <v>1732932.73</v>
      </c>
      <c r="I1685" s="57">
        <v>0</v>
      </c>
      <c r="J1685" s="57">
        <v>330418.27</v>
      </c>
      <c r="K1685" s="57">
        <f t="shared" si="86"/>
        <v>-330418.27</v>
      </c>
      <c r="L1685" s="1" t="s">
        <v>6554</v>
      </c>
      <c r="M1685" s="1" t="s">
        <v>6929</v>
      </c>
      <c r="N1685" s="1" t="s">
        <v>6802</v>
      </c>
      <c r="O1685" s="1" t="s">
        <v>6554</v>
      </c>
      <c r="P1685" s="21" t="s">
        <v>6531</v>
      </c>
      <c r="U1685" s="1" t="str">
        <f t="shared" si="87"/>
        <v>'481</v>
      </c>
      <c r="AI1685" s="1"/>
      <c r="AM1685" s="1" t="s">
        <v>3071</v>
      </c>
    </row>
    <row r="1686" spans="1:39" x14ac:dyDescent="0.2">
      <c r="A1686" s="1" t="s">
        <v>3073</v>
      </c>
      <c r="B1686" s="1" t="s">
        <v>3074</v>
      </c>
      <c r="C1686" s="57">
        <v>0</v>
      </c>
      <c r="D1686" s="57">
        <v>63168.08</v>
      </c>
      <c r="E1686" s="58">
        <v>21223.48</v>
      </c>
      <c r="F1686" s="58">
        <v>0</v>
      </c>
      <c r="G1686" s="57">
        <v>21223.48</v>
      </c>
      <c r="H1686" s="57">
        <v>63168.08</v>
      </c>
      <c r="I1686" s="57">
        <v>0</v>
      </c>
      <c r="J1686" s="57">
        <v>41944.6</v>
      </c>
      <c r="K1686" s="57">
        <f t="shared" si="86"/>
        <v>-41944.6</v>
      </c>
      <c r="L1686" s="1" t="s">
        <v>6554</v>
      </c>
      <c r="M1686" s="1" t="s">
        <v>6929</v>
      </c>
      <c r="N1686" s="1" t="s">
        <v>6802</v>
      </c>
      <c r="O1686" s="1" t="s">
        <v>6554</v>
      </c>
      <c r="P1686" s="21" t="s">
        <v>6559</v>
      </c>
      <c r="U1686" s="1" t="str">
        <f t="shared" si="87"/>
        <v>'483</v>
      </c>
      <c r="AI1686" s="1"/>
      <c r="AM1686" s="1" t="s">
        <v>3073</v>
      </c>
    </row>
    <row r="1687" spans="1:39" x14ac:dyDescent="0.2">
      <c r="A1687" s="1" t="s">
        <v>3075</v>
      </c>
      <c r="B1687" s="1" t="s">
        <v>3076</v>
      </c>
      <c r="C1687" s="57">
        <v>0</v>
      </c>
      <c r="D1687" s="57">
        <v>41.6</v>
      </c>
      <c r="E1687" s="58">
        <v>1477.42</v>
      </c>
      <c r="F1687" s="58">
        <v>3392</v>
      </c>
      <c r="G1687" s="57">
        <v>1477.42</v>
      </c>
      <c r="H1687" s="57">
        <v>3433.6</v>
      </c>
      <c r="I1687" s="57">
        <v>0</v>
      </c>
      <c r="J1687" s="57">
        <v>1956.18</v>
      </c>
      <c r="K1687" s="57">
        <f t="shared" si="86"/>
        <v>-1956.18</v>
      </c>
      <c r="L1687" s="1" t="s">
        <v>6554</v>
      </c>
      <c r="M1687" s="1" t="s">
        <v>6929</v>
      </c>
      <c r="N1687" s="1" t="s">
        <v>6802</v>
      </c>
      <c r="O1687" s="1" t="s">
        <v>6554</v>
      </c>
      <c r="P1687" s="21" t="s">
        <v>6559</v>
      </c>
      <c r="U1687" s="1" t="str">
        <f t="shared" si="87"/>
        <v>'483</v>
      </c>
      <c r="AI1687" s="1"/>
      <c r="AM1687" s="1" t="s">
        <v>3075</v>
      </c>
    </row>
    <row r="1688" spans="1:39" x14ac:dyDescent="0.2">
      <c r="A1688" s="1" t="s">
        <v>3077</v>
      </c>
      <c r="B1688" s="1" t="s">
        <v>3078</v>
      </c>
      <c r="C1688" s="57">
        <v>0</v>
      </c>
      <c r="D1688" s="57">
        <v>1516.66</v>
      </c>
      <c r="E1688" s="58">
        <v>2575.04</v>
      </c>
      <c r="F1688" s="58">
        <v>3337.52</v>
      </c>
      <c r="G1688" s="57">
        <v>2575.04</v>
      </c>
      <c r="H1688" s="57">
        <v>4854.18</v>
      </c>
      <c r="I1688" s="57">
        <v>0</v>
      </c>
      <c r="J1688" s="57">
        <v>2279.14</v>
      </c>
      <c r="K1688" s="57">
        <f t="shared" si="86"/>
        <v>-2279.14</v>
      </c>
      <c r="L1688" s="1" t="s">
        <v>6554</v>
      </c>
      <c r="M1688" s="1" t="s">
        <v>6929</v>
      </c>
      <c r="N1688" s="1" t="s">
        <v>6802</v>
      </c>
      <c r="O1688" s="1" t="s">
        <v>6554</v>
      </c>
      <c r="P1688" s="21" t="s">
        <v>6559</v>
      </c>
      <c r="U1688" s="1" t="str">
        <f t="shared" si="87"/>
        <v>'483</v>
      </c>
      <c r="AI1688" s="1"/>
      <c r="AM1688" s="1" t="s">
        <v>3077</v>
      </c>
    </row>
    <row r="1689" spans="1:39" x14ac:dyDescent="0.2">
      <c r="A1689" s="1" t="s">
        <v>3079</v>
      </c>
      <c r="B1689" s="1" t="s">
        <v>3080</v>
      </c>
      <c r="C1689" s="57">
        <v>0</v>
      </c>
      <c r="D1689" s="57">
        <v>833.28</v>
      </c>
      <c r="E1689" s="58">
        <v>2992.39</v>
      </c>
      <c r="F1689" s="58">
        <v>3750</v>
      </c>
      <c r="G1689" s="57">
        <v>2992.39</v>
      </c>
      <c r="H1689" s="57">
        <v>4583.28</v>
      </c>
      <c r="I1689" s="57">
        <v>0</v>
      </c>
      <c r="J1689" s="57">
        <v>1590.89</v>
      </c>
      <c r="K1689" s="57">
        <f t="shared" si="86"/>
        <v>-1590.89</v>
      </c>
      <c r="L1689" s="1" t="s">
        <v>6554</v>
      </c>
      <c r="M1689" s="1" t="s">
        <v>6929</v>
      </c>
      <c r="N1689" s="1" t="s">
        <v>6802</v>
      </c>
      <c r="O1689" s="1" t="s">
        <v>6554</v>
      </c>
      <c r="P1689" s="21" t="s">
        <v>6559</v>
      </c>
      <c r="U1689" s="1" t="str">
        <f t="shared" si="87"/>
        <v>'483</v>
      </c>
      <c r="AI1689" s="1"/>
      <c r="AM1689" s="1" t="s">
        <v>3079</v>
      </c>
    </row>
    <row r="1690" spans="1:39" x14ac:dyDescent="0.2">
      <c r="A1690" s="1" t="s">
        <v>3081</v>
      </c>
      <c r="B1690" s="1" t="s">
        <v>3082</v>
      </c>
      <c r="C1690" s="57">
        <v>0</v>
      </c>
      <c r="D1690" s="57">
        <v>0</v>
      </c>
      <c r="E1690" s="58">
        <v>22235.9</v>
      </c>
      <c r="F1690" s="58">
        <v>22235.9</v>
      </c>
      <c r="G1690" s="57">
        <v>22235.9</v>
      </c>
      <c r="H1690" s="57">
        <v>22235.9</v>
      </c>
      <c r="I1690" s="57">
        <v>0</v>
      </c>
      <c r="J1690" s="57">
        <v>0</v>
      </c>
      <c r="K1690" s="57">
        <f t="shared" si="86"/>
        <v>0</v>
      </c>
      <c r="L1690" s="1" t="s">
        <v>6554</v>
      </c>
      <c r="M1690" s="1" t="s">
        <v>6929</v>
      </c>
      <c r="N1690" s="1" t="s">
        <v>6802</v>
      </c>
      <c r="O1690" s="1" t="s">
        <v>6554</v>
      </c>
      <c r="P1690" s="21" t="s">
        <v>6559</v>
      </c>
      <c r="U1690" s="1" t="str">
        <f t="shared" si="87"/>
        <v>'483</v>
      </c>
      <c r="AI1690" s="1"/>
      <c r="AM1690" s="1" t="s">
        <v>3081</v>
      </c>
    </row>
    <row r="1691" spans="1:39" x14ac:dyDescent="0.2">
      <c r="A1691" s="1" t="s">
        <v>3083</v>
      </c>
      <c r="B1691" s="1" t="s">
        <v>3084</v>
      </c>
      <c r="C1691" s="57">
        <v>0</v>
      </c>
      <c r="D1691" s="57">
        <v>0</v>
      </c>
      <c r="E1691" s="58">
        <v>283591.21000000002</v>
      </c>
      <c r="F1691" s="58">
        <v>283591.21000000002</v>
      </c>
      <c r="G1691" s="57">
        <v>283591.21000000002</v>
      </c>
      <c r="H1691" s="57">
        <v>283591.21000000002</v>
      </c>
      <c r="I1691" s="57">
        <v>0</v>
      </c>
      <c r="J1691" s="57">
        <v>0</v>
      </c>
      <c r="K1691" s="57">
        <f t="shared" si="86"/>
        <v>0</v>
      </c>
      <c r="L1691" s="1" t="s">
        <v>6554</v>
      </c>
      <c r="M1691" s="1" t="s">
        <v>6929</v>
      </c>
      <c r="N1691" s="1" t="s">
        <v>6802</v>
      </c>
      <c r="O1691" s="1" t="s">
        <v>6554</v>
      </c>
      <c r="P1691" s="21" t="s">
        <v>6559</v>
      </c>
      <c r="U1691" s="1" t="str">
        <f t="shared" si="87"/>
        <v>'483</v>
      </c>
      <c r="AI1691" s="1"/>
      <c r="AM1691" s="1" t="s">
        <v>3083</v>
      </c>
    </row>
    <row r="1692" spans="1:39" x14ac:dyDescent="0.2">
      <c r="A1692" s="1" t="s">
        <v>3085</v>
      </c>
      <c r="B1692" s="1" t="s">
        <v>3086</v>
      </c>
      <c r="C1692" s="57">
        <v>0</v>
      </c>
      <c r="D1692" s="57">
        <v>52805.72</v>
      </c>
      <c r="E1692" s="58">
        <v>16766.900000000001</v>
      </c>
      <c r="F1692" s="58">
        <v>620</v>
      </c>
      <c r="G1692" s="57">
        <v>16766.900000000001</v>
      </c>
      <c r="H1692" s="57">
        <v>53425.72</v>
      </c>
      <c r="I1692" s="57">
        <v>0</v>
      </c>
      <c r="J1692" s="57">
        <v>36658.82</v>
      </c>
      <c r="K1692" s="57">
        <f t="shared" si="86"/>
        <v>-36658.82</v>
      </c>
      <c r="L1692" s="1" t="s">
        <v>6554</v>
      </c>
      <c r="M1692" s="1" t="s">
        <v>6929</v>
      </c>
      <c r="N1692" s="1" t="s">
        <v>6802</v>
      </c>
      <c r="O1692" s="1" t="s">
        <v>6554</v>
      </c>
      <c r="P1692" s="21" t="s">
        <v>6560</v>
      </c>
      <c r="U1692" s="1" t="str">
        <f t="shared" si="87"/>
        <v>'483</v>
      </c>
      <c r="AI1692" s="1"/>
      <c r="AM1692" s="1" t="s">
        <v>3085</v>
      </c>
    </row>
    <row r="1693" spans="1:39" x14ac:dyDescent="0.2">
      <c r="A1693" s="1" t="s">
        <v>3087</v>
      </c>
      <c r="B1693" s="1" t="s">
        <v>3088</v>
      </c>
      <c r="C1693" s="57">
        <v>0</v>
      </c>
      <c r="D1693" s="57">
        <v>2525206.11</v>
      </c>
      <c r="E1693" s="58">
        <v>1708510.15</v>
      </c>
      <c r="F1693" s="58">
        <v>1333698.5900000001</v>
      </c>
      <c r="G1693" s="57">
        <v>1708510.15</v>
      </c>
      <c r="H1693" s="57">
        <v>3858904.7</v>
      </c>
      <c r="I1693" s="57">
        <v>0</v>
      </c>
      <c r="J1693" s="57">
        <v>2150394.5499999998</v>
      </c>
      <c r="K1693" s="57">
        <f t="shared" si="86"/>
        <v>-2150394.5499999998</v>
      </c>
      <c r="L1693" s="1" t="s">
        <v>6554</v>
      </c>
      <c r="M1693" s="1" t="s">
        <v>6929</v>
      </c>
      <c r="N1693" s="1" t="s">
        <v>6802</v>
      </c>
      <c r="O1693" s="1" t="s">
        <v>6554</v>
      </c>
      <c r="P1693" s="21" t="s">
        <v>6559</v>
      </c>
      <c r="U1693" s="1" t="str">
        <f t="shared" si="87"/>
        <v>'483</v>
      </c>
      <c r="AI1693" s="1"/>
      <c r="AM1693" s="1" t="s">
        <v>3087</v>
      </c>
    </row>
    <row r="1694" spans="1:39" x14ac:dyDescent="0.2">
      <c r="A1694" s="1" t="s">
        <v>3089</v>
      </c>
      <c r="B1694" s="1" t="s">
        <v>3090</v>
      </c>
      <c r="C1694" s="57">
        <v>0</v>
      </c>
      <c r="D1694" s="57">
        <v>0.1</v>
      </c>
      <c r="E1694" s="58">
        <v>0</v>
      </c>
      <c r="F1694" s="58">
        <v>0</v>
      </c>
      <c r="G1694" s="57">
        <v>0</v>
      </c>
      <c r="H1694" s="57">
        <v>0.1</v>
      </c>
      <c r="I1694" s="57">
        <v>0</v>
      </c>
      <c r="J1694" s="57">
        <v>0.1</v>
      </c>
      <c r="K1694" s="57">
        <f t="shared" si="86"/>
        <v>-0.1</v>
      </c>
      <c r="L1694" s="1" t="s">
        <v>6554</v>
      </c>
      <c r="M1694" s="1" t="s">
        <v>6929</v>
      </c>
      <c r="N1694" s="1" t="s">
        <v>6802</v>
      </c>
      <c r="O1694" s="1" t="s">
        <v>6554</v>
      </c>
      <c r="P1694" s="21" t="s">
        <v>6559</v>
      </c>
      <c r="U1694" s="1" t="str">
        <f t="shared" si="87"/>
        <v>'483</v>
      </c>
      <c r="AI1694" s="1"/>
      <c r="AM1694" s="1" t="s">
        <v>3089</v>
      </c>
    </row>
    <row r="1695" spans="1:39" x14ac:dyDescent="0.2">
      <c r="A1695" s="1" t="s">
        <v>3091</v>
      </c>
      <c r="B1695" s="1" t="s">
        <v>3092</v>
      </c>
      <c r="C1695" s="57">
        <v>0</v>
      </c>
      <c r="D1695" s="57">
        <v>1428637.86</v>
      </c>
      <c r="E1695" s="58">
        <v>365522942.13999999</v>
      </c>
      <c r="F1695" s="58">
        <v>364792064.69</v>
      </c>
      <c r="G1695" s="57">
        <v>365522942.13999999</v>
      </c>
      <c r="H1695" s="57">
        <v>366220702.55000001</v>
      </c>
      <c r="I1695" s="57">
        <v>0</v>
      </c>
      <c r="J1695" s="57">
        <v>697760.41</v>
      </c>
      <c r="K1695" s="57">
        <f t="shared" si="86"/>
        <v>-697760.41</v>
      </c>
      <c r="L1695" s="1" t="s">
        <v>6554</v>
      </c>
      <c r="M1695" s="1" t="s">
        <v>6929</v>
      </c>
      <c r="N1695" s="1" t="s">
        <v>6802</v>
      </c>
      <c r="O1695" s="1" t="s">
        <v>6554</v>
      </c>
      <c r="P1695" s="21" t="s">
        <v>6558</v>
      </c>
      <c r="U1695" s="1" t="str">
        <f t="shared" si="87"/>
        <v>'483</v>
      </c>
      <c r="AI1695" s="1"/>
      <c r="AM1695" s="1" t="s">
        <v>3091</v>
      </c>
    </row>
    <row r="1696" spans="1:39" x14ac:dyDescent="0.2">
      <c r="A1696" s="1" t="s">
        <v>3093</v>
      </c>
      <c r="B1696" s="1" t="s">
        <v>3094</v>
      </c>
      <c r="C1696" s="57">
        <v>0</v>
      </c>
      <c r="D1696" s="57">
        <v>0</v>
      </c>
      <c r="E1696" s="58">
        <v>57103257.509999998</v>
      </c>
      <c r="F1696" s="58">
        <v>57113257.509999998</v>
      </c>
      <c r="G1696" s="57">
        <v>57103257.509999998</v>
      </c>
      <c r="H1696" s="57">
        <v>57113257.509999998</v>
      </c>
      <c r="I1696" s="57">
        <v>0</v>
      </c>
      <c r="J1696" s="62">
        <v>10000</v>
      </c>
      <c r="K1696" s="57">
        <f t="shared" si="86"/>
        <v>-10000</v>
      </c>
      <c r="L1696" s="1" t="s">
        <v>6554</v>
      </c>
      <c r="M1696" s="1" t="s">
        <v>6929</v>
      </c>
      <c r="N1696" s="1" t="s">
        <v>6802</v>
      </c>
      <c r="O1696" s="1" t="s">
        <v>6554</v>
      </c>
      <c r="P1696" s="23" t="s">
        <v>6559</v>
      </c>
      <c r="U1696" s="1" t="str">
        <f t="shared" si="87"/>
        <v>'483</v>
      </c>
      <c r="AI1696" s="1"/>
      <c r="AM1696" s="1" t="s">
        <v>3093</v>
      </c>
    </row>
    <row r="1697" spans="1:39" x14ac:dyDescent="0.2">
      <c r="A1697" s="1" t="s">
        <v>3095</v>
      </c>
      <c r="B1697" s="1" t="s">
        <v>3096</v>
      </c>
      <c r="C1697" s="57">
        <v>0</v>
      </c>
      <c r="D1697" s="57">
        <v>0</v>
      </c>
      <c r="E1697" s="58">
        <v>852157.78</v>
      </c>
      <c r="F1697" s="58">
        <v>852157.78</v>
      </c>
      <c r="G1697" s="57">
        <v>852157.78</v>
      </c>
      <c r="H1697" s="57">
        <v>852157.78</v>
      </c>
      <c r="I1697" s="57">
        <v>0</v>
      </c>
      <c r="J1697" s="57">
        <v>0</v>
      </c>
      <c r="K1697" s="57">
        <f t="shared" si="86"/>
        <v>0</v>
      </c>
      <c r="L1697" s="1" t="s">
        <v>6554</v>
      </c>
      <c r="M1697" s="1" t="s">
        <v>6929</v>
      </c>
      <c r="N1697" s="1" t="s">
        <v>6802</v>
      </c>
      <c r="O1697" s="1" t="s">
        <v>6554</v>
      </c>
      <c r="P1697" s="21" t="s">
        <v>6559</v>
      </c>
      <c r="U1697" s="1" t="str">
        <f t="shared" si="87"/>
        <v>'483</v>
      </c>
      <c r="AI1697" s="1"/>
      <c r="AM1697" s="1" t="s">
        <v>3095</v>
      </c>
    </row>
    <row r="1698" spans="1:39" x14ac:dyDescent="0.2">
      <c r="A1698" s="1" t="s">
        <v>3097</v>
      </c>
      <c r="B1698" s="1" t="s">
        <v>3098</v>
      </c>
      <c r="C1698" s="57">
        <v>0</v>
      </c>
      <c r="D1698" s="57">
        <v>0</v>
      </c>
      <c r="E1698" s="58">
        <v>4512745.5999999996</v>
      </c>
      <c r="F1698" s="58">
        <v>4512745.5999999996</v>
      </c>
      <c r="G1698" s="57">
        <v>4512745.5999999996</v>
      </c>
      <c r="H1698" s="57">
        <v>4512745.5999999996</v>
      </c>
      <c r="I1698" s="57">
        <v>0</v>
      </c>
      <c r="J1698" s="57">
        <v>0</v>
      </c>
      <c r="K1698" s="57">
        <f t="shared" si="86"/>
        <v>0</v>
      </c>
      <c r="L1698" s="1" t="s">
        <v>6554</v>
      </c>
      <c r="M1698" s="1" t="s">
        <v>6929</v>
      </c>
      <c r="N1698" s="1" t="s">
        <v>6802</v>
      </c>
      <c r="O1698" s="1" t="s">
        <v>6554</v>
      </c>
      <c r="P1698" s="21" t="s">
        <v>6559</v>
      </c>
      <c r="U1698" s="1" t="str">
        <f t="shared" si="87"/>
        <v>'483</v>
      </c>
      <c r="AI1698" s="1"/>
      <c r="AM1698" s="1" t="s">
        <v>3097</v>
      </c>
    </row>
    <row r="1699" spans="1:39" x14ac:dyDescent="0.2">
      <c r="A1699" s="1" t="s">
        <v>3099</v>
      </c>
      <c r="B1699" s="1" t="s">
        <v>3100</v>
      </c>
      <c r="C1699" s="57">
        <v>0</v>
      </c>
      <c r="D1699" s="57">
        <v>31720.76</v>
      </c>
      <c r="E1699" s="58">
        <v>5674742.2800000003</v>
      </c>
      <c r="F1699" s="58">
        <v>5663624.8700000001</v>
      </c>
      <c r="G1699" s="57">
        <v>5674742.2800000003</v>
      </c>
      <c r="H1699" s="57">
        <v>5695345.6299999999</v>
      </c>
      <c r="I1699" s="57">
        <v>0</v>
      </c>
      <c r="J1699" s="62">
        <v>20603.349999999999</v>
      </c>
      <c r="K1699" s="57">
        <f t="shared" si="86"/>
        <v>-20603.349999999999</v>
      </c>
      <c r="L1699" s="1" t="s">
        <v>6554</v>
      </c>
      <c r="M1699" s="1" t="s">
        <v>6929</v>
      </c>
      <c r="N1699" s="1" t="s">
        <v>6802</v>
      </c>
      <c r="O1699" s="1" t="s">
        <v>6554</v>
      </c>
      <c r="P1699" s="23" t="s">
        <v>6559</v>
      </c>
      <c r="U1699" s="1" t="str">
        <f t="shared" si="87"/>
        <v>'483</v>
      </c>
      <c r="AI1699" s="1"/>
      <c r="AM1699" s="1" t="s">
        <v>3099</v>
      </c>
    </row>
    <row r="1700" spans="1:39" x14ac:dyDescent="0.2">
      <c r="A1700" s="1" t="s">
        <v>3101</v>
      </c>
      <c r="B1700" s="1" t="s">
        <v>3102</v>
      </c>
      <c r="C1700" s="57">
        <v>0</v>
      </c>
      <c r="D1700" s="57">
        <v>679.34</v>
      </c>
      <c r="E1700" s="58">
        <v>17633.009999999998</v>
      </c>
      <c r="F1700" s="58">
        <v>17458.009999999998</v>
      </c>
      <c r="G1700" s="57">
        <v>17633.009999999998</v>
      </c>
      <c r="H1700" s="57">
        <v>18137.349999999999</v>
      </c>
      <c r="I1700" s="57">
        <v>0</v>
      </c>
      <c r="J1700" s="57">
        <v>504.34</v>
      </c>
      <c r="K1700" s="57">
        <f t="shared" si="86"/>
        <v>-504.34</v>
      </c>
      <c r="L1700" s="1" t="s">
        <v>6554</v>
      </c>
      <c r="M1700" s="1" t="s">
        <v>6929</v>
      </c>
      <c r="N1700" s="1" t="s">
        <v>6802</v>
      </c>
      <c r="O1700" s="1" t="s">
        <v>6554</v>
      </c>
      <c r="P1700" s="21" t="s">
        <v>6559</v>
      </c>
      <c r="U1700" s="1" t="str">
        <f t="shared" si="87"/>
        <v>'483</v>
      </c>
      <c r="AI1700" s="1"/>
      <c r="AM1700" s="1" t="s">
        <v>3101</v>
      </c>
    </row>
    <row r="1701" spans="1:39" x14ac:dyDescent="0.2">
      <c r="A1701" s="1" t="s">
        <v>3103</v>
      </c>
      <c r="B1701" s="1" t="s">
        <v>3104</v>
      </c>
      <c r="C1701" s="57">
        <v>0</v>
      </c>
      <c r="D1701" s="57">
        <v>1072.3800000000001</v>
      </c>
      <c r="E1701" s="58">
        <v>4375.9799999999996</v>
      </c>
      <c r="F1701" s="58">
        <v>3303.6</v>
      </c>
      <c r="G1701" s="57">
        <v>4375.9799999999996</v>
      </c>
      <c r="H1701" s="57">
        <v>4375.9799999999996</v>
      </c>
      <c r="I1701" s="57">
        <v>0</v>
      </c>
      <c r="J1701" s="57">
        <v>0</v>
      </c>
      <c r="K1701" s="57">
        <f t="shared" si="86"/>
        <v>0</v>
      </c>
      <c r="L1701" s="1" t="s">
        <v>6554</v>
      </c>
      <c r="M1701" s="1" t="s">
        <v>6929</v>
      </c>
      <c r="N1701" s="1" t="s">
        <v>6802</v>
      </c>
      <c r="O1701" s="1" t="s">
        <v>6554</v>
      </c>
      <c r="P1701" s="21" t="s">
        <v>6559</v>
      </c>
      <c r="U1701" s="1" t="str">
        <f t="shared" si="87"/>
        <v>'483</v>
      </c>
      <c r="AI1701" s="1"/>
      <c r="AM1701" s="1" t="s">
        <v>3103</v>
      </c>
    </row>
    <row r="1702" spans="1:39" x14ac:dyDescent="0.2">
      <c r="A1702" s="1" t="s">
        <v>3105</v>
      </c>
      <c r="B1702" s="1" t="s">
        <v>3106</v>
      </c>
      <c r="C1702" s="57">
        <v>0</v>
      </c>
      <c r="D1702" s="57">
        <v>902.86</v>
      </c>
      <c r="E1702" s="58">
        <v>21924.03</v>
      </c>
      <c r="F1702" s="58">
        <v>22625.05</v>
      </c>
      <c r="G1702" s="57">
        <v>21924.03</v>
      </c>
      <c r="H1702" s="57">
        <v>23527.91</v>
      </c>
      <c r="I1702" s="57">
        <v>0</v>
      </c>
      <c r="J1702" s="57">
        <v>1603.88</v>
      </c>
      <c r="K1702" s="57">
        <f t="shared" si="86"/>
        <v>-1603.88</v>
      </c>
      <c r="L1702" s="1" t="s">
        <v>6554</v>
      </c>
      <c r="M1702" s="1" t="s">
        <v>6929</v>
      </c>
      <c r="N1702" s="1" t="s">
        <v>6802</v>
      </c>
      <c r="O1702" s="1" t="s">
        <v>6554</v>
      </c>
      <c r="P1702" s="21" t="s">
        <v>6559</v>
      </c>
      <c r="U1702" s="1" t="str">
        <f t="shared" si="87"/>
        <v>'483</v>
      </c>
      <c r="AI1702" s="1"/>
      <c r="AM1702" s="1" t="s">
        <v>3105</v>
      </c>
    </row>
    <row r="1703" spans="1:39" x14ac:dyDescent="0.2">
      <c r="A1703" s="1" t="s">
        <v>6160</v>
      </c>
      <c r="B1703" s="1" t="s">
        <v>6161</v>
      </c>
      <c r="C1703" s="57">
        <v>0</v>
      </c>
      <c r="D1703" s="57">
        <v>67015.73</v>
      </c>
      <c r="E1703" s="58">
        <v>67015.73</v>
      </c>
      <c r="F1703" s="58">
        <v>0</v>
      </c>
      <c r="G1703" s="57">
        <v>67015.73</v>
      </c>
      <c r="H1703" s="57">
        <v>67015.73</v>
      </c>
      <c r="I1703" s="57">
        <v>0</v>
      </c>
      <c r="J1703" s="57">
        <v>0</v>
      </c>
      <c r="K1703" s="57">
        <f t="shared" si="86"/>
        <v>0</v>
      </c>
      <c r="L1703" s="1" t="s">
        <v>6554</v>
      </c>
      <c r="M1703" s="1" t="s">
        <v>6929</v>
      </c>
      <c r="N1703" s="1" t="s">
        <v>6802</v>
      </c>
      <c r="O1703" s="1" t="s">
        <v>6554</v>
      </c>
      <c r="P1703" s="21" t="s">
        <v>6559</v>
      </c>
      <c r="U1703" s="1" t="str">
        <f t="shared" si="87"/>
        <v>'483</v>
      </c>
      <c r="AI1703" s="1"/>
      <c r="AM1703" s="1" t="e">
        <v>#N/A</v>
      </c>
    </row>
    <row r="1704" spans="1:39" x14ac:dyDescent="0.2">
      <c r="A1704" s="1" t="s">
        <v>3107</v>
      </c>
      <c r="B1704" s="1" t="s">
        <v>3108</v>
      </c>
      <c r="C1704" s="57">
        <v>0</v>
      </c>
      <c r="D1704" s="57">
        <v>20</v>
      </c>
      <c r="E1704" s="58">
        <v>0</v>
      </c>
      <c r="F1704" s="58">
        <v>39.99</v>
      </c>
      <c r="G1704" s="57">
        <v>0</v>
      </c>
      <c r="H1704" s="57">
        <v>59.99</v>
      </c>
      <c r="I1704" s="57">
        <v>0</v>
      </c>
      <c r="J1704" s="57">
        <v>59.99</v>
      </c>
      <c r="K1704" s="57">
        <f t="shared" si="86"/>
        <v>-59.99</v>
      </c>
      <c r="L1704" s="1" t="s">
        <v>6554</v>
      </c>
      <c r="M1704" s="1" t="s">
        <v>6929</v>
      </c>
      <c r="N1704" s="1" t="s">
        <v>6802</v>
      </c>
      <c r="O1704" s="1" t="s">
        <v>6554</v>
      </c>
      <c r="P1704" s="21" t="s">
        <v>6559</v>
      </c>
      <c r="U1704" s="1" t="str">
        <f t="shared" si="87"/>
        <v>'483</v>
      </c>
      <c r="AI1704" s="1"/>
      <c r="AM1704" s="1" t="s">
        <v>3107</v>
      </c>
    </row>
    <row r="1705" spans="1:39" x14ac:dyDescent="0.2">
      <c r="A1705" s="1" t="s">
        <v>3109</v>
      </c>
      <c r="B1705" s="1" t="s">
        <v>3110</v>
      </c>
      <c r="C1705" s="57">
        <v>0</v>
      </c>
      <c r="D1705" s="57">
        <v>780.67</v>
      </c>
      <c r="E1705" s="58">
        <v>2547.79</v>
      </c>
      <c r="F1705" s="58">
        <v>2159.1999999999998</v>
      </c>
      <c r="G1705" s="57">
        <v>2547.79</v>
      </c>
      <c r="H1705" s="57">
        <v>2939.87</v>
      </c>
      <c r="I1705" s="57">
        <v>0</v>
      </c>
      <c r="J1705" s="57">
        <v>392.08</v>
      </c>
      <c r="K1705" s="57">
        <f t="shared" si="86"/>
        <v>-392.08</v>
      </c>
      <c r="L1705" s="1" t="s">
        <v>6554</v>
      </c>
      <c r="M1705" s="1" t="s">
        <v>6929</v>
      </c>
      <c r="N1705" s="1" t="s">
        <v>6802</v>
      </c>
      <c r="O1705" s="1" t="s">
        <v>6554</v>
      </c>
      <c r="P1705" s="21" t="s">
        <v>6559</v>
      </c>
      <c r="U1705" s="1" t="str">
        <f t="shared" si="87"/>
        <v>'483</v>
      </c>
      <c r="AI1705" s="1"/>
      <c r="AM1705" s="1" t="s">
        <v>3109</v>
      </c>
    </row>
    <row r="1706" spans="1:39" x14ac:dyDescent="0.2">
      <c r="A1706" s="1" t="s">
        <v>3111</v>
      </c>
      <c r="B1706" s="1" t="s">
        <v>3112</v>
      </c>
      <c r="C1706" s="57">
        <v>0</v>
      </c>
      <c r="D1706" s="57">
        <v>1171.31</v>
      </c>
      <c r="E1706" s="58">
        <v>9388.58</v>
      </c>
      <c r="F1706" s="58">
        <v>8983.8700000000008</v>
      </c>
      <c r="G1706" s="57">
        <v>9388.58</v>
      </c>
      <c r="H1706" s="57">
        <v>10155.18</v>
      </c>
      <c r="I1706" s="57">
        <v>0</v>
      </c>
      <c r="J1706" s="57">
        <v>766.6</v>
      </c>
      <c r="K1706" s="57">
        <f t="shared" si="86"/>
        <v>-766.6</v>
      </c>
      <c r="L1706" s="1" t="s">
        <v>6554</v>
      </c>
      <c r="M1706" s="1" t="s">
        <v>6929</v>
      </c>
      <c r="N1706" s="1" t="s">
        <v>6802</v>
      </c>
      <c r="O1706" s="1" t="s">
        <v>6554</v>
      </c>
      <c r="P1706" s="21" t="s">
        <v>6559</v>
      </c>
      <c r="U1706" s="1" t="str">
        <f t="shared" si="87"/>
        <v>'483</v>
      </c>
      <c r="AI1706" s="1"/>
      <c r="AM1706" s="1" t="s">
        <v>3111</v>
      </c>
    </row>
    <row r="1707" spans="1:39" x14ac:dyDescent="0.2">
      <c r="A1707" s="1" t="s">
        <v>3113</v>
      </c>
      <c r="B1707" s="1" t="s">
        <v>3114</v>
      </c>
      <c r="C1707" s="57">
        <v>0</v>
      </c>
      <c r="D1707" s="57">
        <v>3014639.08</v>
      </c>
      <c r="E1707" s="58">
        <v>1552371.51</v>
      </c>
      <c r="F1707" s="58">
        <v>1225894.94</v>
      </c>
      <c r="G1707" s="57">
        <v>1552371.51</v>
      </c>
      <c r="H1707" s="57">
        <v>4240534.0199999996</v>
      </c>
      <c r="I1707" s="57">
        <v>0</v>
      </c>
      <c r="J1707" s="57">
        <v>2688162.51</v>
      </c>
      <c r="K1707" s="57">
        <f t="shared" si="86"/>
        <v>-2688162.51</v>
      </c>
      <c r="L1707" s="1" t="s">
        <v>6554</v>
      </c>
      <c r="M1707" s="1" t="s">
        <v>6929</v>
      </c>
      <c r="N1707" s="1" t="s">
        <v>6802</v>
      </c>
      <c r="O1707" s="1" t="s">
        <v>6554</v>
      </c>
      <c r="P1707" s="21" t="s">
        <v>6559</v>
      </c>
      <c r="U1707" s="1" t="str">
        <f t="shared" si="87"/>
        <v>'483</v>
      </c>
      <c r="AI1707" s="1"/>
      <c r="AM1707" s="1" t="s">
        <v>3113</v>
      </c>
    </row>
    <row r="1708" spans="1:39" x14ac:dyDescent="0.2">
      <c r="A1708" s="1" t="s">
        <v>3115</v>
      </c>
      <c r="B1708" s="1" t="s">
        <v>6162</v>
      </c>
      <c r="C1708" s="57">
        <v>0</v>
      </c>
      <c r="D1708" s="57">
        <v>1922.32</v>
      </c>
      <c r="E1708" s="58">
        <v>1184.3599999999999</v>
      </c>
      <c r="F1708" s="58">
        <v>0</v>
      </c>
      <c r="G1708" s="57">
        <v>1184.3599999999999</v>
      </c>
      <c r="H1708" s="57">
        <v>1922.32</v>
      </c>
      <c r="I1708" s="57">
        <v>0</v>
      </c>
      <c r="J1708" s="57">
        <v>737.96</v>
      </c>
      <c r="K1708" s="57">
        <f t="shared" si="86"/>
        <v>-737.96</v>
      </c>
      <c r="L1708" s="1" t="s">
        <v>6554</v>
      </c>
      <c r="M1708" s="1" t="s">
        <v>6929</v>
      </c>
      <c r="N1708" s="1" t="s">
        <v>6802</v>
      </c>
      <c r="O1708" s="1" t="s">
        <v>6554</v>
      </c>
      <c r="P1708" s="21" t="s">
        <v>6559</v>
      </c>
      <c r="U1708" s="1" t="str">
        <f t="shared" si="87"/>
        <v>'483</v>
      </c>
      <c r="AI1708" s="1"/>
      <c r="AM1708" s="1" t="s">
        <v>3115</v>
      </c>
    </row>
    <row r="1709" spans="1:39" x14ac:dyDescent="0.2">
      <c r="A1709" s="1" t="s">
        <v>3116</v>
      </c>
      <c r="B1709" s="1" t="s">
        <v>3117</v>
      </c>
      <c r="C1709" s="57">
        <v>0</v>
      </c>
      <c r="D1709" s="57">
        <v>185004.9</v>
      </c>
      <c r="E1709" s="58">
        <v>27974557.059999999</v>
      </c>
      <c r="F1709" s="58">
        <v>27960944.719999999</v>
      </c>
      <c r="G1709" s="57">
        <v>27974557.059999999</v>
      </c>
      <c r="H1709" s="57">
        <v>28145949.620000001</v>
      </c>
      <c r="I1709" s="57">
        <v>0</v>
      </c>
      <c r="J1709" s="57">
        <v>171392.56</v>
      </c>
      <c r="K1709" s="57">
        <f t="shared" si="86"/>
        <v>-171392.56</v>
      </c>
      <c r="L1709" s="1" t="s">
        <v>6554</v>
      </c>
      <c r="M1709" s="1" t="s">
        <v>6929</v>
      </c>
      <c r="N1709" s="1" t="s">
        <v>6802</v>
      </c>
      <c r="O1709" s="1" t="s">
        <v>6554</v>
      </c>
      <c r="P1709" s="21" t="s">
        <v>6564</v>
      </c>
      <c r="U1709" s="1" t="str">
        <f t="shared" si="87"/>
        <v>'483</v>
      </c>
      <c r="AI1709" s="1"/>
      <c r="AM1709" s="1" t="s">
        <v>3116</v>
      </c>
    </row>
    <row r="1710" spans="1:39" x14ac:dyDescent="0.2">
      <c r="A1710" s="1" t="s">
        <v>3118</v>
      </c>
      <c r="B1710" s="1" t="s">
        <v>3119</v>
      </c>
      <c r="C1710" s="57">
        <v>0</v>
      </c>
      <c r="D1710" s="57">
        <v>2221823.64</v>
      </c>
      <c r="E1710" s="58">
        <v>165180184.02000001</v>
      </c>
      <c r="F1710" s="58">
        <v>165471949.41999999</v>
      </c>
      <c r="G1710" s="57">
        <v>165180184.02000001</v>
      </c>
      <c r="H1710" s="57">
        <v>167693773.06</v>
      </c>
      <c r="I1710" s="57">
        <v>0</v>
      </c>
      <c r="J1710" s="57">
        <v>2513589.04</v>
      </c>
      <c r="K1710" s="57">
        <f t="shared" si="86"/>
        <v>-2513589.04</v>
      </c>
      <c r="L1710" s="1" t="s">
        <v>6554</v>
      </c>
      <c r="M1710" s="1" t="s">
        <v>6929</v>
      </c>
      <c r="N1710" s="1" t="s">
        <v>6802</v>
      </c>
      <c r="O1710" s="1" t="s">
        <v>6554</v>
      </c>
      <c r="P1710" s="21" t="s">
        <v>6558</v>
      </c>
      <c r="U1710" s="1" t="str">
        <f t="shared" si="87"/>
        <v>'483</v>
      </c>
      <c r="AI1710" s="1"/>
      <c r="AM1710" s="1" t="s">
        <v>3118</v>
      </c>
    </row>
    <row r="1711" spans="1:39" x14ac:dyDescent="0.2">
      <c r="A1711" s="1" t="s">
        <v>3120</v>
      </c>
      <c r="B1711" s="1" t="s">
        <v>3121</v>
      </c>
      <c r="C1711" s="57">
        <v>0</v>
      </c>
      <c r="D1711" s="57">
        <v>693.36</v>
      </c>
      <c r="E1711" s="58">
        <v>1571.56</v>
      </c>
      <c r="F1711" s="58">
        <v>1741.02</v>
      </c>
      <c r="G1711" s="57">
        <v>1571.56</v>
      </c>
      <c r="H1711" s="57">
        <v>2434.38</v>
      </c>
      <c r="I1711" s="57">
        <v>0</v>
      </c>
      <c r="J1711" s="57">
        <v>862.82</v>
      </c>
      <c r="K1711" s="57">
        <f t="shared" si="86"/>
        <v>-862.82</v>
      </c>
      <c r="L1711" s="1" t="s">
        <v>6554</v>
      </c>
      <c r="M1711" s="1" t="s">
        <v>6929</v>
      </c>
      <c r="N1711" s="1" t="s">
        <v>6802</v>
      </c>
      <c r="O1711" s="1" t="s">
        <v>6554</v>
      </c>
      <c r="P1711" s="21" t="s">
        <v>6559</v>
      </c>
      <c r="U1711" s="1" t="str">
        <f t="shared" si="87"/>
        <v>'483</v>
      </c>
      <c r="AI1711" s="1"/>
      <c r="AM1711" s="1" t="s">
        <v>3120</v>
      </c>
    </row>
    <row r="1712" spans="1:39" x14ac:dyDescent="0.2">
      <c r="A1712" s="1" t="s">
        <v>3122</v>
      </c>
      <c r="B1712" s="1" t="s">
        <v>3123</v>
      </c>
      <c r="C1712" s="57">
        <v>0</v>
      </c>
      <c r="D1712" s="57">
        <v>1264.4100000000001</v>
      </c>
      <c r="E1712" s="58">
        <v>6853.49</v>
      </c>
      <c r="F1712" s="58">
        <v>6410.44</v>
      </c>
      <c r="G1712" s="57">
        <v>6853.49</v>
      </c>
      <c r="H1712" s="57">
        <v>7674.85</v>
      </c>
      <c r="I1712" s="57">
        <v>0</v>
      </c>
      <c r="J1712" s="57">
        <v>821.36</v>
      </c>
      <c r="K1712" s="57">
        <f t="shared" si="86"/>
        <v>-821.36</v>
      </c>
      <c r="L1712" s="1" t="s">
        <v>6554</v>
      </c>
      <c r="M1712" s="1" t="s">
        <v>6929</v>
      </c>
      <c r="N1712" s="1" t="s">
        <v>6802</v>
      </c>
      <c r="O1712" s="1" t="s">
        <v>6554</v>
      </c>
      <c r="P1712" s="21" t="s">
        <v>6559</v>
      </c>
      <c r="U1712" s="1" t="str">
        <f t="shared" si="87"/>
        <v>'483</v>
      </c>
      <c r="AI1712" s="1"/>
      <c r="AM1712" s="1" t="s">
        <v>3122</v>
      </c>
    </row>
    <row r="1713" spans="1:39" x14ac:dyDescent="0.2">
      <c r="A1713" s="1" t="s">
        <v>3124</v>
      </c>
      <c r="B1713" s="1" t="s">
        <v>3125</v>
      </c>
      <c r="C1713" s="57">
        <v>0</v>
      </c>
      <c r="D1713" s="57">
        <v>450.6</v>
      </c>
      <c r="E1713" s="58">
        <v>18820.919999999998</v>
      </c>
      <c r="F1713" s="58">
        <v>18570.490000000002</v>
      </c>
      <c r="G1713" s="57">
        <v>18820.919999999998</v>
      </c>
      <c r="H1713" s="57">
        <v>19021.09</v>
      </c>
      <c r="I1713" s="57">
        <v>0</v>
      </c>
      <c r="J1713" s="57">
        <v>200.17</v>
      </c>
      <c r="K1713" s="57">
        <f t="shared" si="86"/>
        <v>-200.17</v>
      </c>
      <c r="L1713" s="1" t="s">
        <v>6554</v>
      </c>
      <c r="M1713" s="1" t="s">
        <v>6929</v>
      </c>
      <c r="N1713" s="1" t="s">
        <v>6802</v>
      </c>
      <c r="O1713" s="1" t="s">
        <v>6554</v>
      </c>
      <c r="P1713" s="21" t="s">
        <v>6559</v>
      </c>
      <c r="U1713" s="1" t="str">
        <f t="shared" si="87"/>
        <v>'483</v>
      </c>
      <c r="AI1713" s="1"/>
      <c r="AM1713" s="1" t="s">
        <v>3124</v>
      </c>
    </row>
    <row r="1714" spans="1:39" x14ac:dyDescent="0.2">
      <c r="A1714" s="1" t="s">
        <v>3126</v>
      </c>
      <c r="B1714" s="1" t="s">
        <v>3127</v>
      </c>
      <c r="C1714" s="57">
        <v>0</v>
      </c>
      <c r="D1714" s="57">
        <v>14.97</v>
      </c>
      <c r="E1714" s="58">
        <v>0</v>
      </c>
      <c r="F1714" s="58">
        <v>0</v>
      </c>
      <c r="G1714" s="57">
        <v>0</v>
      </c>
      <c r="H1714" s="57">
        <v>14.97</v>
      </c>
      <c r="I1714" s="57">
        <v>0</v>
      </c>
      <c r="J1714" s="57">
        <v>14.97</v>
      </c>
      <c r="K1714" s="57">
        <f t="shared" si="86"/>
        <v>-14.97</v>
      </c>
      <c r="L1714" s="1" t="s">
        <v>6554</v>
      </c>
      <c r="M1714" s="1" t="s">
        <v>6929</v>
      </c>
      <c r="N1714" s="1" t="s">
        <v>6802</v>
      </c>
      <c r="O1714" s="1" t="s">
        <v>6554</v>
      </c>
      <c r="P1714" s="21" t="s">
        <v>6559</v>
      </c>
      <c r="U1714" s="1" t="str">
        <f t="shared" si="87"/>
        <v>'483</v>
      </c>
      <c r="AI1714" s="1"/>
      <c r="AM1714" s="1" t="s">
        <v>3126</v>
      </c>
    </row>
    <row r="1715" spans="1:39" x14ac:dyDescent="0.2">
      <c r="A1715" s="1" t="s">
        <v>3128</v>
      </c>
      <c r="B1715" s="1" t="s">
        <v>3129</v>
      </c>
      <c r="C1715" s="57">
        <v>0</v>
      </c>
      <c r="D1715" s="57">
        <v>3985.67</v>
      </c>
      <c r="E1715" s="58">
        <v>1542.84</v>
      </c>
      <c r="F1715" s="58">
        <v>0</v>
      </c>
      <c r="G1715" s="57">
        <v>1542.84</v>
      </c>
      <c r="H1715" s="57">
        <v>3985.67</v>
      </c>
      <c r="I1715" s="57">
        <v>0</v>
      </c>
      <c r="J1715" s="57">
        <v>2442.83</v>
      </c>
      <c r="K1715" s="57">
        <f t="shared" si="86"/>
        <v>-2442.83</v>
      </c>
      <c r="L1715" s="1" t="s">
        <v>6554</v>
      </c>
      <c r="M1715" s="1" t="s">
        <v>6929</v>
      </c>
      <c r="N1715" s="1" t="s">
        <v>6802</v>
      </c>
      <c r="O1715" s="1" t="s">
        <v>6554</v>
      </c>
      <c r="P1715" s="21" t="s">
        <v>6559</v>
      </c>
      <c r="U1715" s="1" t="str">
        <f t="shared" si="87"/>
        <v>'483</v>
      </c>
      <c r="AI1715" s="1"/>
      <c r="AM1715" s="1" t="s">
        <v>3128</v>
      </c>
    </row>
    <row r="1716" spans="1:39" x14ac:dyDescent="0.2">
      <c r="A1716" s="1" t="s">
        <v>3130</v>
      </c>
      <c r="B1716" s="1" t="s">
        <v>3131</v>
      </c>
      <c r="C1716" s="57">
        <v>0</v>
      </c>
      <c r="D1716" s="57">
        <v>65.489999999999995</v>
      </c>
      <c r="E1716" s="58">
        <v>1769.99</v>
      </c>
      <c r="F1716" s="58">
        <v>1823.14</v>
      </c>
      <c r="G1716" s="57">
        <v>1769.99</v>
      </c>
      <c r="H1716" s="57">
        <v>1888.63</v>
      </c>
      <c r="I1716" s="57">
        <v>0</v>
      </c>
      <c r="J1716" s="57">
        <v>118.64</v>
      </c>
      <c r="K1716" s="57">
        <f t="shared" si="86"/>
        <v>-118.64</v>
      </c>
      <c r="L1716" s="1" t="s">
        <v>6554</v>
      </c>
      <c r="M1716" s="1" t="s">
        <v>6929</v>
      </c>
      <c r="N1716" s="1" t="s">
        <v>6802</v>
      </c>
      <c r="O1716" s="1" t="s">
        <v>6554</v>
      </c>
      <c r="P1716" s="21" t="s">
        <v>6559</v>
      </c>
      <c r="U1716" s="1" t="str">
        <f t="shared" si="87"/>
        <v>'483</v>
      </c>
      <c r="AI1716" s="1"/>
      <c r="AM1716" s="1" t="s">
        <v>3130</v>
      </c>
    </row>
    <row r="1717" spans="1:39" x14ac:dyDescent="0.2">
      <c r="A1717" s="1" t="s">
        <v>3132</v>
      </c>
      <c r="B1717" s="1" t="s">
        <v>3133</v>
      </c>
      <c r="C1717" s="57">
        <v>0</v>
      </c>
      <c r="D1717" s="57">
        <v>36.659999999999997</v>
      </c>
      <c r="E1717" s="58">
        <v>3432.69</v>
      </c>
      <c r="F1717" s="58">
        <v>3616.03</v>
      </c>
      <c r="G1717" s="57">
        <v>3432.69</v>
      </c>
      <c r="H1717" s="57">
        <v>3652.69</v>
      </c>
      <c r="I1717" s="57">
        <v>0</v>
      </c>
      <c r="J1717" s="57">
        <v>220</v>
      </c>
      <c r="K1717" s="57">
        <f t="shared" si="86"/>
        <v>-220</v>
      </c>
      <c r="L1717" s="1" t="s">
        <v>6554</v>
      </c>
      <c r="M1717" s="1" t="s">
        <v>6929</v>
      </c>
      <c r="N1717" s="1" t="s">
        <v>6802</v>
      </c>
      <c r="O1717" s="1" t="s">
        <v>6554</v>
      </c>
      <c r="P1717" s="21" t="s">
        <v>6559</v>
      </c>
      <c r="U1717" s="1" t="str">
        <f t="shared" si="87"/>
        <v>'483</v>
      </c>
      <c r="AI1717" s="1"/>
      <c r="AM1717" s="1" t="s">
        <v>3132</v>
      </c>
    </row>
    <row r="1718" spans="1:39" x14ac:dyDescent="0.2">
      <c r="A1718" s="1" t="s">
        <v>3134</v>
      </c>
      <c r="B1718" s="1" t="s">
        <v>3135</v>
      </c>
      <c r="C1718" s="57">
        <v>0</v>
      </c>
      <c r="D1718" s="57">
        <v>50</v>
      </c>
      <c r="E1718" s="58">
        <v>1960.09</v>
      </c>
      <c r="F1718" s="58">
        <v>1976.75</v>
      </c>
      <c r="G1718" s="57">
        <v>1960.09</v>
      </c>
      <c r="H1718" s="57">
        <v>2026.75</v>
      </c>
      <c r="I1718" s="57">
        <v>0</v>
      </c>
      <c r="J1718" s="57">
        <v>66.66</v>
      </c>
      <c r="K1718" s="57">
        <f t="shared" si="86"/>
        <v>-66.66</v>
      </c>
      <c r="L1718" s="1" t="s">
        <v>6554</v>
      </c>
      <c r="M1718" s="1" t="s">
        <v>6929</v>
      </c>
      <c r="N1718" s="1" t="s">
        <v>6802</v>
      </c>
      <c r="O1718" s="1" t="s">
        <v>6554</v>
      </c>
      <c r="P1718" s="21" t="s">
        <v>6559</v>
      </c>
      <c r="U1718" s="1" t="str">
        <f t="shared" si="87"/>
        <v>'483</v>
      </c>
      <c r="AI1718" s="1"/>
      <c r="AM1718" s="1" t="s">
        <v>3134</v>
      </c>
    </row>
    <row r="1719" spans="1:39" x14ac:dyDescent="0.2">
      <c r="A1719" s="1" t="s">
        <v>3136</v>
      </c>
      <c r="B1719" s="1" t="s">
        <v>3137</v>
      </c>
      <c r="C1719" s="57">
        <v>0</v>
      </c>
      <c r="D1719" s="57">
        <v>209.91</v>
      </c>
      <c r="E1719" s="58">
        <v>1499.9</v>
      </c>
      <c r="F1719" s="58">
        <v>1433.27</v>
      </c>
      <c r="G1719" s="57">
        <v>1499.9</v>
      </c>
      <c r="H1719" s="57">
        <v>1643.18</v>
      </c>
      <c r="I1719" s="57">
        <v>0</v>
      </c>
      <c r="J1719" s="57">
        <v>143.28</v>
      </c>
      <c r="K1719" s="57">
        <f t="shared" si="86"/>
        <v>-143.28</v>
      </c>
      <c r="L1719" s="1" t="s">
        <v>6554</v>
      </c>
      <c r="M1719" s="1" t="s">
        <v>6929</v>
      </c>
      <c r="N1719" s="1" t="s">
        <v>6802</v>
      </c>
      <c r="O1719" s="1" t="s">
        <v>6554</v>
      </c>
      <c r="P1719" s="21" t="s">
        <v>6559</v>
      </c>
      <c r="U1719" s="1" t="str">
        <f t="shared" si="87"/>
        <v>'483</v>
      </c>
      <c r="AI1719" s="1"/>
      <c r="AM1719" s="1" t="s">
        <v>3136</v>
      </c>
    </row>
    <row r="1720" spans="1:39" x14ac:dyDescent="0.2">
      <c r="A1720" s="1" t="s">
        <v>3138</v>
      </c>
      <c r="B1720" s="1" t="s">
        <v>3139</v>
      </c>
      <c r="C1720" s="57">
        <v>0</v>
      </c>
      <c r="D1720" s="57">
        <v>1475969.7</v>
      </c>
      <c r="E1720" s="58">
        <v>593474.12</v>
      </c>
      <c r="F1720" s="58">
        <v>608397.4</v>
      </c>
      <c r="G1720" s="57">
        <v>593474.12</v>
      </c>
      <c r="H1720" s="57">
        <v>2084367.1</v>
      </c>
      <c r="I1720" s="57">
        <v>0</v>
      </c>
      <c r="J1720" s="57">
        <v>1490892.98</v>
      </c>
      <c r="K1720" s="57">
        <f t="shared" si="86"/>
        <v>-1490892.98</v>
      </c>
      <c r="L1720" s="1" t="s">
        <v>6554</v>
      </c>
      <c r="M1720" s="1" t="s">
        <v>6929</v>
      </c>
      <c r="N1720" s="1" t="s">
        <v>6802</v>
      </c>
      <c r="O1720" s="1" t="s">
        <v>6554</v>
      </c>
      <c r="P1720" s="21" t="s">
        <v>6559</v>
      </c>
      <c r="U1720" s="1" t="str">
        <f t="shared" si="87"/>
        <v>'483</v>
      </c>
      <c r="AI1720" s="1"/>
      <c r="AM1720" s="1" t="s">
        <v>3138</v>
      </c>
    </row>
    <row r="1721" spans="1:39" x14ac:dyDescent="0.2">
      <c r="A1721" s="1" t="s">
        <v>6163</v>
      </c>
      <c r="B1721" s="1" t="s">
        <v>6164</v>
      </c>
      <c r="C1721" s="57">
        <v>0</v>
      </c>
      <c r="D1721" s="57">
        <v>1482.63</v>
      </c>
      <c r="E1721" s="58">
        <v>1482.63</v>
      </c>
      <c r="F1721" s="58">
        <v>0</v>
      </c>
      <c r="G1721" s="57">
        <v>1482.63</v>
      </c>
      <c r="H1721" s="57">
        <v>1482.63</v>
      </c>
      <c r="I1721" s="57">
        <v>0</v>
      </c>
      <c r="J1721" s="57">
        <v>0</v>
      </c>
      <c r="K1721" s="57">
        <f t="shared" si="86"/>
        <v>0</v>
      </c>
      <c r="L1721" s="1" t="s">
        <v>6554</v>
      </c>
      <c r="M1721" s="1" t="s">
        <v>6929</v>
      </c>
      <c r="N1721" s="1" t="s">
        <v>6802</v>
      </c>
      <c r="O1721" s="1" t="s">
        <v>6554</v>
      </c>
      <c r="P1721" s="21" t="s">
        <v>6564</v>
      </c>
      <c r="U1721" s="1" t="str">
        <f t="shared" si="87"/>
        <v>'483</v>
      </c>
      <c r="AI1721" s="1"/>
      <c r="AM1721" s="1" t="s">
        <v>6163</v>
      </c>
    </row>
    <row r="1722" spans="1:39" x14ac:dyDescent="0.2">
      <c r="A1722" s="1" t="s">
        <v>3140</v>
      </c>
      <c r="B1722" s="1" t="s">
        <v>3141</v>
      </c>
      <c r="C1722" s="57">
        <v>0</v>
      </c>
      <c r="D1722" s="57">
        <v>632.77</v>
      </c>
      <c r="E1722" s="58">
        <v>632.77</v>
      </c>
      <c r="F1722" s="58">
        <v>0</v>
      </c>
      <c r="G1722" s="57">
        <v>632.77</v>
      </c>
      <c r="H1722" s="57">
        <v>632.77</v>
      </c>
      <c r="I1722" s="57">
        <v>0</v>
      </c>
      <c r="J1722" s="57">
        <v>0</v>
      </c>
      <c r="K1722" s="57">
        <f t="shared" si="86"/>
        <v>0</v>
      </c>
      <c r="L1722" s="1" t="s">
        <v>6554</v>
      </c>
      <c r="M1722" s="1" t="s">
        <v>6929</v>
      </c>
      <c r="N1722" s="1" t="s">
        <v>6802</v>
      </c>
      <c r="O1722" s="1" t="s">
        <v>6554</v>
      </c>
      <c r="P1722" s="21" t="s">
        <v>6564</v>
      </c>
      <c r="U1722" s="1" t="str">
        <f t="shared" si="87"/>
        <v>'484</v>
      </c>
      <c r="AI1722" s="1"/>
      <c r="AM1722" s="1" t="s">
        <v>3140</v>
      </c>
    </row>
    <row r="1723" spans="1:39" x14ac:dyDescent="0.2">
      <c r="A1723" s="1" t="s">
        <v>3142</v>
      </c>
      <c r="B1723" s="1" t="s">
        <v>3143</v>
      </c>
      <c r="C1723" s="57">
        <v>0</v>
      </c>
      <c r="D1723" s="57">
        <v>0</v>
      </c>
      <c r="E1723" s="58">
        <v>3101705.81</v>
      </c>
      <c r="F1723" s="58">
        <v>3101705.81</v>
      </c>
      <c r="G1723" s="57">
        <v>3101705.81</v>
      </c>
      <c r="H1723" s="57">
        <v>3101705.81</v>
      </c>
      <c r="I1723" s="57">
        <v>0</v>
      </c>
      <c r="J1723" s="57">
        <v>0</v>
      </c>
      <c r="K1723" s="57">
        <f t="shared" si="86"/>
        <v>0</v>
      </c>
      <c r="L1723" s="1" t="s">
        <v>6554</v>
      </c>
      <c r="M1723" s="1" t="s">
        <v>6929</v>
      </c>
      <c r="N1723" s="1" t="s">
        <v>6802</v>
      </c>
      <c r="O1723" s="1" t="s">
        <v>6554</v>
      </c>
      <c r="P1723" s="21" t="s">
        <v>6564</v>
      </c>
      <c r="U1723" s="1" t="str">
        <f t="shared" si="87"/>
        <v>'485</v>
      </c>
      <c r="AI1723" s="1"/>
      <c r="AM1723" s="1" t="s">
        <v>3142</v>
      </c>
    </row>
    <row r="1724" spans="1:39" x14ac:dyDescent="0.2">
      <c r="A1724" s="1" t="s">
        <v>3144</v>
      </c>
      <c r="B1724" s="1" t="s">
        <v>3145</v>
      </c>
      <c r="C1724" s="57">
        <v>0</v>
      </c>
      <c r="D1724" s="57">
        <v>1984636.51</v>
      </c>
      <c r="E1724" s="58">
        <v>153050</v>
      </c>
      <c r="F1724" s="58">
        <v>-1459242.33</v>
      </c>
      <c r="G1724" s="57">
        <v>153050</v>
      </c>
      <c r="H1724" s="57">
        <v>525394.18000000005</v>
      </c>
      <c r="I1724" s="57">
        <v>0</v>
      </c>
      <c r="J1724" s="57">
        <v>372344.18</v>
      </c>
      <c r="K1724" s="57">
        <f t="shared" si="86"/>
        <v>-372344.18</v>
      </c>
      <c r="L1724" s="1" t="s">
        <v>6554</v>
      </c>
      <c r="M1724" s="1" t="s">
        <v>6929</v>
      </c>
      <c r="N1724" s="1" t="s">
        <v>6802</v>
      </c>
      <c r="O1724" s="1" t="s">
        <v>6554</v>
      </c>
      <c r="P1724" s="21" t="s">
        <v>6564</v>
      </c>
      <c r="U1724" s="1" t="str">
        <f t="shared" si="87"/>
        <v>'485</v>
      </c>
      <c r="AI1724" s="1"/>
      <c r="AM1724" s="1" t="s">
        <v>3144</v>
      </c>
    </row>
    <row r="1725" spans="1:39" x14ac:dyDescent="0.2">
      <c r="A1725" s="1" t="s">
        <v>3146</v>
      </c>
      <c r="B1725" s="1" t="s">
        <v>3147</v>
      </c>
      <c r="C1725" s="57">
        <v>0</v>
      </c>
      <c r="D1725" s="57">
        <v>0</v>
      </c>
      <c r="E1725" s="58">
        <v>164072.25</v>
      </c>
      <c r="F1725" s="58">
        <v>164072.25</v>
      </c>
      <c r="G1725" s="57">
        <v>164072.25</v>
      </c>
      <c r="H1725" s="57">
        <v>164072.25</v>
      </c>
      <c r="I1725" s="57">
        <v>0</v>
      </c>
      <c r="J1725" s="57">
        <v>0</v>
      </c>
      <c r="K1725" s="57">
        <f t="shared" si="86"/>
        <v>0</v>
      </c>
      <c r="L1725" s="1" t="s">
        <v>6554</v>
      </c>
      <c r="M1725" s="1" t="s">
        <v>6929</v>
      </c>
      <c r="N1725" s="1" t="s">
        <v>6802</v>
      </c>
      <c r="O1725" s="1" t="s">
        <v>6554</v>
      </c>
      <c r="P1725" s="21" t="s">
        <v>6564</v>
      </c>
      <c r="U1725" s="1" t="str">
        <f t="shared" si="87"/>
        <v>'486</v>
      </c>
      <c r="AI1725" s="1"/>
      <c r="AM1725" s="1" t="s">
        <v>3146</v>
      </c>
    </row>
    <row r="1726" spans="1:39" x14ac:dyDescent="0.2">
      <c r="A1726" s="1" t="s">
        <v>3148</v>
      </c>
      <c r="B1726" s="1" t="s">
        <v>3149</v>
      </c>
      <c r="C1726" s="57">
        <v>0</v>
      </c>
      <c r="D1726" s="57">
        <v>6467831.9800000004</v>
      </c>
      <c r="E1726" s="58">
        <v>0</v>
      </c>
      <c r="F1726" s="58">
        <v>10162168.02</v>
      </c>
      <c r="G1726" s="57">
        <v>0</v>
      </c>
      <c r="H1726" s="57">
        <v>16630000</v>
      </c>
      <c r="I1726" s="57">
        <v>0</v>
      </c>
      <c r="J1726" s="57">
        <v>16630000</v>
      </c>
      <c r="K1726" s="57">
        <f t="shared" si="86"/>
        <v>-16630000</v>
      </c>
      <c r="M1726" s="1" t="s">
        <v>6922</v>
      </c>
      <c r="O1726" s="1" t="s">
        <v>6535</v>
      </c>
      <c r="U1726" s="1" t="str">
        <f t="shared" si="87"/>
        <v>'491</v>
      </c>
      <c r="AI1726" s="1"/>
      <c r="AM1726" s="1" t="s">
        <v>3148</v>
      </c>
    </row>
    <row r="1727" spans="1:39" x14ac:dyDescent="0.2">
      <c r="A1727" s="1" t="s">
        <v>3150</v>
      </c>
      <c r="B1727" s="1" t="s">
        <v>3151</v>
      </c>
      <c r="C1727" s="57">
        <v>0</v>
      </c>
      <c r="D1727" s="57">
        <v>52305000</v>
      </c>
      <c r="E1727" s="58">
        <v>0</v>
      </c>
      <c r="F1727" s="58">
        <v>-33380000</v>
      </c>
      <c r="G1727" s="57">
        <v>0</v>
      </c>
      <c r="H1727" s="57">
        <v>18925000</v>
      </c>
      <c r="I1727" s="57">
        <v>0</v>
      </c>
      <c r="J1727" s="57">
        <v>18925000</v>
      </c>
      <c r="K1727" s="57">
        <f t="shared" si="86"/>
        <v>-18925000</v>
      </c>
      <c r="M1727" s="1" t="s">
        <v>6922</v>
      </c>
      <c r="O1727" s="1" t="s">
        <v>6535</v>
      </c>
      <c r="U1727" s="1" t="str">
        <f t="shared" si="87"/>
        <v>'491</v>
      </c>
      <c r="AI1727" s="1"/>
      <c r="AM1727" s="1" t="s">
        <v>3150</v>
      </c>
    </row>
    <row r="1728" spans="1:39" x14ac:dyDescent="0.2">
      <c r="A1728" s="1" t="s">
        <v>3152</v>
      </c>
      <c r="B1728" s="1" t="s">
        <v>3153</v>
      </c>
      <c r="C1728" s="57">
        <v>0</v>
      </c>
      <c r="D1728" s="57">
        <v>11818154.48</v>
      </c>
      <c r="E1728" s="58">
        <v>0</v>
      </c>
      <c r="F1728" s="58">
        <v>-8877914.4499999993</v>
      </c>
      <c r="G1728" s="57">
        <v>0</v>
      </c>
      <c r="H1728" s="57">
        <v>2940240.03</v>
      </c>
      <c r="I1728" s="57">
        <v>0</v>
      </c>
      <c r="J1728" s="57">
        <v>2940240.03</v>
      </c>
      <c r="K1728" s="57">
        <f t="shared" si="86"/>
        <v>-2940240.03</v>
      </c>
      <c r="M1728" s="1" t="s">
        <v>6922</v>
      </c>
      <c r="O1728" s="1" t="s">
        <v>6535</v>
      </c>
      <c r="U1728" s="1" t="str">
        <f t="shared" si="87"/>
        <v>'491</v>
      </c>
      <c r="AI1728" s="1"/>
      <c r="AM1728" s="1" t="s">
        <v>3152</v>
      </c>
    </row>
    <row r="1729" spans="1:39" x14ac:dyDescent="0.2">
      <c r="A1729" s="1" t="s">
        <v>3154</v>
      </c>
      <c r="B1729" s="1" t="s">
        <v>3155</v>
      </c>
      <c r="C1729" s="57">
        <v>0</v>
      </c>
      <c r="D1729" s="57">
        <v>10000</v>
      </c>
      <c r="E1729" s="58">
        <v>0</v>
      </c>
      <c r="F1729" s="58">
        <v>-10000</v>
      </c>
      <c r="G1729" s="57">
        <v>0</v>
      </c>
      <c r="H1729" s="57">
        <v>0</v>
      </c>
      <c r="I1729" s="57">
        <v>0</v>
      </c>
      <c r="J1729" s="57">
        <v>0</v>
      </c>
      <c r="K1729" s="57">
        <f t="shared" si="86"/>
        <v>0</v>
      </c>
      <c r="M1729" s="1" t="s">
        <v>6922</v>
      </c>
      <c r="O1729" s="1" t="s">
        <v>6535</v>
      </c>
      <c r="U1729" s="1" t="str">
        <f t="shared" si="87"/>
        <v>'491</v>
      </c>
      <c r="AI1729" s="1"/>
      <c r="AM1729" s="1" t="s">
        <v>3154</v>
      </c>
    </row>
    <row r="1730" spans="1:39" x14ac:dyDescent="0.2">
      <c r="A1730" s="1" t="s">
        <v>3156</v>
      </c>
      <c r="B1730" s="1" t="s">
        <v>3157</v>
      </c>
      <c r="C1730" s="57">
        <v>0</v>
      </c>
      <c r="D1730" s="57">
        <v>130693837.31999999</v>
      </c>
      <c r="E1730" s="58">
        <v>0</v>
      </c>
      <c r="F1730" s="58">
        <v>9183685.6999999993</v>
      </c>
      <c r="G1730" s="57">
        <v>0</v>
      </c>
      <c r="H1730" s="57">
        <v>139877523.02000001</v>
      </c>
      <c r="I1730" s="57">
        <v>0</v>
      </c>
      <c r="J1730" s="57">
        <v>139877523.02000001</v>
      </c>
      <c r="K1730" s="57">
        <f t="shared" si="86"/>
        <v>-139877523.02000001</v>
      </c>
      <c r="M1730" s="1" t="s">
        <v>6922</v>
      </c>
      <c r="O1730" s="1" t="s">
        <v>6535</v>
      </c>
      <c r="U1730" s="1" t="str">
        <f t="shared" si="87"/>
        <v>'491</v>
      </c>
      <c r="AI1730" s="1"/>
      <c r="AM1730" s="1" t="s">
        <v>3156</v>
      </c>
    </row>
    <row r="1731" spans="1:39" x14ac:dyDescent="0.2">
      <c r="A1731" s="1" t="s">
        <v>3158</v>
      </c>
      <c r="B1731" s="1" t="s">
        <v>3159</v>
      </c>
      <c r="C1731" s="57">
        <v>0</v>
      </c>
      <c r="D1731" s="57">
        <v>10624412.289999999</v>
      </c>
      <c r="E1731" s="58">
        <v>0</v>
      </c>
      <c r="F1731" s="58">
        <v>-3419412.29</v>
      </c>
      <c r="G1731" s="57">
        <v>0</v>
      </c>
      <c r="H1731" s="57">
        <v>7205000</v>
      </c>
      <c r="I1731" s="57">
        <v>0</v>
      </c>
      <c r="J1731" s="57">
        <v>7205000</v>
      </c>
      <c r="K1731" s="57">
        <f t="shared" si="86"/>
        <v>-7205000</v>
      </c>
      <c r="M1731" s="1" t="s">
        <v>6922</v>
      </c>
      <c r="O1731" s="1" t="s">
        <v>6535</v>
      </c>
      <c r="U1731" s="1" t="str">
        <f t="shared" si="87"/>
        <v>'491</v>
      </c>
      <c r="AI1731" s="1"/>
      <c r="AM1731" s="1" t="s">
        <v>3158</v>
      </c>
    </row>
    <row r="1732" spans="1:39" x14ac:dyDescent="0.2">
      <c r="A1732" s="1" t="s">
        <v>3160</v>
      </c>
      <c r="B1732" s="1" t="s">
        <v>3161</v>
      </c>
      <c r="C1732" s="57">
        <v>0</v>
      </c>
      <c r="D1732" s="57">
        <v>4260565.0599999996</v>
      </c>
      <c r="E1732" s="58">
        <v>0</v>
      </c>
      <c r="F1732" s="58">
        <v>4573852.25</v>
      </c>
      <c r="G1732" s="57">
        <v>0</v>
      </c>
      <c r="H1732" s="57">
        <v>8834417.3100000005</v>
      </c>
      <c r="I1732" s="57">
        <v>0</v>
      </c>
      <c r="J1732" s="57">
        <v>8834417.3100000005</v>
      </c>
      <c r="K1732" s="57">
        <f t="shared" si="86"/>
        <v>-8834417.3100000005</v>
      </c>
      <c r="M1732" s="1" t="s">
        <v>6922</v>
      </c>
      <c r="O1732" s="1" t="s">
        <v>6535</v>
      </c>
      <c r="U1732" s="1" t="str">
        <f t="shared" si="87"/>
        <v>'491</v>
      </c>
      <c r="AI1732" s="1"/>
      <c r="AM1732" s="1" t="s">
        <v>3160</v>
      </c>
    </row>
    <row r="1733" spans="1:39" x14ac:dyDescent="0.2">
      <c r="A1733" s="1" t="s">
        <v>3162</v>
      </c>
      <c r="B1733" s="1" t="s">
        <v>3163</v>
      </c>
      <c r="C1733" s="57">
        <v>6467831.9800000004</v>
      </c>
      <c r="D1733" s="57">
        <v>0</v>
      </c>
      <c r="E1733" s="58">
        <v>10162168.02</v>
      </c>
      <c r="F1733" s="58">
        <v>0</v>
      </c>
      <c r="G1733" s="57">
        <v>16630000</v>
      </c>
      <c r="H1733" s="57">
        <v>0</v>
      </c>
      <c r="I1733" s="57">
        <v>16630000</v>
      </c>
      <c r="J1733" s="57">
        <v>0</v>
      </c>
      <c r="K1733" s="57">
        <f t="shared" si="86"/>
        <v>16630000</v>
      </c>
      <c r="M1733" s="1" t="s">
        <v>6922</v>
      </c>
      <c r="O1733" s="1" t="s">
        <v>6535</v>
      </c>
      <c r="U1733" s="1" t="str">
        <f t="shared" si="87"/>
        <v>'491</v>
      </c>
      <c r="AI1733" s="1"/>
      <c r="AM1733" s="1" t="s">
        <v>3162</v>
      </c>
    </row>
    <row r="1734" spans="1:39" x14ac:dyDescent="0.2">
      <c r="A1734" s="1" t="s">
        <v>3164</v>
      </c>
      <c r="B1734" s="1" t="s">
        <v>3165</v>
      </c>
      <c r="C1734" s="57">
        <v>52305000</v>
      </c>
      <c r="D1734" s="57">
        <v>0</v>
      </c>
      <c r="E1734" s="58">
        <v>-33380000</v>
      </c>
      <c r="F1734" s="58">
        <v>0</v>
      </c>
      <c r="G1734" s="57">
        <v>18925000</v>
      </c>
      <c r="H1734" s="57">
        <v>0</v>
      </c>
      <c r="I1734" s="57">
        <v>18925000</v>
      </c>
      <c r="J1734" s="57">
        <v>0</v>
      </c>
      <c r="K1734" s="57">
        <f t="shared" si="86"/>
        <v>18925000</v>
      </c>
      <c r="M1734" s="1" t="s">
        <v>6922</v>
      </c>
      <c r="O1734" s="1" t="s">
        <v>6535</v>
      </c>
      <c r="U1734" s="1" t="str">
        <f t="shared" si="87"/>
        <v>'491</v>
      </c>
      <c r="AI1734" s="1"/>
      <c r="AM1734" s="1" t="s">
        <v>3164</v>
      </c>
    </row>
    <row r="1735" spans="1:39" x14ac:dyDescent="0.2">
      <c r="A1735" s="1" t="s">
        <v>3166</v>
      </c>
      <c r="B1735" s="1" t="s">
        <v>3167</v>
      </c>
      <c r="C1735" s="57">
        <v>11818154.48</v>
      </c>
      <c r="D1735" s="57">
        <v>0</v>
      </c>
      <c r="E1735" s="58">
        <v>-8877914.4499999993</v>
      </c>
      <c r="F1735" s="58">
        <v>0</v>
      </c>
      <c r="G1735" s="57">
        <v>2940240.03</v>
      </c>
      <c r="H1735" s="57">
        <v>0</v>
      </c>
      <c r="I1735" s="57">
        <v>2940240.03</v>
      </c>
      <c r="J1735" s="57">
        <v>0</v>
      </c>
      <c r="K1735" s="57">
        <f t="shared" ref="K1735:K1798" si="88">I1735-J1735</f>
        <v>2940240.03</v>
      </c>
      <c r="M1735" s="1" t="s">
        <v>6922</v>
      </c>
      <c r="O1735" s="1" t="s">
        <v>6535</v>
      </c>
      <c r="U1735" s="1" t="str">
        <f t="shared" ref="U1735:U1798" si="89">LEFT(A1735,4)</f>
        <v>'491</v>
      </c>
      <c r="AI1735" s="1"/>
      <c r="AM1735" s="1" t="s">
        <v>3166</v>
      </c>
    </row>
    <row r="1736" spans="1:39" x14ac:dyDescent="0.2">
      <c r="A1736" s="1" t="s">
        <v>3168</v>
      </c>
      <c r="B1736" s="1" t="s">
        <v>3169</v>
      </c>
      <c r="C1736" s="57">
        <v>10000</v>
      </c>
      <c r="D1736" s="57">
        <v>0</v>
      </c>
      <c r="E1736" s="58">
        <v>-7370.79</v>
      </c>
      <c r="F1736" s="58">
        <v>0</v>
      </c>
      <c r="G1736" s="57">
        <v>2629.21</v>
      </c>
      <c r="H1736" s="57">
        <v>0</v>
      </c>
      <c r="I1736" s="57">
        <v>2629.21</v>
      </c>
      <c r="J1736" s="57">
        <v>0</v>
      </c>
      <c r="K1736" s="57">
        <f t="shared" si="88"/>
        <v>2629.21</v>
      </c>
      <c r="M1736" s="1" t="s">
        <v>6922</v>
      </c>
      <c r="O1736" s="1" t="s">
        <v>6535</v>
      </c>
      <c r="U1736" s="1" t="str">
        <f t="shared" si="89"/>
        <v>'491</v>
      </c>
      <c r="AI1736" s="1"/>
      <c r="AM1736" s="1" t="s">
        <v>3168</v>
      </c>
    </row>
    <row r="1737" spans="1:39" x14ac:dyDescent="0.2">
      <c r="A1737" s="1" t="s">
        <v>3170</v>
      </c>
      <c r="B1737" s="1" t="s">
        <v>3171</v>
      </c>
      <c r="C1737" s="57">
        <v>130693837.31999999</v>
      </c>
      <c r="D1737" s="57">
        <v>0</v>
      </c>
      <c r="E1737" s="58">
        <v>9181056.4900000002</v>
      </c>
      <c r="F1737" s="58">
        <v>0</v>
      </c>
      <c r="G1737" s="57">
        <v>139874893.81</v>
      </c>
      <c r="H1737" s="57">
        <v>0</v>
      </c>
      <c r="I1737" s="57">
        <v>139874893.81</v>
      </c>
      <c r="J1737" s="57">
        <v>0</v>
      </c>
      <c r="K1737" s="57">
        <f t="shared" si="88"/>
        <v>139874893.81</v>
      </c>
      <c r="M1737" s="1" t="s">
        <v>6922</v>
      </c>
      <c r="O1737" s="1" t="s">
        <v>6535</v>
      </c>
      <c r="U1737" s="1" t="str">
        <f t="shared" si="89"/>
        <v>'491</v>
      </c>
      <c r="AI1737" s="1"/>
      <c r="AM1737" s="1" t="s">
        <v>3170</v>
      </c>
    </row>
    <row r="1738" spans="1:39" x14ac:dyDescent="0.2">
      <c r="A1738" s="1" t="s">
        <v>3172</v>
      </c>
      <c r="B1738" s="1" t="s">
        <v>3173</v>
      </c>
      <c r="C1738" s="57">
        <v>10624412.289999999</v>
      </c>
      <c r="D1738" s="57">
        <v>0</v>
      </c>
      <c r="E1738" s="58">
        <v>-3419412.29</v>
      </c>
      <c r="F1738" s="58">
        <v>0</v>
      </c>
      <c r="G1738" s="57">
        <v>7205000</v>
      </c>
      <c r="H1738" s="57">
        <v>0</v>
      </c>
      <c r="I1738" s="57">
        <v>7205000</v>
      </c>
      <c r="J1738" s="57">
        <v>0</v>
      </c>
      <c r="K1738" s="57">
        <f t="shared" si="88"/>
        <v>7205000</v>
      </c>
      <c r="M1738" s="1" t="s">
        <v>6922</v>
      </c>
      <c r="O1738" s="1" t="s">
        <v>6535</v>
      </c>
      <c r="U1738" s="1" t="str">
        <f t="shared" si="89"/>
        <v>'491</v>
      </c>
      <c r="AI1738" s="1"/>
      <c r="AM1738" s="1" t="s">
        <v>3172</v>
      </c>
    </row>
    <row r="1739" spans="1:39" x14ac:dyDescent="0.2">
      <c r="A1739" s="1" t="s">
        <v>3174</v>
      </c>
      <c r="B1739" s="1" t="s">
        <v>3175</v>
      </c>
      <c r="C1739" s="57">
        <v>4260565.0599999996</v>
      </c>
      <c r="D1739" s="57">
        <v>0</v>
      </c>
      <c r="E1739" s="58">
        <v>4573852.25</v>
      </c>
      <c r="F1739" s="58">
        <v>0</v>
      </c>
      <c r="G1739" s="57">
        <v>8834417.3100000005</v>
      </c>
      <c r="H1739" s="57">
        <v>0</v>
      </c>
      <c r="I1739" s="57">
        <v>8834417.3100000005</v>
      </c>
      <c r="J1739" s="57">
        <v>0</v>
      </c>
      <c r="K1739" s="57">
        <f t="shared" si="88"/>
        <v>8834417.3100000005</v>
      </c>
      <c r="M1739" s="1" t="s">
        <v>6922</v>
      </c>
      <c r="O1739" s="1" t="s">
        <v>6535</v>
      </c>
      <c r="U1739" s="1" t="str">
        <f t="shared" si="89"/>
        <v>'491</v>
      </c>
      <c r="AI1739" s="1"/>
      <c r="AM1739" s="1" t="s">
        <v>3174</v>
      </c>
    </row>
    <row r="1740" spans="1:39" x14ac:dyDescent="0.2">
      <c r="A1740" s="1" t="s">
        <v>6165</v>
      </c>
      <c r="B1740" s="1" t="s">
        <v>6166</v>
      </c>
      <c r="C1740" s="57">
        <v>0</v>
      </c>
      <c r="D1740" s="57">
        <v>0</v>
      </c>
      <c r="E1740" s="58">
        <v>506100</v>
      </c>
      <c r="F1740" s="58">
        <v>506100</v>
      </c>
      <c r="G1740" s="57">
        <v>506100</v>
      </c>
      <c r="H1740" s="57">
        <v>506100</v>
      </c>
      <c r="I1740" s="57">
        <v>0</v>
      </c>
      <c r="J1740" s="57">
        <v>0</v>
      </c>
      <c r="K1740" s="57">
        <f t="shared" si="88"/>
        <v>0</v>
      </c>
      <c r="L1740" s="1" t="s">
        <v>6555</v>
      </c>
      <c r="M1740" s="1" t="s">
        <v>6930</v>
      </c>
      <c r="N1740" s="1" t="s">
        <v>6793</v>
      </c>
      <c r="O1740" s="1" t="s">
        <v>6555</v>
      </c>
      <c r="U1740" s="1" t="str">
        <f t="shared" si="89"/>
        <v>'494</v>
      </c>
      <c r="AI1740" s="1"/>
      <c r="AM1740" s="1" t="e">
        <v>#N/A</v>
      </c>
    </row>
    <row r="1741" spans="1:39" x14ac:dyDescent="0.2">
      <c r="A1741" s="1" t="s">
        <v>3176</v>
      </c>
      <c r="B1741" s="1" t="s">
        <v>3177</v>
      </c>
      <c r="C1741" s="57">
        <v>0</v>
      </c>
      <c r="D1741" s="57">
        <v>0</v>
      </c>
      <c r="E1741" s="58">
        <v>18715018.899999999</v>
      </c>
      <c r="F1741" s="58">
        <v>18715018.899999999</v>
      </c>
      <c r="G1741" s="57">
        <v>18715018.899999999</v>
      </c>
      <c r="H1741" s="57">
        <v>18715018.899999999</v>
      </c>
      <c r="I1741" s="57">
        <v>0</v>
      </c>
      <c r="J1741" s="57">
        <v>0</v>
      </c>
      <c r="K1741" s="57">
        <f t="shared" si="88"/>
        <v>0</v>
      </c>
      <c r="L1741" s="1" t="s">
        <v>6555</v>
      </c>
      <c r="M1741" s="1" t="s">
        <v>6930</v>
      </c>
      <c r="N1741" s="1" t="s">
        <v>6793</v>
      </c>
      <c r="O1741" s="1" t="s">
        <v>6555</v>
      </c>
      <c r="U1741" s="1" t="str">
        <f t="shared" si="89"/>
        <v>'494</v>
      </c>
      <c r="AI1741" s="1"/>
      <c r="AM1741" s="1" t="s">
        <v>3176</v>
      </c>
    </row>
    <row r="1742" spans="1:39" x14ac:dyDescent="0.2">
      <c r="A1742" s="1" t="s">
        <v>3178</v>
      </c>
      <c r="B1742" s="1" t="s">
        <v>3179</v>
      </c>
      <c r="C1742" s="57">
        <v>0</v>
      </c>
      <c r="D1742" s="57">
        <v>0</v>
      </c>
      <c r="E1742" s="58">
        <v>2055520</v>
      </c>
      <c r="F1742" s="58">
        <v>2055520</v>
      </c>
      <c r="G1742" s="57">
        <v>2055520</v>
      </c>
      <c r="H1742" s="57">
        <v>2055520</v>
      </c>
      <c r="I1742" s="57">
        <v>0</v>
      </c>
      <c r="J1742" s="57">
        <v>0</v>
      </c>
      <c r="K1742" s="57">
        <f t="shared" si="88"/>
        <v>0</v>
      </c>
      <c r="L1742" s="1" t="s">
        <v>6555</v>
      </c>
      <c r="M1742" s="1" t="s">
        <v>6930</v>
      </c>
      <c r="N1742" s="1" t="s">
        <v>6793</v>
      </c>
      <c r="O1742" s="1" t="s">
        <v>6555</v>
      </c>
      <c r="U1742" s="1" t="str">
        <f t="shared" si="89"/>
        <v>'494</v>
      </c>
      <c r="AI1742" s="1"/>
      <c r="AM1742" s="1" t="s">
        <v>3178</v>
      </c>
    </row>
    <row r="1743" spans="1:39" x14ac:dyDescent="0.2">
      <c r="A1743" s="1" t="s">
        <v>3180</v>
      </c>
      <c r="B1743" s="1" t="s">
        <v>3181</v>
      </c>
      <c r="C1743" s="57">
        <v>0</v>
      </c>
      <c r="D1743" s="57">
        <v>0</v>
      </c>
      <c r="E1743" s="58">
        <v>244468.92</v>
      </c>
      <c r="F1743" s="58">
        <v>244468.92</v>
      </c>
      <c r="G1743" s="57">
        <v>244468.92</v>
      </c>
      <c r="H1743" s="57">
        <v>244468.92</v>
      </c>
      <c r="I1743" s="57">
        <v>0</v>
      </c>
      <c r="J1743" s="57">
        <v>0</v>
      </c>
      <c r="K1743" s="57">
        <f t="shared" si="88"/>
        <v>0</v>
      </c>
      <c r="L1743" s="1" t="s">
        <v>6555</v>
      </c>
      <c r="M1743" s="1" t="s">
        <v>6930</v>
      </c>
      <c r="N1743" s="1" t="s">
        <v>6793</v>
      </c>
      <c r="O1743" s="1" t="s">
        <v>6555</v>
      </c>
      <c r="U1743" s="1" t="str">
        <f t="shared" si="89"/>
        <v>'494</v>
      </c>
      <c r="AI1743" s="1"/>
      <c r="AM1743" s="1" t="s">
        <v>3180</v>
      </c>
    </row>
    <row r="1744" spans="1:39" x14ac:dyDescent="0.2">
      <c r="A1744" s="1" t="s">
        <v>3182</v>
      </c>
      <c r="B1744" s="1" t="s">
        <v>3183</v>
      </c>
      <c r="C1744" s="57">
        <v>0</v>
      </c>
      <c r="D1744" s="57">
        <v>0</v>
      </c>
      <c r="E1744" s="58">
        <v>2300488.4500000002</v>
      </c>
      <c r="F1744" s="58">
        <v>2300488.4500000002</v>
      </c>
      <c r="G1744" s="57">
        <v>2300488.4500000002</v>
      </c>
      <c r="H1744" s="57">
        <v>2300488.4500000002</v>
      </c>
      <c r="I1744" s="57">
        <v>0</v>
      </c>
      <c r="J1744" s="57">
        <v>0</v>
      </c>
      <c r="K1744" s="57">
        <f t="shared" si="88"/>
        <v>0</v>
      </c>
      <c r="L1744" s="1" t="s">
        <v>6555</v>
      </c>
      <c r="M1744" s="1" t="s">
        <v>6930</v>
      </c>
      <c r="N1744" s="1" t="s">
        <v>6793</v>
      </c>
      <c r="O1744" s="1" t="s">
        <v>6555</v>
      </c>
      <c r="U1744" s="1" t="str">
        <f t="shared" si="89"/>
        <v>'494</v>
      </c>
      <c r="AI1744" s="1"/>
      <c r="AM1744" s="1" t="s">
        <v>3182</v>
      </c>
    </row>
    <row r="1745" spans="1:39" x14ac:dyDescent="0.2">
      <c r="A1745" s="1" t="s">
        <v>3184</v>
      </c>
      <c r="B1745" s="1" t="s">
        <v>3185</v>
      </c>
      <c r="C1745" s="57">
        <v>0</v>
      </c>
      <c r="D1745" s="57">
        <v>0</v>
      </c>
      <c r="E1745" s="58">
        <v>190342.77</v>
      </c>
      <c r="F1745" s="58">
        <v>190342.77</v>
      </c>
      <c r="G1745" s="57">
        <v>190342.77</v>
      </c>
      <c r="H1745" s="57">
        <v>190342.77</v>
      </c>
      <c r="I1745" s="57">
        <v>0</v>
      </c>
      <c r="J1745" s="57">
        <v>0</v>
      </c>
      <c r="K1745" s="57">
        <f t="shared" si="88"/>
        <v>0</v>
      </c>
      <c r="L1745" s="1" t="s">
        <v>6555</v>
      </c>
      <c r="M1745" s="1" t="s">
        <v>6930</v>
      </c>
      <c r="N1745" s="1" t="s">
        <v>6793</v>
      </c>
      <c r="O1745" s="1" t="s">
        <v>6555</v>
      </c>
      <c r="U1745" s="1" t="str">
        <f t="shared" si="89"/>
        <v>'494</v>
      </c>
      <c r="AI1745" s="1"/>
      <c r="AM1745" s="1" t="s">
        <v>3184</v>
      </c>
    </row>
    <row r="1746" spans="1:39" x14ac:dyDescent="0.2">
      <c r="A1746" s="1" t="s">
        <v>3186</v>
      </c>
      <c r="B1746" s="1" t="s">
        <v>3187</v>
      </c>
      <c r="C1746" s="57">
        <v>0</v>
      </c>
      <c r="D1746" s="57">
        <v>0</v>
      </c>
      <c r="E1746" s="58">
        <v>1745.69</v>
      </c>
      <c r="F1746" s="58">
        <v>1745.69</v>
      </c>
      <c r="G1746" s="57">
        <v>1745.69</v>
      </c>
      <c r="H1746" s="57">
        <v>1745.69</v>
      </c>
      <c r="I1746" s="57">
        <v>0</v>
      </c>
      <c r="J1746" s="57">
        <v>0</v>
      </c>
      <c r="K1746" s="57">
        <f t="shared" si="88"/>
        <v>0</v>
      </c>
      <c r="L1746" s="1" t="s">
        <v>6555</v>
      </c>
      <c r="M1746" s="1" t="s">
        <v>6930</v>
      </c>
      <c r="N1746" s="1" t="s">
        <v>6793</v>
      </c>
      <c r="O1746" s="1" t="s">
        <v>6555</v>
      </c>
      <c r="U1746" s="1" t="str">
        <f t="shared" si="89"/>
        <v>'494</v>
      </c>
      <c r="AI1746" s="1"/>
      <c r="AM1746" s="1" t="s">
        <v>3186</v>
      </c>
    </row>
    <row r="1747" spans="1:39" x14ac:dyDescent="0.2">
      <c r="A1747" s="1" t="s">
        <v>6167</v>
      </c>
      <c r="B1747" s="1" t="s">
        <v>6168</v>
      </c>
      <c r="C1747" s="57">
        <v>0</v>
      </c>
      <c r="D1747" s="57">
        <v>506100</v>
      </c>
      <c r="E1747" s="58">
        <v>0</v>
      </c>
      <c r="F1747" s="58">
        <v>-506100</v>
      </c>
      <c r="G1747" s="57">
        <v>0</v>
      </c>
      <c r="H1747" s="57">
        <v>0</v>
      </c>
      <c r="I1747" s="57">
        <v>0</v>
      </c>
      <c r="J1747" s="57">
        <v>0</v>
      </c>
      <c r="K1747" s="57">
        <f t="shared" si="88"/>
        <v>0</v>
      </c>
      <c r="M1747" s="1" t="s">
        <v>6922</v>
      </c>
      <c r="O1747" s="1" t="s">
        <v>6535</v>
      </c>
      <c r="U1747" s="1" t="str">
        <f t="shared" si="89"/>
        <v>'495</v>
      </c>
      <c r="AI1747" s="1"/>
      <c r="AM1747" s="1" t="e">
        <v>#N/A</v>
      </c>
    </row>
    <row r="1748" spans="1:39" x14ac:dyDescent="0.2">
      <c r="A1748" s="1" t="s">
        <v>3188</v>
      </c>
      <c r="B1748" s="1" t="s">
        <v>3189</v>
      </c>
      <c r="C1748" s="57">
        <v>0</v>
      </c>
      <c r="D1748" s="57">
        <v>24357985.02</v>
      </c>
      <c r="E1748" s="58">
        <v>0</v>
      </c>
      <c r="F1748" s="58">
        <v>-118384.24</v>
      </c>
      <c r="G1748" s="57">
        <v>0</v>
      </c>
      <c r="H1748" s="57">
        <v>24239600.780000001</v>
      </c>
      <c r="I1748" s="57">
        <v>0</v>
      </c>
      <c r="J1748" s="57">
        <v>24239600.780000001</v>
      </c>
      <c r="K1748" s="57">
        <f t="shared" si="88"/>
        <v>-24239600.780000001</v>
      </c>
      <c r="M1748" s="1" t="s">
        <v>6922</v>
      </c>
      <c r="O1748" s="1" t="s">
        <v>6535</v>
      </c>
      <c r="U1748" s="1" t="str">
        <f t="shared" si="89"/>
        <v>'495</v>
      </c>
      <c r="AI1748" s="1"/>
      <c r="AM1748" s="1" t="s">
        <v>3188</v>
      </c>
    </row>
    <row r="1749" spans="1:39" x14ac:dyDescent="0.2">
      <c r="A1749" s="1" t="s">
        <v>6169</v>
      </c>
      <c r="B1749" s="1" t="s">
        <v>6170</v>
      </c>
      <c r="C1749" s="57">
        <v>506100</v>
      </c>
      <c r="D1749" s="57">
        <v>0</v>
      </c>
      <c r="E1749" s="58">
        <v>-506100</v>
      </c>
      <c r="F1749" s="58">
        <v>0</v>
      </c>
      <c r="G1749" s="57">
        <v>0</v>
      </c>
      <c r="H1749" s="57">
        <v>0</v>
      </c>
      <c r="I1749" s="57">
        <v>0</v>
      </c>
      <c r="J1749" s="57">
        <v>0</v>
      </c>
      <c r="K1749" s="57">
        <f t="shared" si="88"/>
        <v>0</v>
      </c>
      <c r="M1749" s="1" t="s">
        <v>6922</v>
      </c>
      <c r="O1749" s="1" t="s">
        <v>6535</v>
      </c>
      <c r="U1749" s="1" t="str">
        <f t="shared" si="89"/>
        <v>'495</v>
      </c>
      <c r="AI1749" s="1"/>
      <c r="AM1749" s="1" t="e">
        <v>#N/A</v>
      </c>
    </row>
    <row r="1750" spans="1:39" x14ac:dyDescent="0.2">
      <c r="A1750" s="1" t="s">
        <v>3190</v>
      </c>
      <c r="B1750" s="1" t="s">
        <v>3191</v>
      </c>
      <c r="C1750" s="57">
        <v>24357985.02</v>
      </c>
      <c r="D1750" s="57">
        <v>0</v>
      </c>
      <c r="E1750" s="58">
        <v>-118384.24</v>
      </c>
      <c r="F1750" s="58">
        <v>0</v>
      </c>
      <c r="G1750" s="57">
        <v>24239600.780000001</v>
      </c>
      <c r="H1750" s="57">
        <v>0</v>
      </c>
      <c r="I1750" s="57">
        <v>24239600.780000001</v>
      </c>
      <c r="J1750" s="57">
        <v>0</v>
      </c>
      <c r="K1750" s="57">
        <f t="shared" si="88"/>
        <v>24239600.780000001</v>
      </c>
      <c r="M1750" s="1" t="s">
        <v>6922</v>
      </c>
      <c r="O1750" s="1" t="s">
        <v>6535</v>
      </c>
      <c r="U1750" s="1" t="str">
        <f t="shared" si="89"/>
        <v>'495</v>
      </c>
      <c r="AI1750" s="1"/>
      <c r="AM1750" s="1" t="s">
        <v>3190</v>
      </c>
    </row>
    <row r="1751" spans="1:39" x14ac:dyDescent="0.2">
      <c r="A1751" s="1" t="s">
        <v>3192</v>
      </c>
      <c r="B1751" s="1" t="s">
        <v>3193</v>
      </c>
      <c r="C1751" s="57">
        <v>0</v>
      </c>
      <c r="D1751" s="57">
        <v>37600000</v>
      </c>
      <c r="E1751" s="58">
        <v>0</v>
      </c>
      <c r="F1751" s="58">
        <v>0</v>
      </c>
      <c r="G1751" s="57">
        <v>0</v>
      </c>
      <c r="H1751" s="57">
        <v>37600000</v>
      </c>
      <c r="I1751" s="57">
        <v>0</v>
      </c>
      <c r="J1751" s="57">
        <v>37600000</v>
      </c>
      <c r="K1751" s="57">
        <f t="shared" si="88"/>
        <v>-37600000</v>
      </c>
      <c r="L1751" s="1" t="s">
        <v>6553</v>
      </c>
      <c r="M1751" s="1" t="s">
        <v>6932</v>
      </c>
      <c r="N1751" s="1" t="s">
        <v>6809</v>
      </c>
      <c r="O1751" s="1" t="s">
        <v>6780</v>
      </c>
      <c r="U1751" s="1" t="str">
        <f t="shared" si="89"/>
        <v>'498</v>
      </c>
      <c r="AI1751" s="1"/>
      <c r="AM1751" s="1" t="s">
        <v>3192</v>
      </c>
    </row>
    <row r="1752" spans="1:39" x14ac:dyDescent="0.2">
      <c r="A1752" s="1" t="s">
        <v>3194</v>
      </c>
      <c r="B1752" s="1" t="s">
        <v>3195</v>
      </c>
      <c r="C1752" s="57">
        <v>241043886.15000001</v>
      </c>
      <c r="D1752" s="57">
        <v>1175422422.3</v>
      </c>
      <c r="E1752" s="58">
        <v>17626689185.380001</v>
      </c>
      <c r="F1752" s="58">
        <v>17663971559.27</v>
      </c>
      <c r="G1752" s="57">
        <v>17867733071.529999</v>
      </c>
      <c r="H1752" s="57">
        <v>18839393981.57</v>
      </c>
      <c r="I1752" s="57">
        <v>218651781.13999999</v>
      </c>
      <c r="J1752" s="57">
        <v>1190312691.1800001</v>
      </c>
      <c r="K1752" s="57">
        <f t="shared" si="88"/>
        <v>-971660910.04000008</v>
      </c>
      <c r="M1752" s="1" t="s">
        <v>6922</v>
      </c>
      <c r="U1752" s="1" t="str">
        <f t="shared" si="89"/>
        <v>'4</v>
      </c>
      <c r="AI1752" s="1"/>
      <c r="AM1752" s="1" t="s">
        <v>3194</v>
      </c>
    </row>
    <row r="1753" spans="1:39" x14ac:dyDescent="0.2">
      <c r="A1753" s="1" t="s">
        <v>3196</v>
      </c>
      <c r="B1753" s="1" t="s">
        <v>3197</v>
      </c>
      <c r="C1753" s="57">
        <v>0</v>
      </c>
      <c r="D1753" s="57">
        <v>671739.28</v>
      </c>
      <c r="E1753" s="58">
        <v>53768974.649999999</v>
      </c>
      <c r="F1753" s="58">
        <v>53222326.549999997</v>
      </c>
      <c r="G1753" s="57">
        <v>53768974.649999999</v>
      </c>
      <c r="H1753" s="57">
        <v>53894065.829999998</v>
      </c>
      <c r="I1753" s="57">
        <v>0</v>
      </c>
      <c r="J1753" s="57">
        <v>125091.18</v>
      </c>
      <c r="K1753" s="57">
        <f t="shared" si="88"/>
        <v>-125091.18</v>
      </c>
      <c r="L1753" s="1" t="s">
        <v>5864</v>
      </c>
      <c r="M1753" s="1" t="s">
        <v>6928</v>
      </c>
      <c r="N1753" s="1" t="s">
        <v>6792</v>
      </c>
      <c r="O1753" s="1" t="s">
        <v>5864</v>
      </c>
      <c r="P1753" s="21" t="s">
        <v>6544</v>
      </c>
      <c r="S1753" s="1" t="s">
        <v>6829</v>
      </c>
      <c r="U1753" s="1" t="str">
        <f t="shared" si="89"/>
        <v>'500</v>
      </c>
      <c r="V1753" s="37" t="s">
        <v>6824</v>
      </c>
      <c r="W1753" s="2">
        <f t="shared" ref="W1753:W1779" si="90">+J1753*80.9450701%</f>
        <v>101255.14333991717</v>
      </c>
      <c r="X1753" s="2">
        <f t="shared" ref="X1753:AE1779" si="91">+$W1753*X$5</f>
        <v>50627.571669958583</v>
      </c>
      <c r="Y1753" s="2">
        <f t="shared" si="91"/>
        <v>2531.3785834979294</v>
      </c>
      <c r="Z1753" s="2">
        <f t="shared" si="91"/>
        <v>5062.7571669958588</v>
      </c>
      <c r="AA1753" s="2">
        <f t="shared" si="91"/>
        <v>5062.7571669958588</v>
      </c>
      <c r="AB1753" s="2">
        <f t="shared" si="91"/>
        <v>15188.271500987574</v>
      </c>
      <c r="AC1753" s="2">
        <f t="shared" si="91"/>
        <v>15188.271500987574</v>
      </c>
      <c r="AD1753" s="2">
        <f t="shared" si="91"/>
        <v>3797.0678752468934</v>
      </c>
      <c r="AE1753" s="2">
        <f t="shared" si="91"/>
        <v>3797.0678752468934</v>
      </c>
      <c r="AF1753" s="2">
        <f t="shared" ref="AF1753:AF1779" si="92">SUBTOTAL(9,X1753:AE1753)</f>
        <v>101255.14333991715</v>
      </c>
      <c r="AG1753" s="2">
        <f t="shared" ref="AG1753:AG1779" si="93">+AF1753-J1753</f>
        <v>-23836.036660082842</v>
      </c>
      <c r="AJ1753" s="2"/>
      <c r="AM1753" s="1" t="s">
        <v>3196</v>
      </c>
    </row>
    <row r="1754" spans="1:39" x14ac:dyDescent="0.2">
      <c r="A1754" s="1" t="s">
        <v>3198</v>
      </c>
      <c r="B1754" s="1" t="s">
        <v>3199</v>
      </c>
      <c r="C1754" s="57">
        <v>0</v>
      </c>
      <c r="D1754" s="57">
        <v>10112406.77</v>
      </c>
      <c r="E1754" s="58">
        <v>23738588.390000001</v>
      </c>
      <c r="F1754" s="58">
        <v>24347285.289999999</v>
      </c>
      <c r="G1754" s="57">
        <v>23738588.390000001</v>
      </c>
      <c r="H1754" s="57">
        <v>34459692.060000002</v>
      </c>
      <c r="I1754" s="57">
        <v>0</v>
      </c>
      <c r="J1754" s="57">
        <v>10721103.67</v>
      </c>
      <c r="K1754" s="57">
        <f t="shared" si="88"/>
        <v>-10721103.67</v>
      </c>
      <c r="L1754" s="1" t="s">
        <v>5864</v>
      </c>
      <c r="M1754" s="1" t="s">
        <v>6928</v>
      </c>
      <c r="N1754" s="1" t="s">
        <v>6792</v>
      </c>
      <c r="O1754" s="1" t="s">
        <v>5864</v>
      </c>
      <c r="P1754" s="21" t="s">
        <v>6545</v>
      </c>
      <c r="S1754" s="1" t="s">
        <v>6831</v>
      </c>
      <c r="U1754" s="1" t="str">
        <f t="shared" si="89"/>
        <v>'500</v>
      </c>
      <c r="V1754" s="37" t="s">
        <v>6824</v>
      </c>
      <c r="W1754" s="2">
        <f t="shared" si="90"/>
        <v>8678204.8811751716</v>
      </c>
      <c r="X1754" s="2">
        <f t="shared" si="91"/>
        <v>4339102.4405875858</v>
      </c>
      <c r="Y1754" s="2">
        <f t="shared" si="91"/>
        <v>216955.1220293793</v>
      </c>
      <c r="Z1754" s="2">
        <f t="shared" si="91"/>
        <v>433910.2440587586</v>
      </c>
      <c r="AA1754" s="2">
        <f t="shared" si="91"/>
        <v>433910.2440587586</v>
      </c>
      <c r="AB1754" s="2">
        <f t="shared" si="91"/>
        <v>1301730.7321762757</v>
      </c>
      <c r="AC1754" s="2">
        <f t="shared" si="91"/>
        <v>1301730.7321762757</v>
      </c>
      <c r="AD1754" s="2">
        <f t="shared" si="91"/>
        <v>325432.68304406892</v>
      </c>
      <c r="AE1754" s="2">
        <f t="shared" si="91"/>
        <v>325432.68304406892</v>
      </c>
      <c r="AF1754" s="2">
        <f t="shared" si="92"/>
        <v>8678204.8811751716</v>
      </c>
      <c r="AG1754" s="2">
        <f t="shared" si="93"/>
        <v>-2042898.7888248283</v>
      </c>
      <c r="AJ1754" s="2"/>
      <c r="AM1754" s="1" t="s">
        <v>3198</v>
      </c>
    </row>
    <row r="1755" spans="1:39" x14ac:dyDescent="0.2">
      <c r="A1755" s="1" t="s">
        <v>3200</v>
      </c>
      <c r="B1755" s="1" t="s">
        <v>3201</v>
      </c>
      <c r="C1755" s="57">
        <v>0</v>
      </c>
      <c r="D1755" s="57">
        <v>36872.99</v>
      </c>
      <c r="E1755" s="58">
        <v>253140.24</v>
      </c>
      <c r="F1755" s="58">
        <v>225463.6</v>
      </c>
      <c r="G1755" s="57">
        <v>253140.24</v>
      </c>
      <c r="H1755" s="57">
        <v>262336.59000000003</v>
      </c>
      <c r="I1755" s="57">
        <v>0</v>
      </c>
      <c r="J1755" s="57">
        <v>9196.35</v>
      </c>
      <c r="K1755" s="57">
        <f t="shared" si="88"/>
        <v>-9196.35</v>
      </c>
      <c r="L1755" s="1" t="s">
        <v>5864</v>
      </c>
      <c r="M1755" s="1" t="s">
        <v>6928</v>
      </c>
      <c r="N1755" s="1" t="s">
        <v>6792</v>
      </c>
      <c r="O1755" s="1" t="s">
        <v>5864</v>
      </c>
      <c r="P1755" s="21" t="s">
        <v>6545</v>
      </c>
      <c r="S1755" s="1" t="s">
        <v>6831</v>
      </c>
      <c r="U1755" s="1" t="str">
        <f t="shared" si="89"/>
        <v>'500</v>
      </c>
      <c r="V1755" s="37" t="s">
        <v>6824</v>
      </c>
      <c r="W1755" s="2">
        <f t="shared" si="90"/>
        <v>7443.9919541413501</v>
      </c>
      <c r="X1755" s="2">
        <f t="shared" si="91"/>
        <v>3721.9959770706751</v>
      </c>
      <c r="Y1755" s="2">
        <f t="shared" si="91"/>
        <v>186.09979885353377</v>
      </c>
      <c r="Z1755" s="2">
        <f t="shared" si="91"/>
        <v>372.19959770706754</v>
      </c>
      <c r="AA1755" s="2">
        <f t="shared" si="91"/>
        <v>372.19959770706754</v>
      </c>
      <c r="AB1755" s="2">
        <f t="shared" si="91"/>
        <v>1116.5987931212026</v>
      </c>
      <c r="AC1755" s="2">
        <f t="shared" si="91"/>
        <v>1116.5987931212026</v>
      </c>
      <c r="AD1755" s="2">
        <f t="shared" si="91"/>
        <v>279.14969828030064</v>
      </c>
      <c r="AE1755" s="2">
        <f t="shared" si="91"/>
        <v>279.14969828030064</v>
      </c>
      <c r="AF1755" s="2">
        <f t="shared" si="92"/>
        <v>7443.991954141351</v>
      </c>
      <c r="AG1755" s="2">
        <f t="shared" si="93"/>
        <v>-1752.3580458586493</v>
      </c>
      <c r="AJ1755" s="2"/>
      <c r="AM1755" s="1" t="s">
        <v>3200</v>
      </c>
    </row>
    <row r="1756" spans="1:39" x14ac:dyDescent="0.2">
      <c r="A1756" s="1" t="s">
        <v>3202</v>
      </c>
      <c r="B1756" s="1" t="s">
        <v>3203</v>
      </c>
      <c r="C1756" s="57">
        <v>0</v>
      </c>
      <c r="D1756" s="57">
        <v>864898.8</v>
      </c>
      <c r="E1756" s="58">
        <v>8538710.7300000004</v>
      </c>
      <c r="F1756" s="58">
        <v>7699894.4299999997</v>
      </c>
      <c r="G1756" s="57">
        <v>8538710.7300000004</v>
      </c>
      <c r="H1756" s="57">
        <v>8564793.2300000004</v>
      </c>
      <c r="I1756" s="57">
        <v>0</v>
      </c>
      <c r="J1756" s="57">
        <v>26082.5</v>
      </c>
      <c r="K1756" s="57">
        <f t="shared" si="88"/>
        <v>-26082.5</v>
      </c>
      <c r="L1756" s="1" t="s">
        <v>5864</v>
      </c>
      <c r="M1756" s="1" t="s">
        <v>6928</v>
      </c>
      <c r="N1756" s="1" t="s">
        <v>6792</v>
      </c>
      <c r="O1756" s="1" t="s">
        <v>5864</v>
      </c>
      <c r="P1756" s="21" t="s">
        <v>6545</v>
      </c>
      <c r="S1756" s="1" t="s">
        <v>6831</v>
      </c>
      <c r="U1756" s="1" t="str">
        <f t="shared" si="89"/>
        <v>'500</v>
      </c>
      <c r="V1756" s="37" t="s">
        <v>6824</v>
      </c>
      <c r="W1756" s="2">
        <f t="shared" si="90"/>
        <v>21112.497908832498</v>
      </c>
      <c r="X1756" s="2">
        <f t="shared" si="91"/>
        <v>10556.248954416249</v>
      </c>
      <c r="Y1756" s="2">
        <f t="shared" si="91"/>
        <v>527.81244772081243</v>
      </c>
      <c r="Z1756" s="2">
        <f t="shared" si="91"/>
        <v>1055.6248954416249</v>
      </c>
      <c r="AA1756" s="2">
        <f t="shared" si="91"/>
        <v>1055.6248954416249</v>
      </c>
      <c r="AB1756" s="2">
        <f t="shared" si="91"/>
        <v>3166.8746863248748</v>
      </c>
      <c r="AC1756" s="2">
        <f t="shared" si="91"/>
        <v>3166.8746863248748</v>
      </c>
      <c r="AD1756" s="2">
        <f t="shared" si="91"/>
        <v>791.7186715812187</v>
      </c>
      <c r="AE1756" s="2">
        <f t="shared" si="91"/>
        <v>791.7186715812187</v>
      </c>
      <c r="AF1756" s="2">
        <f t="shared" si="92"/>
        <v>21112.497908832502</v>
      </c>
      <c r="AG1756" s="2">
        <f t="shared" si="93"/>
        <v>-4970.0020911674983</v>
      </c>
      <c r="AJ1756" s="2"/>
      <c r="AM1756" s="1" t="s">
        <v>3202</v>
      </c>
    </row>
    <row r="1757" spans="1:39" x14ac:dyDescent="0.2">
      <c r="A1757" s="1" t="s">
        <v>3204</v>
      </c>
      <c r="B1757" s="1" t="s">
        <v>3205</v>
      </c>
      <c r="C1757" s="57">
        <v>0</v>
      </c>
      <c r="D1757" s="57">
        <v>5564438.6500000004</v>
      </c>
      <c r="E1757" s="58">
        <v>6233095.8799999999</v>
      </c>
      <c r="F1757" s="58">
        <v>2143856.62</v>
      </c>
      <c r="G1757" s="57">
        <v>6233095.8799999999</v>
      </c>
      <c r="H1757" s="57">
        <v>7708295.2699999996</v>
      </c>
      <c r="I1757" s="57">
        <v>0</v>
      </c>
      <c r="J1757" s="57">
        <v>1475199.39</v>
      </c>
      <c r="K1757" s="57">
        <f t="shared" si="88"/>
        <v>-1475199.39</v>
      </c>
      <c r="L1757" s="1" t="s">
        <v>5864</v>
      </c>
      <c r="M1757" s="1" t="s">
        <v>6928</v>
      </c>
      <c r="N1757" s="1" t="s">
        <v>6792</v>
      </c>
      <c r="O1757" s="1" t="s">
        <v>5864</v>
      </c>
      <c r="P1757" s="21" t="s">
        <v>6545</v>
      </c>
      <c r="S1757" s="1" t="s">
        <v>6831</v>
      </c>
      <c r="U1757" s="1" t="str">
        <f t="shared" si="89"/>
        <v>'500</v>
      </c>
      <c r="V1757" s="37" t="s">
        <v>6824</v>
      </c>
      <c r="W1757" s="2">
        <f t="shared" si="90"/>
        <v>1194101.1803502722</v>
      </c>
      <c r="X1757" s="2">
        <f t="shared" si="91"/>
        <v>597050.59017513611</v>
      </c>
      <c r="Y1757" s="2">
        <f t="shared" si="91"/>
        <v>29852.529508756808</v>
      </c>
      <c r="Z1757" s="2">
        <f t="shared" si="91"/>
        <v>59705.059017513617</v>
      </c>
      <c r="AA1757" s="2">
        <f t="shared" si="91"/>
        <v>59705.059017513617</v>
      </c>
      <c r="AB1757" s="2">
        <f t="shared" si="91"/>
        <v>179115.17705254082</v>
      </c>
      <c r="AC1757" s="2">
        <f t="shared" si="91"/>
        <v>179115.17705254082</v>
      </c>
      <c r="AD1757" s="2">
        <f t="shared" si="91"/>
        <v>44778.794263135205</v>
      </c>
      <c r="AE1757" s="2">
        <f t="shared" si="91"/>
        <v>44778.794263135205</v>
      </c>
      <c r="AF1757" s="2">
        <f t="shared" si="92"/>
        <v>1194101.1803502722</v>
      </c>
      <c r="AG1757" s="2">
        <f t="shared" si="93"/>
        <v>-281098.20964972768</v>
      </c>
      <c r="AJ1757" s="2"/>
      <c r="AM1757" s="1" t="s">
        <v>3204</v>
      </c>
    </row>
    <row r="1758" spans="1:39" x14ac:dyDescent="0.2">
      <c r="A1758" s="1" t="s">
        <v>3206</v>
      </c>
      <c r="B1758" s="1" t="s">
        <v>3207</v>
      </c>
      <c r="C1758" s="57">
        <v>0</v>
      </c>
      <c r="D1758" s="57">
        <v>18667.54</v>
      </c>
      <c r="E1758" s="58">
        <v>29352.98</v>
      </c>
      <c r="F1758" s="58">
        <v>51795.06</v>
      </c>
      <c r="G1758" s="57">
        <v>29352.98</v>
      </c>
      <c r="H1758" s="57">
        <v>70462.600000000006</v>
      </c>
      <c r="I1758" s="57">
        <v>0</v>
      </c>
      <c r="J1758" s="57">
        <v>41109.620000000003</v>
      </c>
      <c r="K1758" s="57">
        <f t="shared" si="88"/>
        <v>-41109.620000000003</v>
      </c>
      <c r="L1758" s="1" t="s">
        <v>5864</v>
      </c>
      <c r="M1758" s="1" t="s">
        <v>6928</v>
      </c>
      <c r="N1758" s="1" t="s">
        <v>6792</v>
      </c>
      <c r="O1758" s="1" t="s">
        <v>5864</v>
      </c>
      <c r="P1758" s="21" t="s">
        <v>6545</v>
      </c>
      <c r="S1758" s="1" t="s">
        <v>6831</v>
      </c>
      <c r="U1758" s="1" t="str">
        <f t="shared" si="89"/>
        <v>'500</v>
      </c>
      <c r="V1758" s="37" t="s">
        <v>6824</v>
      </c>
      <c r="W1758" s="2">
        <f t="shared" si="90"/>
        <v>33276.210726843623</v>
      </c>
      <c r="X1758" s="2">
        <f t="shared" si="91"/>
        <v>16638.105363421811</v>
      </c>
      <c r="Y1758" s="2">
        <f t="shared" si="91"/>
        <v>831.9052681710906</v>
      </c>
      <c r="Z1758" s="2">
        <f t="shared" si="91"/>
        <v>1663.8105363421812</v>
      </c>
      <c r="AA1758" s="2">
        <f t="shared" si="91"/>
        <v>1663.8105363421812</v>
      </c>
      <c r="AB1758" s="2">
        <f t="shared" si="91"/>
        <v>4991.4316090265429</v>
      </c>
      <c r="AC1758" s="2">
        <f t="shared" si="91"/>
        <v>4991.4316090265429</v>
      </c>
      <c r="AD1758" s="2">
        <f t="shared" si="91"/>
        <v>1247.8579022566357</v>
      </c>
      <c r="AE1758" s="2">
        <f t="shared" si="91"/>
        <v>1247.8579022566357</v>
      </c>
      <c r="AF1758" s="2">
        <f t="shared" si="92"/>
        <v>33276.210726843623</v>
      </c>
      <c r="AG1758" s="2">
        <f t="shared" si="93"/>
        <v>-7833.4092731563796</v>
      </c>
      <c r="AJ1758" s="2"/>
      <c r="AM1758" s="1" t="s">
        <v>3206</v>
      </c>
    </row>
    <row r="1759" spans="1:39" x14ac:dyDescent="0.2">
      <c r="A1759" s="1" t="s">
        <v>3208</v>
      </c>
      <c r="B1759" s="1" t="s">
        <v>3209</v>
      </c>
      <c r="C1759" s="57">
        <v>0</v>
      </c>
      <c r="D1759" s="57">
        <v>0</v>
      </c>
      <c r="E1759" s="58">
        <v>124905.15</v>
      </c>
      <c r="F1759" s="58">
        <v>129919.42</v>
      </c>
      <c r="G1759" s="57">
        <v>124905.15</v>
      </c>
      <c r="H1759" s="57">
        <v>129919.42</v>
      </c>
      <c r="I1759" s="57">
        <v>0</v>
      </c>
      <c r="J1759" s="57">
        <v>5014.2700000000004</v>
      </c>
      <c r="K1759" s="57">
        <f t="shared" si="88"/>
        <v>-5014.2700000000004</v>
      </c>
      <c r="L1759" s="1" t="s">
        <v>5864</v>
      </c>
      <c r="M1759" s="1" t="s">
        <v>6928</v>
      </c>
      <c r="N1759" s="1" t="s">
        <v>6792</v>
      </c>
      <c r="O1759" s="1" t="s">
        <v>5864</v>
      </c>
      <c r="P1759" s="21" t="s">
        <v>6545</v>
      </c>
      <c r="S1759" s="1" t="s">
        <v>6831</v>
      </c>
      <c r="U1759" s="1" t="str">
        <f t="shared" si="89"/>
        <v>'500</v>
      </c>
      <c r="V1759" s="37" t="s">
        <v>6824</v>
      </c>
      <c r="W1759" s="2">
        <f t="shared" si="90"/>
        <v>4058.8043665032701</v>
      </c>
      <c r="X1759" s="2">
        <f t="shared" si="91"/>
        <v>2029.4021832516351</v>
      </c>
      <c r="Y1759" s="2">
        <f t="shared" si="91"/>
        <v>101.47010916258176</v>
      </c>
      <c r="Z1759" s="2">
        <f t="shared" si="91"/>
        <v>202.94021832516353</v>
      </c>
      <c r="AA1759" s="2">
        <f t="shared" si="91"/>
        <v>202.94021832516353</v>
      </c>
      <c r="AB1759" s="2">
        <f t="shared" si="91"/>
        <v>608.82065497549047</v>
      </c>
      <c r="AC1759" s="2">
        <f t="shared" si="91"/>
        <v>608.82065497549047</v>
      </c>
      <c r="AD1759" s="2">
        <f t="shared" si="91"/>
        <v>152.20516374387262</v>
      </c>
      <c r="AE1759" s="2">
        <f t="shared" si="91"/>
        <v>152.20516374387262</v>
      </c>
      <c r="AF1759" s="2">
        <f t="shared" si="92"/>
        <v>4058.8043665032701</v>
      </c>
      <c r="AG1759" s="2">
        <f t="shared" si="93"/>
        <v>-955.46563349673033</v>
      </c>
      <c r="AJ1759" s="2"/>
      <c r="AM1759" s="1" t="s">
        <v>3208</v>
      </c>
    </row>
    <row r="1760" spans="1:39" x14ac:dyDescent="0.2">
      <c r="A1760" s="1" t="s">
        <v>3210</v>
      </c>
      <c r="B1760" s="1" t="s">
        <v>3211</v>
      </c>
      <c r="C1760" s="57">
        <v>0</v>
      </c>
      <c r="D1760" s="57">
        <v>0</v>
      </c>
      <c r="E1760" s="58">
        <v>3823.97</v>
      </c>
      <c r="F1760" s="58">
        <v>33679.339999999997</v>
      </c>
      <c r="G1760" s="57">
        <v>3823.97</v>
      </c>
      <c r="H1760" s="57">
        <v>33679.339999999997</v>
      </c>
      <c r="I1760" s="57">
        <v>0</v>
      </c>
      <c r="J1760" s="57">
        <v>29855.37</v>
      </c>
      <c r="K1760" s="57">
        <f t="shared" si="88"/>
        <v>-29855.37</v>
      </c>
      <c r="L1760" s="1" t="s">
        <v>5864</v>
      </c>
      <c r="M1760" s="1" t="s">
        <v>6928</v>
      </c>
      <c r="N1760" s="1" t="s">
        <v>6792</v>
      </c>
      <c r="O1760" s="1" t="s">
        <v>5864</v>
      </c>
      <c r="P1760" s="21" t="s">
        <v>6545</v>
      </c>
      <c r="S1760" s="1" t="s">
        <v>6831</v>
      </c>
      <c r="U1760" s="1" t="str">
        <f t="shared" si="89"/>
        <v>'500</v>
      </c>
      <c r="V1760" s="37" t="s">
        <v>6824</v>
      </c>
      <c r="W1760" s="2">
        <f t="shared" si="90"/>
        <v>24166.450175114369</v>
      </c>
      <c r="X1760" s="2">
        <f t="shared" si="91"/>
        <v>12083.225087557184</v>
      </c>
      <c r="Y1760" s="2">
        <f t="shared" si="91"/>
        <v>604.16125437785922</v>
      </c>
      <c r="Z1760" s="2">
        <f t="shared" si="91"/>
        <v>1208.3225087557184</v>
      </c>
      <c r="AA1760" s="2">
        <f t="shared" si="91"/>
        <v>1208.3225087557184</v>
      </c>
      <c r="AB1760" s="2">
        <f t="shared" si="91"/>
        <v>3624.9675262671553</v>
      </c>
      <c r="AC1760" s="2">
        <f t="shared" si="91"/>
        <v>3624.9675262671553</v>
      </c>
      <c r="AD1760" s="2">
        <f t="shared" si="91"/>
        <v>906.24188156678883</v>
      </c>
      <c r="AE1760" s="2">
        <f t="shared" si="91"/>
        <v>906.24188156678883</v>
      </c>
      <c r="AF1760" s="2">
        <f t="shared" si="92"/>
        <v>24166.450175114365</v>
      </c>
      <c r="AG1760" s="2">
        <f t="shared" si="93"/>
        <v>-5688.9198248856337</v>
      </c>
      <c r="AJ1760" s="2"/>
      <c r="AM1760" s="1" t="s">
        <v>3210</v>
      </c>
    </row>
    <row r="1761" spans="1:39" x14ac:dyDescent="0.2">
      <c r="A1761" s="1" t="s">
        <v>3212</v>
      </c>
      <c r="B1761" s="1" t="s">
        <v>3213</v>
      </c>
      <c r="C1761" s="57">
        <v>0</v>
      </c>
      <c r="D1761" s="57">
        <v>0</v>
      </c>
      <c r="E1761" s="58">
        <v>16211.15</v>
      </c>
      <c r="F1761" s="58">
        <v>16295.56</v>
      </c>
      <c r="G1761" s="57">
        <v>16211.15</v>
      </c>
      <c r="H1761" s="57">
        <v>16295.56</v>
      </c>
      <c r="I1761" s="57">
        <v>0</v>
      </c>
      <c r="J1761" s="57">
        <v>84.41</v>
      </c>
      <c r="K1761" s="57">
        <f t="shared" si="88"/>
        <v>-84.41</v>
      </c>
      <c r="L1761" s="1" t="s">
        <v>5864</v>
      </c>
      <c r="M1761" s="1" t="s">
        <v>6928</v>
      </c>
      <c r="N1761" s="1" t="s">
        <v>6792</v>
      </c>
      <c r="O1761" s="1" t="s">
        <v>5864</v>
      </c>
      <c r="P1761" s="21" t="s">
        <v>6545</v>
      </c>
      <c r="S1761" s="1" t="s">
        <v>6831</v>
      </c>
      <c r="U1761" s="1" t="str">
        <f t="shared" si="89"/>
        <v>'500</v>
      </c>
      <c r="V1761" s="37" t="s">
        <v>6854</v>
      </c>
      <c r="W1761" s="2">
        <f t="shared" si="90"/>
        <v>68.325733671409992</v>
      </c>
      <c r="X1761" s="2">
        <f t="shared" si="91"/>
        <v>34.162866835704996</v>
      </c>
      <c r="Y1761" s="2">
        <f t="shared" si="91"/>
        <v>1.7081433417852498</v>
      </c>
      <c r="Z1761" s="2">
        <f t="shared" si="91"/>
        <v>3.4162866835704997</v>
      </c>
      <c r="AA1761" s="2">
        <f t="shared" si="91"/>
        <v>3.4162866835704997</v>
      </c>
      <c r="AB1761" s="2">
        <f t="shared" si="91"/>
        <v>10.248860050711498</v>
      </c>
      <c r="AC1761" s="2">
        <f t="shared" si="91"/>
        <v>10.248860050711498</v>
      </c>
      <c r="AD1761" s="2">
        <f t="shared" si="91"/>
        <v>2.5622150126778744</v>
      </c>
      <c r="AE1761" s="2">
        <f t="shared" si="91"/>
        <v>2.5622150126778744</v>
      </c>
      <c r="AF1761" s="2">
        <f t="shared" si="92"/>
        <v>68.325733671409978</v>
      </c>
      <c r="AG1761" s="2">
        <f t="shared" si="93"/>
        <v>-16.084266328590019</v>
      </c>
      <c r="AH1761" s="1" t="str">
        <f>VLOOKUP(A1761,ana_depoziti,1,0)</f>
        <v>'5000154</v>
      </c>
      <c r="AI1761" s="2">
        <f>VLOOKUP(A1761,ana_depoziti,7,0)</f>
        <v>84.41</v>
      </c>
      <c r="AJ1761" s="2" t="str">
        <f>VLOOKUP(A1761,ana_depoziti,10,0)</f>
        <v>Kamatonosni</v>
      </c>
      <c r="AM1761" s="1" t="s">
        <v>3212</v>
      </c>
    </row>
    <row r="1762" spans="1:39" x14ac:dyDescent="0.2">
      <c r="A1762" s="1" t="s">
        <v>3214</v>
      </c>
      <c r="B1762" s="1" t="s">
        <v>3215</v>
      </c>
      <c r="C1762" s="57">
        <v>0</v>
      </c>
      <c r="D1762" s="57">
        <v>715683.85</v>
      </c>
      <c r="E1762" s="58">
        <v>71079759.859999999</v>
      </c>
      <c r="F1762" s="58">
        <v>76604489.739999995</v>
      </c>
      <c r="G1762" s="57">
        <v>71079759.859999999</v>
      </c>
      <c r="H1762" s="57">
        <v>77320173.590000004</v>
      </c>
      <c r="I1762" s="57">
        <v>0</v>
      </c>
      <c r="J1762" s="57">
        <v>6240413.7300000004</v>
      </c>
      <c r="K1762" s="57">
        <f t="shared" si="88"/>
        <v>-6240413.7300000004</v>
      </c>
      <c r="L1762" s="1" t="s">
        <v>5864</v>
      </c>
      <c r="M1762" s="1" t="s">
        <v>6928</v>
      </c>
      <c r="N1762" s="1" t="s">
        <v>6792</v>
      </c>
      <c r="O1762" s="1" t="s">
        <v>5864</v>
      </c>
      <c r="P1762" s="21" t="s">
        <v>6546</v>
      </c>
      <c r="S1762" s="1" t="s">
        <v>6833</v>
      </c>
      <c r="U1762" s="1" t="str">
        <f t="shared" si="89"/>
        <v>'500</v>
      </c>
      <c r="V1762" s="37" t="s">
        <v>6824</v>
      </c>
      <c r="W1762" s="2">
        <f t="shared" si="90"/>
        <v>5051307.2682785243</v>
      </c>
      <c r="X1762" s="2">
        <f t="shared" si="91"/>
        <v>2525653.6341392621</v>
      </c>
      <c r="Y1762" s="2">
        <f t="shared" si="91"/>
        <v>126282.68170696311</v>
      </c>
      <c r="Z1762" s="2">
        <f t="shared" si="91"/>
        <v>252565.36341392621</v>
      </c>
      <c r="AA1762" s="2">
        <f t="shared" si="91"/>
        <v>252565.36341392621</v>
      </c>
      <c r="AB1762" s="2">
        <f t="shared" si="91"/>
        <v>757696.09024177864</v>
      </c>
      <c r="AC1762" s="2">
        <f t="shared" si="91"/>
        <v>757696.09024177864</v>
      </c>
      <c r="AD1762" s="2">
        <f t="shared" si="91"/>
        <v>189424.02256044466</v>
      </c>
      <c r="AE1762" s="2">
        <f t="shared" si="91"/>
        <v>189424.02256044466</v>
      </c>
      <c r="AF1762" s="2">
        <f t="shared" si="92"/>
        <v>5051307.2682785243</v>
      </c>
      <c r="AG1762" s="2">
        <f t="shared" si="93"/>
        <v>-1189106.4617214762</v>
      </c>
      <c r="AJ1762" s="2"/>
      <c r="AM1762" s="1" t="s">
        <v>3214</v>
      </c>
    </row>
    <row r="1763" spans="1:39" x14ac:dyDescent="0.2">
      <c r="A1763" s="1" t="s">
        <v>3216</v>
      </c>
      <c r="B1763" s="1" t="s">
        <v>3217</v>
      </c>
      <c r="C1763" s="57">
        <v>0</v>
      </c>
      <c r="D1763" s="57">
        <v>14967198.289999999</v>
      </c>
      <c r="E1763" s="58">
        <v>1139032473.9400001</v>
      </c>
      <c r="F1763" s="58">
        <v>1147277911.79</v>
      </c>
      <c r="G1763" s="57">
        <v>1139032473.9400001</v>
      </c>
      <c r="H1763" s="57">
        <v>1162245110.0799999</v>
      </c>
      <c r="I1763" s="57">
        <v>0</v>
      </c>
      <c r="J1763" s="57">
        <v>23212636.140000001</v>
      </c>
      <c r="K1763" s="57">
        <f t="shared" si="88"/>
        <v>-23212636.140000001</v>
      </c>
      <c r="L1763" s="1" t="s">
        <v>5864</v>
      </c>
      <c r="M1763" s="1" t="s">
        <v>6928</v>
      </c>
      <c r="N1763" s="1" t="s">
        <v>6792</v>
      </c>
      <c r="O1763" s="1" t="s">
        <v>5864</v>
      </c>
      <c r="P1763" s="21" t="s">
        <v>6547</v>
      </c>
      <c r="S1763" s="1" t="s">
        <v>6833</v>
      </c>
      <c r="U1763" s="1" t="str">
        <f t="shared" si="89"/>
        <v>'500</v>
      </c>
      <c r="V1763" s="37" t="s">
        <v>6824</v>
      </c>
      <c r="W1763" s="2">
        <f t="shared" si="90"/>
        <v>18789484.595580932</v>
      </c>
      <c r="X1763" s="2">
        <f t="shared" si="91"/>
        <v>9394742.2977904659</v>
      </c>
      <c r="Y1763" s="2">
        <f t="shared" si="91"/>
        <v>469737.11488952331</v>
      </c>
      <c r="Z1763" s="2">
        <f t="shared" si="91"/>
        <v>939474.22977904661</v>
      </c>
      <c r="AA1763" s="2">
        <f t="shared" si="91"/>
        <v>939474.22977904661</v>
      </c>
      <c r="AB1763" s="2">
        <f t="shared" si="91"/>
        <v>2818422.6893371395</v>
      </c>
      <c r="AC1763" s="2">
        <f t="shared" si="91"/>
        <v>2818422.6893371395</v>
      </c>
      <c r="AD1763" s="2">
        <f t="shared" si="91"/>
        <v>704605.67233428487</v>
      </c>
      <c r="AE1763" s="2">
        <f t="shared" si="91"/>
        <v>704605.67233428487</v>
      </c>
      <c r="AF1763" s="2">
        <f t="shared" si="92"/>
        <v>18789484.595580928</v>
      </c>
      <c r="AG1763" s="2">
        <f t="shared" si="93"/>
        <v>-4423151.5444190726</v>
      </c>
      <c r="AJ1763" s="2"/>
      <c r="AM1763" s="1" t="s">
        <v>3216</v>
      </c>
    </row>
    <row r="1764" spans="1:39" x14ac:dyDescent="0.2">
      <c r="A1764" s="1" t="s">
        <v>3218</v>
      </c>
      <c r="B1764" s="1" t="s">
        <v>3219</v>
      </c>
      <c r="C1764" s="57">
        <v>0</v>
      </c>
      <c r="D1764" s="57">
        <v>24577.49</v>
      </c>
      <c r="E1764" s="58">
        <v>0</v>
      </c>
      <c r="F1764" s="58">
        <v>0</v>
      </c>
      <c r="G1764" s="57">
        <v>0</v>
      </c>
      <c r="H1764" s="57">
        <v>24577.49</v>
      </c>
      <c r="I1764" s="57">
        <v>0</v>
      </c>
      <c r="J1764" s="57">
        <v>24577.49</v>
      </c>
      <c r="K1764" s="57">
        <f t="shared" si="88"/>
        <v>-24577.49</v>
      </c>
      <c r="L1764" s="1" t="s">
        <v>5864</v>
      </c>
      <c r="M1764" s="1" t="s">
        <v>6928</v>
      </c>
      <c r="N1764" s="1" t="s">
        <v>6792</v>
      </c>
      <c r="O1764" s="1" t="s">
        <v>5864</v>
      </c>
      <c r="P1764" s="21" t="s">
        <v>6547</v>
      </c>
      <c r="S1764" s="1" t="s">
        <v>6833</v>
      </c>
      <c r="U1764" s="1" t="str">
        <f t="shared" si="89"/>
        <v>'500</v>
      </c>
      <c r="V1764" s="37" t="s">
        <v>6824</v>
      </c>
      <c r="W1764" s="2">
        <f t="shared" si="90"/>
        <v>19894.266509320489</v>
      </c>
      <c r="X1764" s="2">
        <f t="shared" si="91"/>
        <v>9947.1332546602443</v>
      </c>
      <c r="Y1764" s="2">
        <f t="shared" si="91"/>
        <v>497.35666273301223</v>
      </c>
      <c r="Z1764" s="2">
        <f t="shared" si="91"/>
        <v>994.71332546602446</v>
      </c>
      <c r="AA1764" s="2">
        <f t="shared" si="91"/>
        <v>994.71332546602446</v>
      </c>
      <c r="AB1764" s="2">
        <f t="shared" si="91"/>
        <v>2984.139976398073</v>
      </c>
      <c r="AC1764" s="2">
        <f t="shared" si="91"/>
        <v>2984.139976398073</v>
      </c>
      <c r="AD1764" s="2">
        <f t="shared" si="91"/>
        <v>746.03499409951826</v>
      </c>
      <c r="AE1764" s="2">
        <f t="shared" si="91"/>
        <v>746.03499409951826</v>
      </c>
      <c r="AF1764" s="2">
        <f t="shared" si="92"/>
        <v>19894.266509320489</v>
      </c>
      <c r="AG1764" s="2">
        <f t="shared" si="93"/>
        <v>-4683.2234906795129</v>
      </c>
      <c r="AJ1764" s="2"/>
      <c r="AM1764" s="1" t="s">
        <v>3218</v>
      </c>
    </row>
    <row r="1765" spans="1:39" x14ac:dyDescent="0.2">
      <c r="A1765" s="1" t="s">
        <v>3220</v>
      </c>
      <c r="B1765" s="1" t="s">
        <v>3221</v>
      </c>
      <c r="C1765" s="57">
        <v>0</v>
      </c>
      <c r="D1765" s="57">
        <v>152739.42000000001</v>
      </c>
      <c r="E1765" s="58">
        <v>2842396.64</v>
      </c>
      <c r="F1765" s="58">
        <v>2803099.92</v>
      </c>
      <c r="G1765" s="57">
        <v>2842396.64</v>
      </c>
      <c r="H1765" s="57">
        <v>2955839.34</v>
      </c>
      <c r="I1765" s="57">
        <v>0</v>
      </c>
      <c r="J1765" s="57">
        <v>113442.7</v>
      </c>
      <c r="K1765" s="57">
        <f t="shared" si="88"/>
        <v>-113442.7</v>
      </c>
      <c r="L1765" s="1" t="s">
        <v>5864</v>
      </c>
      <c r="M1765" s="1" t="s">
        <v>6928</v>
      </c>
      <c r="N1765" s="1" t="s">
        <v>6792</v>
      </c>
      <c r="O1765" s="1" t="s">
        <v>5864</v>
      </c>
      <c r="P1765" s="21" t="s">
        <v>6548</v>
      </c>
      <c r="S1765" s="1" t="s">
        <v>6836</v>
      </c>
      <c r="U1765" s="1" t="str">
        <f t="shared" si="89"/>
        <v>'500</v>
      </c>
      <c r="V1765" s="37" t="s">
        <v>6824</v>
      </c>
      <c r="W1765" s="2">
        <f t="shared" si="90"/>
        <v>91826.273038332685</v>
      </c>
      <c r="X1765" s="2">
        <f t="shared" si="91"/>
        <v>45913.136519166343</v>
      </c>
      <c r="Y1765" s="2">
        <f t="shared" si="91"/>
        <v>2295.6568259583173</v>
      </c>
      <c r="Z1765" s="2">
        <f t="shared" si="91"/>
        <v>4591.3136519166346</v>
      </c>
      <c r="AA1765" s="2">
        <f t="shared" si="91"/>
        <v>4591.3136519166346</v>
      </c>
      <c r="AB1765" s="2">
        <f t="shared" si="91"/>
        <v>13773.940955749902</v>
      </c>
      <c r="AC1765" s="2">
        <f t="shared" si="91"/>
        <v>13773.940955749902</v>
      </c>
      <c r="AD1765" s="2">
        <f t="shared" si="91"/>
        <v>3443.4852389374755</v>
      </c>
      <c r="AE1765" s="2">
        <f t="shared" si="91"/>
        <v>3443.4852389374755</v>
      </c>
      <c r="AF1765" s="2">
        <f t="shared" si="92"/>
        <v>91826.273038332685</v>
      </c>
      <c r="AG1765" s="2">
        <f t="shared" si="93"/>
        <v>-21616.426961667312</v>
      </c>
      <c r="AJ1765" s="2"/>
      <c r="AM1765" s="1" t="s">
        <v>3220</v>
      </c>
    </row>
    <row r="1766" spans="1:39" x14ac:dyDescent="0.2">
      <c r="A1766" s="1" t="s">
        <v>3222</v>
      </c>
      <c r="B1766" s="1" t="s">
        <v>3223</v>
      </c>
      <c r="C1766" s="57">
        <v>0</v>
      </c>
      <c r="D1766" s="57">
        <v>10611900.710000001</v>
      </c>
      <c r="E1766" s="58">
        <v>107680132.78</v>
      </c>
      <c r="F1766" s="58">
        <v>109288079.38</v>
      </c>
      <c r="G1766" s="57">
        <v>107680132.78</v>
      </c>
      <c r="H1766" s="57">
        <v>119899980.09</v>
      </c>
      <c r="I1766" s="57">
        <v>0</v>
      </c>
      <c r="J1766" s="57">
        <v>12219847.310000001</v>
      </c>
      <c r="K1766" s="57">
        <f t="shared" si="88"/>
        <v>-12219847.310000001</v>
      </c>
      <c r="L1766" s="1" t="s">
        <v>5864</v>
      </c>
      <c r="M1766" s="1" t="s">
        <v>6928</v>
      </c>
      <c r="N1766" s="1" t="s">
        <v>6792</v>
      </c>
      <c r="O1766" s="1" t="s">
        <v>5864</v>
      </c>
      <c r="P1766" s="21" t="s">
        <v>6548</v>
      </c>
      <c r="S1766" s="1" t="s">
        <v>6836</v>
      </c>
      <c r="U1766" s="1" t="str">
        <f t="shared" si="89"/>
        <v>'500</v>
      </c>
      <c r="V1766" s="37" t="s">
        <v>6824</v>
      </c>
      <c r="W1766" s="2">
        <f t="shared" si="90"/>
        <v>9891363.9711924642</v>
      </c>
      <c r="X1766" s="2">
        <f t="shared" si="91"/>
        <v>4945681.9855962321</v>
      </c>
      <c r="Y1766" s="2">
        <f t="shared" si="91"/>
        <v>247284.09927981161</v>
      </c>
      <c r="Z1766" s="2">
        <f t="shared" si="91"/>
        <v>494568.19855962321</v>
      </c>
      <c r="AA1766" s="2">
        <f t="shared" si="91"/>
        <v>494568.19855962321</v>
      </c>
      <c r="AB1766" s="2">
        <f t="shared" si="91"/>
        <v>1483704.5956788696</v>
      </c>
      <c r="AC1766" s="2">
        <f t="shared" si="91"/>
        <v>1483704.5956788696</v>
      </c>
      <c r="AD1766" s="2">
        <f t="shared" si="91"/>
        <v>370926.14891971741</v>
      </c>
      <c r="AE1766" s="2">
        <f t="shared" si="91"/>
        <v>370926.14891971741</v>
      </c>
      <c r="AF1766" s="2">
        <f t="shared" si="92"/>
        <v>9891363.9711924642</v>
      </c>
      <c r="AG1766" s="2">
        <f t="shared" si="93"/>
        <v>-2328483.3388075363</v>
      </c>
      <c r="AJ1766" s="2"/>
      <c r="AM1766" s="1" t="s">
        <v>3222</v>
      </c>
    </row>
    <row r="1767" spans="1:39" x14ac:dyDescent="0.2">
      <c r="A1767" s="1" t="s">
        <v>3224</v>
      </c>
      <c r="B1767" s="1" t="s">
        <v>3225</v>
      </c>
      <c r="C1767" s="57">
        <v>0</v>
      </c>
      <c r="D1767" s="57">
        <v>0</v>
      </c>
      <c r="E1767" s="58">
        <v>0</v>
      </c>
      <c r="F1767" s="58">
        <v>0</v>
      </c>
      <c r="G1767" s="57">
        <v>0</v>
      </c>
      <c r="H1767" s="57">
        <v>0</v>
      </c>
      <c r="I1767" s="57">
        <v>0</v>
      </c>
      <c r="J1767" s="57">
        <v>0</v>
      </c>
      <c r="K1767" s="57">
        <f t="shared" si="88"/>
        <v>0</v>
      </c>
      <c r="L1767" s="1" t="s">
        <v>5864</v>
      </c>
      <c r="M1767" s="1" t="s">
        <v>6928</v>
      </c>
      <c r="N1767" s="1" t="s">
        <v>6792</v>
      </c>
      <c r="O1767" s="1" t="s">
        <v>5864</v>
      </c>
      <c r="P1767" s="21" t="s">
        <v>6548</v>
      </c>
      <c r="S1767" s="1" t="s">
        <v>6836</v>
      </c>
      <c r="U1767" s="1" t="str">
        <f t="shared" si="89"/>
        <v>'500</v>
      </c>
      <c r="V1767" s="37" t="s">
        <v>6824</v>
      </c>
      <c r="W1767" s="2">
        <f t="shared" si="90"/>
        <v>0</v>
      </c>
      <c r="X1767" s="2">
        <f t="shared" si="91"/>
        <v>0</v>
      </c>
      <c r="Y1767" s="2">
        <f t="shared" si="91"/>
        <v>0</v>
      </c>
      <c r="Z1767" s="2">
        <f t="shared" si="91"/>
        <v>0</v>
      </c>
      <c r="AA1767" s="2">
        <f t="shared" si="91"/>
        <v>0</v>
      </c>
      <c r="AB1767" s="2">
        <f t="shared" si="91"/>
        <v>0</v>
      </c>
      <c r="AC1767" s="2">
        <f t="shared" si="91"/>
        <v>0</v>
      </c>
      <c r="AD1767" s="2">
        <f t="shared" si="91"/>
        <v>0</v>
      </c>
      <c r="AE1767" s="2">
        <f t="shared" si="91"/>
        <v>0</v>
      </c>
      <c r="AF1767" s="2">
        <f t="shared" si="92"/>
        <v>0</v>
      </c>
      <c r="AG1767" s="2">
        <f t="shared" si="93"/>
        <v>0</v>
      </c>
      <c r="AJ1767" s="2"/>
      <c r="AM1767" s="1" t="s">
        <v>3224</v>
      </c>
    </row>
    <row r="1768" spans="1:39" x14ac:dyDescent="0.2">
      <c r="A1768" s="1" t="s">
        <v>3226</v>
      </c>
      <c r="B1768" s="1" t="s">
        <v>3227</v>
      </c>
      <c r="C1768" s="57">
        <v>0</v>
      </c>
      <c r="D1768" s="57">
        <v>227738.56</v>
      </c>
      <c r="E1768" s="58">
        <v>1900657.01</v>
      </c>
      <c r="F1768" s="58">
        <v>1895681.1</v>
      </c>
      <c r="G1768" s="57">
        <v>1900657.01</v>
      </c>
      <c r="H1768" s="57">
        <v>2123419.66</v>
      </c>
      <c r="I1768" s="57">
        <v>0</v>
      </c>
      <c r="J1768" s="57">
        <v>222762.65</v>
      </c>
      <c r="K1768" s="57">
        <f t="shared" si="88"/>
        <v>-222762.65</v>
      </c>
      <c r="L1768" s="1" t="s">
        <v>5864</v>
      </c>
      <c r="M1768" s="1" t="s">
        <v>6928</v>
      </c>
      <c r="N1768" s="1" t="s">
        <v>6792</v>
      </c>
      <c r="O1768" s="1" t="s">
        <v>5864</v>
      </c>
      <c r="P1768" s="21" t="s">
        <v>6549</v>
      </c>
      <c r="S1768" s="1" t="s">
        <v>6839</v>
      </c>
      <c r="U1768" s="1" t="str">
        <f t="shared" si="89"/>
        <v>'500</v>
      </c>
      <c r="V1768" s="37" t="s">
        <v>6824</v>
      </c>
      <c r="W1768" s="2">
        <f t="shared" si="90"/>
        <v>180315.38319911764</v>
      </c>
      <c r="X1768" s="2">
        <f t="shared" si="91"/>
        <v>90157.691599558821</v>
      </c>
      <c r="Y1768" s="2">
        <f t="shared" si="91"/>
        <v>4507.884579977941</v>
      </c>
      <c r="Z1768" s="2">
        <f t="shared" si="91"/>
        <v>9015.7691599558821</v>
      </c>
      <c r="AA1768" s="2">
        <f t="shared" si="91"/>
        <v>9015.7691599558821</v>
      </c>
      <c r="AB1768" s="2">
        <f t="shared" si="91"/>
        <v>27047.307479867646</v>
      </c>
      <c r="AC1768" s="2">
        <f t="shared" si="91"/>
        <v>27047.307479867646</v>
      </c>
      <c r="AD1768" s="2">
        <f t="shared" si="91"/>
        <v>6761.8268699669115</v>
      </c>
      <c r="AE1768" s="2">
        <f t="shared" si="91"/>
        <v>6761.8268699669115</v>
      </c>
      <c r="AF1768" s="2">
        <f t="shared" si="92"/>
        <v>180315.38319911761</v>
      </c>
      <c r="AG1768" s="2">
        <f t="shared" si="93"/>
        <v>-42447.266800882382</v>
      </c>
      <c r="AJ1768" s="2"/>
      <c r="AM1768" s="1" t="s">
        <v>3226</v>
      </c>
    </row>
    <row r="1769" spans="1:39" x14ac:dyDescent="0.2">
      <c r="A1769" s="1" t="s">
        <v>3228</v>
      </c>
      <c r="B1769" s="1" t="s">
        <v>3229</v>
      </c>
      <c r="C1769" s="57">
        <v>0</v>
      </c>
      <c r="D1769" s="57">
        <v>29820.13</v>
      </c>
      <c r="E1769" s="58">
        <v>979095.31</v>
      </c>
      <c r="F1769" s="58">
        <v>957236.18</v>
      </c>
      <c r="G1769" s="57">
        <v>979095.31</v>
      </c>
      <c r="H1769" s="57">
        <v>987056.31</v>
      </c>
      <c r="I1769" s="57">
        <v>0</v>
      </c>
      <c r="J1769" s="57">
        <v>7961</v>
      </c>
      <c r="K1769" s="57">
        <f t="shared" si="88"/>
        <v>-7961</v>
      </c>
      <c r="L1769" s="1" t="s">
        <v>5864</v>
      </c>
      <c r="M1769" s="1" t="s">
        <v>6928</v>
      </c>
      <c r="N1769" s="1" t="s">
        <v>6792</v>
      </c>
      <c r="O1769" s="1" t="s">
        <v>5864</v>
      </c>
      <c r="P1769" s="21" t="s">
        <v>6549</v>
      </c>
      <c r="S1769" s="1" t="s">
        <v>6839</v>
      </c>
      <c r="U1769" s="1" t="str">
        <f t="shared" si="89"/>
        <v>'500</v>
      </c>
      <c r="V1769" s="37" t="s">
        <v>6824</v>
      </c>
      <c r="W1769" s="2">
        <f t="shared" si="90"/>
        <v>6444.0370306609993</v>
      </c>
      <c r="X1769" s="2">
        <f t="shared" si="91"/>
        <v>3222.0185153304997</v>
      </c>
      <c r="Y1769" s="2">
        <f t="shared" si="91"/>
        <v>161.10092576652499</v>
      </c>
      <c r="Z1769" s="2">
        <f t="shared" si="91"/>
        <v>322.20185153304999</v>
      </c>
      <c r="AA1769" s="2">
        <f t="shared" si="91"/>
        <v>322.20185153304999</v>
      </c>
      <c r="AB1769" s="2">
        <f t="shared" si="91"/>
        <v>966.60555459914985</v>
      </c>
      <c r="AC1769" s="2">
        <f t="shared" si="91"/>
        <v>966.60555459914985</v>
      </c>
      <c r="AD1769" s="2">
        <f t="shared" si="91"/>
        <v>241.65138864978746</v>
      </c>
      <c r="AE1769" s="2">
        <f t="shared" si="91"/>
        <v>241.65138864978746</v>
      </c>
      <c r="AF1769" s="2">
        <f t="shared" si="92"/>
        <v>6444.0370306610002</v>
      </c>
      <c r="AG1769" s="2">
        <f t="shared" si="93"/>
        <v>-1516.9629693389998</v>
      </c>
      <c r="AJ1769" s="2"/>
      <c r="AM1769" s="1" t="s">
        <v>3228</v>
      </c>
    </row>
    <row r="1770" spans="1:39" x14ac:dyDescent="0.2">
      <c r="A1770" s="1" t="s">
        <v>3230</v>
      </c>
      <c r="B1770" s="1" t="s">
        <v>3231</v>
      </c>
      <c r="C1770" s="57">
        <v>0</v>
      </c>
      <c r="D1770" s="57">
        <v>532117.41</v>
      </c>
      <c r="E1770" s="58">
        <v>6044776.4800000004</v>
      </c>
      <c r="F1770" s="58">
        <v>5609600.4000000004</v>
      </c>
      <c r="G1770" s="57">
        <v>6044776.4800000004</v>
      </c>
      <c r="H1770" s="57">
        <v>6141717.8099999996</v>
      </c>
      <c r="I1770" s="57">
        <v>0</v>
      </c>
      <c r="J1770" s="57">
        <v>96941.33</v>
      </c>
      <c r="K1770" s="57">
        <f t="shared" si="88"/>
        <v>-96941.33</v>
      </c>
      <c r="L1770" s="1" t="s">
        <v>5864</v>
      </c>
      <c r="M1770" s="1" t="s">
        <v>6928</v>
      </c>
      <c r="N1770" s="1" t="s">
        <v>6792</v>
      </c>
      <c r="O1770" s="1" t="s">
        <v>5864</v>
      </c>
      <c r="P1770" s="21" t="s">
        <v>6549</v>
      </c>
      <c r="S1770" s="1" t="s">
        <v>6839</v>
      </c>
      <c r="U1770" s="1" t="str">
        <f t="shared" si="89"/>
        <v>'500</v>
      </c>
      <c r="V1770" s="37" t="s">
        <v>6824</v>
      </c>
      <c r="W1770" s="2">
        <f t="shared" si="90"/>
        <v>78469.227524372327</v>
      </c>
      <c r="X1770" s="2">
        <f t="shared" si="91"/>
        <v>39234.613762186164</v>
      </c>
      <c r="Y1770" s="2">
        <f t="shared" si="91"/>
        <v>1961.7306881093082</v>
      </c>
      <c r="Z1770" s="2">
        <f t="shared" si="91"/>
        <v>3923.4613762186164</v>
      </c>
      <c r="AA1770" s="2">
        <f t="shared" si="91"/>
        <v>3923.4613762186164</v>
      </c>
      <c r="AB1770" s="2">
        <f t="shared" si="91"/>
        <v>11770.384128655849</v>
      </c>
      <c r="AC1770" s="2">
        <f t="shared" si="91"/>
        <v>11770.384128655849</v>
      </c>
      <c r="AD1770" s="2">
        <f t="shared" si="91"/>
        <v>2942.5960321639623</v>
      </c>
      <c r="AE1770" s="2">
        <f t="shared" si="91"/>
        <v>2942.5960321639623</v>
      </c>
      <c r="AF1770" s="2">
        <f t="shared" si="92"/>
        <v>78469.227524372312</v>
      </c>
      <c r="AG1770" s="2">
        <f t="shared" si="93"/>
        <v>-18472.102475627689</v>
      </c>
      <c r="AJ1770" s="2"/>
      <c r="AM1770" s="1" t="s">
        <v>3230</v>
      </c>
    </row>
    <row r="1771" spans="1:39" x14ac:dyDescent="0.2">
      <c r="A1771" s="1" t="s">
        <v>3232</v>
      </c>
      <c r="B1771" s="1" t="s">
        <v>3227</v>
      </c>
      <c r="C1771" s="57">
        <v>0</v>
      </c>
      <c r="D1771" s="57">
        <v>167359.65</v>
      </c>
      <c r="E1771" s="58">
        <v>20394918.809999999</v>
      </c>
      <c r="F1771" s="58">
        <v>20431156.84</v>
      </c>
      <c r="G1771" s="57">
        <v>20394918.809999999</v>
      </c>
      <c r="H1771" s="57">
        <v>20598516.489999998</v>
      </c>
      <c r="I1771" s="57">
        <v>0</v>
      </c>
      <c r="J1771" s="57">
        <v>203597.68</v>
      </c>
      <c r="K1771" s="57">
        <f t="shared" si="88"/>
        <v>-203597.68</v>
      </c>
      <c r="L1771" s="1" t="s">
        <v>5864</v>
      </c>
      <c r="M1771" s="1" t="s">
        <v>6928</v>
      </c>
      <c r="N1771" s="1" t="s">
        <v>6792</v>
      </c>
      <c r="O1771" s="1" t="s">
        <v>5864</v>
      </c>
      <c r="P1771" s="21" t="s">
        <v>6549</v>
      </c>
      <c r="S1771" s="1" t="s">
        <v>6839</v>
      </c>
      <c r="U1771" s="1" t="str">
        <f t="shared" si="89"/>
        <v>'500</v>
      </c>
      <c r="V1771" s="37" t="s">
        <v>6824</v>
      </c>
      <c r="W1771" s="2">
        <f t="shared" si="90"/>
        <v>164802.28479797367</v>
      </c>
      <c r="X1771" s="2">
        <f t="shared" si="91"/>
        <v>82401.142398986834</v>
      </c>
      <c r="Y1771" s="2">
        <f t="shared" si="91"/>
        <v>4120.0571199493415</v>
      </c>
      <c r="Z1771" s="2">
        <f t="shared" si="91"/>
        <v>8240.1142398986831</v>
      </c>
      <c r="AA1771" s="2">
        <f t="shared" si="91"/>
        <v>8240.1142398986831</v>
      </c>
      <c r="AB1771" s="2">
        <f t="shared" si="91"/>
        <v>24720.342719696051</v>
      </c>
      <c r="AC1771" s="2">
        <f t="shared" si="91"/>
        <v>24720.342719696051</v>
      </c>
      <c r="AD1771" s="2">
        <f t="shared" si="91"/>
        <v>6180.0856799240128</v>
      </c>
      <c r="AE1771" s="2">
        <f t="shared" si="91"/>
        <v>6180.0856799240128</v>
      </c>
      <c r="AF1771" s="2">
        <f t="shared" si="92"/>
        <v>164802.28479797364</v>
      </c>
      <c r="AG1771" s="2">
        <f t="shared" si="93"/>
        <v>-38795.395202026353</v>
      </c>
      <c r="AJ1771" s="2"/>
      <c r="AM1771" s="1" t="s">
        <v>3232</v>
      </c>
    </row>
    <row r="1772" spans="1:39" x14ac:dyDescent="0.2">
      <c r="A1772" s="1" t="s">
        <v>3233</v>
      </c>
      <c r="B1772" s="1" t="s">
        <v>3234</v>
      </c>
      <c r="C1772" s="57">
        <v>0</v>
      </c>
      <c r="D1772" s="57">
        <v>0</v>
      </c>
      <c r="E1772" s="58">
        <v>2684642.53</v>
      </c>
      <c r="F1772" s="58">
        <v>3074438.45</v>
      </c>
      <c r="G1772" s="57">
        <v>2684642.53</v>
      </c>
      <c r="H1772" s="57">
        <v>3074438.45</v>
      </c>
      <c r="I1772" s="57">
        <v>0</v>
      </c>
      <c r="J1772" s="57">
        <v>389795.92</v>
      </c>
      <c r="K1772" s="57">
        <f t="shared" si="88"/>
        <v>-389795.92</v>
      </c>
      <c r="L1772" s="1" t="s">
        <v>5864</v>
      </c>
      <c r="M1772" s="1" t="s">
        <v>6928</v>
      </c>
      <c r="N1772" s="1" t="s">
        <v>6792</v>
      </c>
      <c r="O1772" s="1" t="s">
        <v>5864</v>
      </c>
      <c r="P1772" s="21" t="s">
        <v>6549</v>
      </c>
      <c r="S1772" s="1" t="s">
        <v>6839</v>
      </c>
      <c r="U1772" s="1" t="str">
        <f t="shared" si="89"/>
        <v>'500</v>
      </c>
      <c r="V1772" s="37" t="s">
        <v>6824</v>
      </c>
      <c r="W1772" s="2">
        <f t="shared" si="90"/>
        <v>315520.58069093991</v>
      </c>
      <c r="X1772" s="2">
        <f t="shared" si="91"/>
        <v>157760.29034546996</v>
      </c>
      <c r="Y1772" s="2">
        <f t="shared" si="91"/>
        <v>7888.0145172734983</v>
      </c>
      <c r="Z1772" s="2">
        <f t="shared" si="91"/>
        <v>15776.029034546997</v>
      </c>
      <c r="AA1772" s="2">
        <f t="shared" si="91"/>
        <v>15776.029034546997</v>
      </c>
      <c r="AB1772" s="2">
        <f t="shared" si="91"/>
        <v>47328.087103640988</v>
      </c>
      <c r="AC1772" s="2">
        <f t="shared" si="91"/>
        <v>47328.087103640988</v>
      </c>
      <c r="AD1772" s="2">
        <f t="shared" si="91"/>
        <v>11832.021775910247</v>
      </c>
      <c r="AE1772" s="2">
        <f t="shared" si="91"/>
        <v>11832.021775910247</v>
      </c>
      <c r="AF1772" s="2">
        <f t="shared" si="92"/>
        <v>315520.58069093985</v>
      </c>
      <c r="AG1772" s="2">
        <f t="shared" si="93"/>
        <v>-74275.339309060131</v>
      </c>
      <c r="AJ1772" s="2"/>
      <c r="AM1772" s="1" t="s">
        <v>3233</v>
      </c>
    </row>
    <row r="1773" spans="1:39" x14ac:dyDescent="0.2">
      <c r="A1773" s="1" t="s">
        <v>3235</v>
      </c>
      <c r="B1773" s="1" t="s">
        <v>3236</v>
      </c>
      <c r="C1773" s="57">
        <v>0</v>
      </c>
      <c r="D1773" s="57">
        <v>0</v>
      </c>
      <c r="E1773" s="58">
        <v>50135.63</v>
      </c>
      <c r="F1773" s="58">
        <v>52808.24</v>
      </c>
      <c r="G1773" s="57">
        <v>50135.63</v>
      </c>
      <c r="H1773" s="57">
        <v>52808.24</v>
      </c>
      <c r="I1773" s="57">
        <v>0</v>
      </c>
      <c r="J1773" s="57">
        <v>2672.61</v>
      </c>
      <c r="K1773" s="57">
        <f t="shared" si="88"/>
        <v>-2672.61</v>
      </c>
      <c r="L1773" s="1" t="s">
        <v>5864</v>
      </c>
      <c r="M1773" s="1" t="s">
        <v>6928</v>
      </c>
      <c r="N1773" s="1" t="s">
        <v>6792</v>
      </c>
      <c r="O1773" s="1" t="s">
        <v>5864</v>
      </c>
      <c r="P1773" s="21" t="s">
        <v>6549</v>
      </c>
      <c r="S1773" s="1" t="s">
        <v>6839</v>
      </c>
      <c r="U1773" s="1" t="str">
        <f t="shared" si="89"/>
        <v>'500</v>
      </c>
      <c r="V1773" s="37" t="s">
        <v>6854</v>
      </c>
      <c r="W1773" s="2">
        <f t="shared" si="90"/>
        <v>2163.34603799961</v>
      </c>
      <c r="X1773" s="2">
        <f t="shared" si="91"/>
        <v>1081.673018999805</v>
      </c>
      <c r="Y1773" s="2">
        <f t="shared" si="91"/>
        <v>54.08365094999025</v>
      </c>
      <c r="Z1773" s="2">
        <f t="shared" si="91"/>
        <v>108.1673018999805</v>
      </c>
      <c r="AA1773" s="2">
        <f t="shared" si="91"/>
        <v>108.1673018999805</v>
      </c>
      <c r="AB1773" s="2">
        <f t="shared" si="91"/>
        <v>324.50190569994146</v>
      </c>
      <c r="AC1773" s="2">
        <f t="shared" si="91"/>
        <v>324.50190569994146</v>
      </c>
      <c r="AD1773" s="2">
        <f t="shared" si="91"/>
        <v>81.125476424985365</v>
      </c>
      <c r="AE1773" s="2">
        <f t="shared" si="91"/>
        <v>81.125476424985365</v>
      </c>
      <c r="AF1773" s="2">
        <f t="shared" si="92"/>
        <v>2163.3460379996095</v>
      </c>
      <c r="AG1773" s="2">
        <f t="shared" si="93"/>
        <v>-509.26396200039062</v>
      </c>
      <c r="AH1773" s="1" t="str">
        <f>VLOOKUP(A1773,ana_depoziti,1,0)</f>
        <v>'500071</v>
      </c>
      <c r="AI1773" s="2">
        <f>VLOOKUP(A1773,ana_depoziti,7,0)</f>
        <v>2672.61</v>
      </c>
      <c r="AJ1773" s="2" t="str">
        <f>VLOOKUP(A1773,ana_depoziti,10,0)</f>
        <v>Kamatonosni</v>
      </c>
      <c r="AM1773" s="1" t="s">
        <v>3235</v>
      </c>
    </row>
    <row r="1774" spans="1:39" x14ac:dyDescent="0.2">
      <c r="A1774" s="1" t="s">
        <v>3237</v>
      </c>
      <c r="B1774" s="1" t="s">
        <v>3238</v>
      </c>
      <c r="C1774" s="57">
        <v>0</v>
      </c>
      <c r="D1774" s="57">
        <v>257096.27</v>
      </c>
      <c r="E1774" s="58">
        <v>33342026.25</v>
      </c>
      <c r="F1774" s="58">
        <v>33208667.719999999</v>
      </c>
      <c r="G1774" s="57">
        <v>33342026.25</v>
      </c>
      <c r="H1774" s="57">
        <v>33465763.989999998</v>
      </c>
      <c r="I1774" s="57">
        <v>0</v>
      </c>
      <c r="J1774" s="57">
        <v>123737.74</v>
      </c>
      <c r="K1774" s="57">
        <f t="shared" si="88"/>
        <v>-123737.74</v>
      </c>
      <c r="L1774" s="1" t="s">
        <v>5864</v>
      </c>
      <c r="M1774" s="1" t="s">
        <v>6928</v>
      </c>
      <c r="N1774" s="1" t="s">
        <v>6792</v>
      </c>
      <c r="O1774" s="1" t="s">
        <v>5864</v>
      </c>
      <c r="P1774" s="21" t="s">
        <v>6550</v>
      </c>
      <c r="S1774" s="1" t="s">
        <v>6839</v>
      </c>
      <c r="U1774" s="1" t="str">
        <f t="shared" si="89"/>
        <v>'500</v>
      </c>
      <c r="V1774" s="37" t="s">
        <v>6824</v>
      </c>
      <c r="W1774" s="2">
        <f t="shared" si="90"/>
        <v>100159.60038315573</v>
      </c>
      <c r="X1774" s="2">
        <f t="shared" si="91"/>
        <v>50079.800191577866</v>
      </c>
      <c r="Y1774" s="2">
        <f t="shared" si="91"/>
        <v>2503.9900095788935</v>
      </c>
      <c r="Z1774" s="2">
        <f t="shared" si="91"/>
        <v>5007.980019157787</v>
      </c>
      <c r="AA1774" s="2">
        <f t="shared" si="91"/>
        <v>5007.980019157787</v>
      </c>
      <c r="AB1774" s="2">
        <f t="shared" si="91"/>
        <v>15023.940057473359</v>
      </c>
      <c r="AC1774" s="2">
        <f t="shared" si="91"/>
        <v>15023.940057473359</v>
      </c>
      <c r="AD1774" s="2">
        <f t="shared" si="91"/>
        <v>3755.9850143683398</v>
      </c>
      <c r="AE1774" s="2">
        <f t="shared" si="91"/>
        <v>3755.9850143683398</v>
      </c>
      <c r="AF1774" s="2">
        <f t="shared" si="92"/>
        <v>100159.60038315573</v>
      </c>
      <c r="AG1774" s="2">
        <f t="shared" si="93"/>
        <v>-23578.139616844273</v>
      </c>
      <c r="AJ1774" s="2"/>
      <c r="AM1774" s="1" t="s">
        <v>3237</v>
      </c>
    </row>
    <row r="1775" spans="1:39" x14ac:dyDescent="0.2">
      <c r="A1775" s="1" t="s">
        <v>3239</v>
      </c>
      <c r="B1775" s="1" t="s">
        <v>3240</v>
      </c>
      <c r="C1775" s="57">
        <v>0</v>
      </c>
      <c r="D1775" s="57">
        <v>1868273.42</v>
      </c>
      <c r="E1775" s="58">
        <v>61173604.450000003</v>
      </c>
      <c r="F1775" s="58">
        <v>60025227.619999997</v>
      </c>
      <c r="G1775" s="57">
        <v>61173604.450000003</v>
      </c>
      <c r="H1775" s="57">
        <v>61893501.039999999</v>
      </c>
      <c r="I1775" s="57">
        <v>0</v>
      </c>
      <c r="J1775" s="57">
        <v>719896.59</v>
      </c>
      <c r="K1775" s="57">
        <f t="shared" si="88"/>
        <v>-719896.59</v>
      </c>
      <c r="L1775" s="1" t="s">
        <v>5864</v>
      </c>
      <c r="M1775" s="1" t="s">
        <v>6928</v>
      </c>
      <c r="N1775" s="1" t="s">
        <v>6792</v>
      </c>
      <c r="O1775" s="1" t="s">
        <v>5864</v>
      </c>
      <c r="P1775" s="21" t="s">
        <v>6550</v>
      </c>
      <c r="S1775" s="1" t="s">
        <v>6833</v>
      </c>
      <c r="U1775" s="1" t="str">
        <f t="shared" si="89"/>
        <v>'500</v>
      </c>
      <c r="V1775" s="37" t="s">
        <v>6824</v>
      </c>
      <c r="W1775" s="2">
        <f t="shared" si="90"/>
        <v>582720.79942300951</v>
      </c>
      <c r="X1775" s="2">
        <f t="shared" si="91"/>
        <v>291360.39971150475</v>
      </c>
      <c r="Y1775" s="2">
        <f t="shared" si="91"/>
        <v>14568.019985575238</v>
      </c>
      <c r="Z1775" s="2">
        <f t="shared" si="91"/>
        <v>29136.039971150476</v>
      </c>
      <c r="AA1775" s="2">
        <f t="shared" si="91"/>
        <v>29136.039971150476</v>
      </c>
      <c r="AB1775" s="2">
        <f t="shared" si="91"/>
        <v>87408.119913451417</v>
      </c>
      <c r="AC1775" s="2">
        <f t="shared" si="91"/>
        <v>87408.119913451417</v>
      </c>
      <c r="AD1775" s="2">
        <f t="shared" si="91"/>
        <v>21852.029978362854</v>
      </c>
      <c r="AE1775" s="2">
        <f t="shared" si="91"/>
        <v>21852.029978362854</v>
      </c>
      <c r="AF1775" s="2">
        <f t="shared" si="92"/>
        <v>582720.79942300939</v>
      </c>
      <c r="AG1775" s="2">
        <f t="shared" si="93"/>
        <v>-137175.79057699058</v>
      </c>
      <c r="AJ1775" s="2"/>
      <c r="AM1775" s="1" t="s">
        <v>3239</v>
      </c>
    </row>
    <row r="1776" spans="1:39" x14ac:dyDescent="0.2">
      <c r="A1776" s="1" t="s">
        <v>3241</v>
      </c>
      <c r="B1776" s="1" t="s">
        <v>3242</v>
      </c>
      <c r="C1776" s="57">
        <v>0</v>
      </c>
      <c r="D1776" s="57">
        <v>7295095.5599999996</v>
      </c>
      <c r="E1776" s="58">
        <v>41124903.579999998</v>
      </c>
      <c r="F1776" s="58">
        <v>38979354.880000003</v>
      </c>
      <c r="G1776" s="57">
        <v>41124903.579999998</v>
      </c>
      <c r="H1776" s="57">
        <v>46274450.439999998</v>
      </c>
      <c r="I1776" s="57">
        <v>0</v>
      </c>
      <c r="J1776" s="57">
        <v>5149546.8600000003</v>
      </c>
      <c r="K1776" s="57">
        <f t="shared" si="88"/>
        <v>-5149546.8600000003</v>
      </c>
      <c r="L1776" s="1" t="s">
        <v>5864</v>
      </c>
      <c r="M1776" s="1" t="s">
        <v>6928</v>
      </c>
      <c r="N1776" s="1" t="s">
        <v>6792</v>
      </c>
      <c r="O1776" s="1" t="s">
        <v>5864</v>
      </c>
      <c r="P1776" s="21" t="s">
        <v>6550</v>
      </c>
      <c r="S1776" s="1" t="s">
        <v>6836</v>
      </c>
      <c r="U1776" s="1" t="str">
        <f t="shared" si="89"/>
        <v>'500</v>
      </c>
      <c r="V1776" s="37" t="s">
        <v>6824</v>
      </c>
      <c r="W1776" s="2">
        <f t="shared" si="90"/>
        <v>4168304.3156593489</v>
      </c>
      <c r="X1776" s="2">
        <f t="shared" si="91"/>
        <v>2084152.1578296744</v>
      </c>
      <c r="Y1776" s="2">
        <f t="shared" si="91"/>
        <v>104207.60789148373</v>
      </c>
      <c r="Z1776" s="2">
        <f t="shared" si="91"/>
        <v>208415.21578296745</v>
      </c>
      <c r="AA1776" s="2">
        <f t="shared" si="91"/>
        <v>208415.21578296745</v>
      </c>
      <c r="AB1776" s="2">
        <f t="shared" si="91"/>
        <v>625245.6473489023</v>
      </c>
      <c r="AC1776" s="2">
        <f t="shared" si="91"/>
        <v>625245.6473489023</v>
      </c>
      <c r="AD1776" s="2">
        <f t="shared" si="91"/>
        <v>156311.41183722558</v>
      </c>
      <c r="AE1776" s="2">
        <f t="shared" si="91"/>
        <v>156311.41183722558</v>
      </c>
      <c r="AF1776" s="2">
        <f t="shared" si="92"/>
        <v>4168304.3156593489</v>
      </c>
      <c r="AG1776" s="2">
        <f t="shared" si="93"/>
        <v>-981242.54434065148</v>
      </c>
      <c r="AJ1776" s="2"/>
      <c r="AM1776" s="1" t="s">
        <v>3241</v>
      </c>
    </row>
    <row r="1777" spans="1:39" x14ac:dyDescent="0.2">
      <c r="A1777" s="1" t="s">
        <v>3243</v>
      </c>
      <c r="B1777" s="1" t="s">
        <v>3244</v>
      </c>
      <c r="C1777" s="57">
        <v>0</v>
      </c>
      <c r="D1777" s="57">
        <v>34400.959999999999</v>
      </c>
      <c r="E1777" s="58">
        <v>17236.82</v>
      </c>
      <c r="F1777" s="58">
        <v>-17109.22</v>
      </c>
      <c r="G1777" s="57">
        <v>17236.82</v>
      </c>
      <c r="H1777" s="57">
        <v>17291.740000000002</v>
      </c>
      <c r="I1777" s="57">
        <v>0</v>
      </c>
      <c r="J1777" s="57">
        <v>54.92</v>
      </c>
      <c r="K1777" s="57">
        <f t="shared" si="88"/>
        <v>-54.92</v>
      </c>
      <c r="L1777" s="1" t="s">
        <v>5864</v>
      </c>
      <c r="M1777" s="1" t="s">
        <v>6928</v>
      </c>
      <c r="N1777" s="1" t="s">
        <v>6792</v>
      </c>
      <c r="O1777" s="1" t="s">
        <v>5864</v>
      </c>
      <c r="P1777" s="21" t="s">
        <v>6549</v>
      </c>
      <c r="S1777" s="1" t="s">
        <v>6839</v>
      </c>
      <c r="U1777" s="1" t="str">
        <f t="shared" si="89"/>
        <v>'500</v>
      </c>
      <c r="V1777" s="37" t="s">
        <v>6824</v>
      </c>
      <c r="W1777" s="2">
        <f t="shared" si="90"/>
        <v>44.455032498919998</v>
      </c>
      <c r="X1777" s="2">
        <f t="shared" si="91"/>
        <v>22.227516249459999</v>
      </c>
      <c r="Y1777" s="2">
        <f t="shared" si="91"/>
        <v>1.111375812473</v>
      </c>
      <c r="Z1777" s="2">
        <f t="shared" si="91"/>
        <v>2.222751624946</v>
      </c>
      <c r="AA1777" s="2">
        <f t="shared" si="91"/>
        <v>2.222751624946</v>
      </c>
      <c r="AB1777" s="2">
        <f t="shared" si="91"/>
        <v>6.6682548748379995</v>
      </c>
      <c r="AC1777" s="2">
        <f t="shared" si="91"/>
        <v>6.6682548748379995</v>
      </c>
      <c r="AD1777" s="2">
        <f t="shared" si="91"/>
        <v>1.6670637187094999</v>
      </c>
      <c r="AE1777" s="2">
        <f t="shared" si="91"/>
        <v>1.6670637187094999</v>
      </c>
      <c r="AF1777" s="2">
        <f t="shared" si="92"/>
        <v>44.455032498919998</v>
      </c>
      <c r="AG1777" s="2">
        <f t="shared" si="93"/>
        <v>-10.464967501080004</v>
      </c>
      <c r="AJ1777" s="2"/>
      <c r="AM1777" s="1" t="s">
        <v>3243</v>
      </c>
    </row>
    <row r="1778" spans="1:39" x14ac:dyDescent="0.2">
      <c r="A1778" s="1" t="s">
        <v>3245</v>
      </c>
      <c r="B1778" s="1" t="s">
        <v>3246</v>
      </c>
      <c r="C1778" s="57">
        <v>0</v>
      </c>
      <c r="D1778" s="57">
        <v>90149.58</v>
      </c>
      <c r="E1778" s="58">
        <v>246977.19</v>
      </c>
      <c r="F1778" s="58">
        <v>156827.65</v>
      </c>
      <c r="G1778" s="57">
        <v>246977.19</v>
      </c>
      <c r="H1778" s="57">
        <v>246977.23</v>
      </c>
      <c r="I1778" s="57">
        <v>0</v>
      </c>
      <c r="J1778" s="57">
        <v>0.04</v>
      </c>
      <c r="K1778" s="57">
        <f t="shared" si="88"/>
        <v>-0.04</v>
      </c>
      <c r="L1778" s="1" t="s">
        <v>5864</v>
      </c>
      <c r="M1778" s="1" t="s">
        <v>6928</v>
      </c>
      <c r="N1778" s="1" t="s">
        <v>6792</v>
      </c>
      <c r="O1778" s="1" t="s">
        <v>5864</v>
      </c>
      <c r="P1778" s="21" t="s">
        <v>6549</v>
      </c>
      <c r="S1778" s="1" t="s">
        <v>6839</v>
      </c>
      <c r="U1778" s="1" t="str">
        <f t="shared" si="89"/>
        <v>'500</v>
      </c>
      <c r="V1778" s="37" t="s">
        <v>6824</v>
      </c>
      <c r="W1778" s="2">
        <f t="shared" si="90"/>
        <v>3.237802804E-2</v>
      </c>
      <c r="X1778" s="2">
        <f t="shared" si="91"/>
        <v>1.618901402E-2</v>
      </c>
      <c r="Y1778" s="2">
        <f t="shared" si="91"/>
        <v>8.0945070099999999E-4</v>
      </c>
      <c r="Z1778" s="2">
        <f t="shared" si="91"/>
        <v>1.618901402E-3</v>
      </c>
      <c r="AA1778" s="2">
        <f t="shared" si="91"/>
        <v>1.618901402E-3</v>
      </c>
      <c r="AB1778" s="2">
        <f t="shared" si="91"/>
        <v>4.8567042059999999E-3</v>
      </c>
      <c r="AC1778" s="2">
        <f t="shared" si="91"/>
        <v>4.8567042059999999E-3</v>
      </c>
      <c r="AD1778" s="2">
        <f t="shared" si="91"/>
        <v>1.2141760515E-3</v>
      </c>
      <c r="AE1778" s="2">
        <f t="shared" si="91"/>
        <v>1.2141760515E-3</v>
      </c>
      <c r="AF1778" s="2">
        <f t="shared" si="92"/>
        <v>3.237802804E-2</v>
      </c>
      <c r="AG1778" s="2">
        <f t="shared" si="93"/>
        <v>-7.6219719600000013E-3</v>
      </c>
      <c r="AJ1778" s="2"/>
      <c r="AM1778" s="1" t="s">
        <v>3245</v>
      </c>
    </row>
    <row r="1779" spans="1:39" x14ac:dyDescent="0.2">
      <c r="A1779" s="1" t="s">
        <v>3247</v>
      </c>
      <c r="B1779" s="1" t="s">
        <v>3248</v>
      </c>
      <c r="C1779" s="57">
        <v>0</v>
      </c>
      <c r="D1779" s="57">
        <v>6630.46</v>
      </c>
      <c r="E1779" s="58">
        <v>9.24</v>
      </c>
      <c r="F1779" s="58">
        <v>-6621.22</v>
      </c>
      <c r="G1779" s="57">
        <v>9.24</v>
      </c>
      <c r="H1779" s="57">
        <v>9.24</v>
      </c>
      <c r="I1779" s="57">
        <v>0</v>
      </c>
      <c r="J1779" s="57">
        <v>0</v>
      </c>
      <c r="K1779" s="57">
        <f t="shared" si="88"/>
        <v>0</v>
      </c>
      <c r="L1779" s="1" t="s">
        <v>5864</v>
      </c>
      <c r="M1779" s="1" t="s">
        <v>6928</v>
      </c>
      <c r="N1779" s="1" t="s">
        <v>6792</v>
      </c>
      <c r="O1779" s="1" t="s">
        <v>5864</v>
      </c>
      <c r="P1779" s="21" t="s">
        <v>6549</v>
      </c>
      <c r="S1779" s="1" t="s">
        <v>6839</v>
      </c>
      <c r="U1779" s="1" t="str">
        <f t="shared" si="89"/>
        <v>'500</v>
      </c>
      <c r="V1779" s="37" t="s">
        <v>6824</v>
      </c>
      <c r="W1779" s="2">
        <f t="shared" si="90"/>
        <v>0</v>
      </c>
      <c r="X1779" s="2">
        <f t="shared" si="91"/>
        <v>0</v>
      </c>
      <c r="Y1779" s="2">
        <f t="shared" si="91"/>
        <v>0</v>
      </c>
      <c r="Z1779" s="2">
        <f t="shared" si="91"/>
        <v>0</v>
      </c>
      <c r="AA1779" s="2">
        <f t="shared" si="91"/>
        <v>0</v>
      </c>
      <c r="AB1779" s="2">
        <f t="shared" si="91"/>
        <v>0</v>
      </c>
      <c r="AC1779" s="2">
        <f t="shared" si="91"/>
        <v>0</v>
      </c>
      <c r="AD1779" s="2">
        <f t="shared" si="91"/>
        <v>0</v>
      </c>
      <c r="AE1779" s="2">
        <f t="shared" si="91"/>
        <v>0</v>
      </c>
      <c r="AF1779" s="2">
        <f t="shared" si="92"/>
        <v>0</v>
      </c>
      <c r="AG1779" s="2">
        <f t="shared" si="93"/>
        <v>0</v>
      </c>
      <c r="AJ1779" s="2"/>
      <c r="AM1779" s="1" t="s">
        <v>3247</v>
      </c>
    </row>
    <row r="1780" spans="1:39" x14ac:dyDescent="0.2">
      <c r="A1780" s="1" t="s">
        <v>3249</v>
      </c>
      <c r="B1780" s="1" t="s">
        <v>3250</v>
      </c>
      <c r="C1780" s="57">
        <v>0</v>
      </c>
      <c r="D1780" s="57">
        <v>205730.65</v>
      </c>
      <c r="E1780" s="58">
        <v>705738.59</v>
      </c>
      <c r="F1780" s="58">
        <v>500007.94</v>
      </c>
      <c r="G1780" s="57">
        <v>705738.59</v>
      </c>
      <c r="H1780" s="57">
        <v>705738.59</v>
      </c>
      <c r="I1780" s="57">
        <v>0</v>
      </c>
      <c r="J1780" s="57">
        <v>0</v>
      </c>
      <c r="K1780" s="57">
        <f t="shared" si="88"/>
        <v>0</v>
      </c>
      <c r="L1780" s="1" t="s">
        <v>5864</v>
      </c>
      <c r="M1780" s="1" t="s">
        <v>6928</v>
      </c>
      <c r="N1780" s="1" t="s">
        <v>6792</v>
      </c>
      <c r="O1780" s="1" t="s">
        <v>5864</v>
      </c>
      <c r="P1780" s="21" t="s">
        <v>6548</v>
      </c>
      <c r="S1780" s="1" t="s">
        <v>6847</v>
      </c>
      <c r="U1780" s="1" t="str">
        <f t="shared" si="89"/>
        <v>'501</v>
      </c>
      <c r="AH1780" s="1" t="str">
        <f t="shared" ref="AH1780:AH1804" si="94">VLOOKUP(A1780,ana_depoziti,1,0)</f>
        <v>'5012580</v>
      </c>
      <c r="AI1780" s="2">
        <f t="shared" ref="AI1780:AI1804" si="95">VLOOKUP(A1780,ana_depoziti,7,0)</f>
        <v>0</v>
      </c>
      <c r="AJ1780" s="2" t="str">
        <f t="shared" ref="AJ1780:AJ1804" si="96">VLOOKUP(A1780,ana_depoziti,10,0)</f>
        <v>Nekamat</v>
      </c>
      <c r="AM1780" s="1" t="s">
        <v>3249</v>
      </c>
    </row>
    <row r="1781" spans="1:39" x14ac:dyDescent="0.2">
      <c r="A1781" s="1" t="s">
        <v>6171</v>
      </c>
      <c r="B1781" s="1" t="s">
        <v>6172</v>
      </c>
      <c r="C1781" s="57">
        <v>0</v>
      </c>
      <c r="D1781" s="57">
        <v>50851.58</v>
      </c>
      <c r="E1781" s="58">
        <v>50851.58</v>
      </c>
      <c r="F1781" s="58">
        <v>0</v>
      </c>
      <c r="G1781" s="57">
        <v>50851.58</v>
      </c>
      <c r="H1781" s="57">
        <v>50851.58</v>
      </c>
      <c r="I1781" s="57">
        <v>0</v>
      </c>
      <c r="J1781" s="57">
        <v>0</v>
      </c>
      <c r="K1781" s="57">
        <f t="shared" si="88"/>
        <v>0</v>
      </c>
      <c r="L1781" s="1" t="s">
        <v>5864</v>
      </c>
      <c r="M1781" s="1" t="s">
        <v>6928</v>
      </c>
      <c r="N1781" s="1" t="s">
        <v>6792</v>
      </c>
      <c r="O1781" s="1" t="s">
        <v>5864</v>
      </c>
      <c r="P1781" s="21" t="s">
        <v>6547</v>
      </c>
      <c r="U1781" s="1" t="str">
        <f t="shared" si="89"/>
        <v>'501</v>
      </c>
      <c r="AH1781" s="1" t="str">
        <f t="shared" si="94"/>
        <v>'50143</v>
      </c>
      <c r="AI1781" s="2">
        <f t="shared" si="95"/>
        <v>0</v>
      </c>
      <c r="AJ1781" s="2" t="str">
        <f t="shared" si="96"/>
        <v>Nekamat</v>
      </c>
      <c r="AM1781" s="1" t="e">
        <v>#N/A</v>
      </c>
    </row>
    <row r="1782" spans="1:39" x14ac:dyDescent="0.2">
      <c r="A1782" s="1" t="s">
        <v>3251</v>
      </c>
      <c r="B1782" s="1" t="s">
        <v>3252</v>
      </c>
      <c r="C1782" s="57">
        <v>0</v>
      </c>
      <c r="D1782" s="57">
        <v>75299.460000000006</v>
      </c>
      <c r="E1782" s="58">
        <v>192952.41</v>
      </c>
      <c r="F1782" s="58">
        <v>179903.11</v>
      </c>
      <c r="G1782" s="57">
        <v>192952.41</v>
      </c>
      <c r="H1782" s="57">
        <v>255202.57</v>
      </c>
      <c r="I1782" s="57">
        <v>0</v>
      </c>
      <c r="J1782" s="57">
        <v>62250.16</v>
      </c>
      <c r="K1782" s="57">
        <f t="shared" si="88"/>
        <v>-62250.16</v>
      </c>
      <c r="L1782" s="1" t="s">
        <v>5864</v>
      </c>
      <c r="M1782" s="1" t="s">
        <v>6928</v>
      </c>
      <c r="N1782" s="1" t="s">
        <v>6792</v>
      </c>
      <c r="O1782" s="1" t="s">
        <v>5864</v>
      </c>
      <c r="P1782" s="21" t="s">
        <v>6547</v>
      </c>
      <c r="S1782" s="1" t="s">
        <v>6844</v>
      </c>
      <c r="U1782" s="1" t="str">
        <f t="shared" si="89"/>
        <v>'501</v>
      </c>
      <c r="AH1782" s="1" t="str">
        <f t="shared" si="94"/>
        <v>'501432</v>
      </c>
      <c r="AI1782" s="2">
        <f t="shared" si="95"/>
        <v>62250.16</v>
      </c>
      <c r="AJ1782" s="2" t="str">
        <f t="shared" si="96"/>
        <v>Nekamat</v>
      </c>
      <c r="AM1782" s="1" t="s">
        <v>3251</v>
      </c>
    </row>
    <row r="1783" spans="1:39" x14ac:dyDescent="0.2">
      <c r="A1783" s="1" t="s">
        <v>6173</v>
      </c>
      <c r="B1783" s="1" t="s">
        <v>6174</v>
      </c>
      <c r="C1783" s="57">
        <v>0</v>
      </c>
      <c r="D1783" s="57">
        <v>30021.99</v>
      </c>
      <c r="E1783" s="58">
        <v>30021.99</v>
      </c>
      <c r="F1783" s="58">
        <v>0</v>
      </c>
      <c r="G1783" s="57">
        <v>30021.99</v>
      </c>
      <c r="H1783" s="57">
        <v>30021.99</v>
      </c>
      <c r="I1783" s="57">
        <v>0</v>
      </c>
      <c r="J1783" s="57">
        <v>0</v>
      </c>
      <c r="K1783" s="57">
        <f t="shared" si="88"/>
        <v>0</v>
      </c>
      <c r="L1783" s="1" t="s">
        <v>5864</v>
      </c>
      <c r="M1783" s="1" t="s">
        <v>6928</v>
      </c>
      <c r="N1783" s="1" t="s">
        <v>6792</v>
      </c>
      <c r="O1783" s="1" t="s">
        <v>5864</v>
      </c>
      <c r="P1783" s="21" t="s">
        <v>6548</v>
      </c>
      <c r="U1783" s="1" t="str">
        <f t="shared" si="89"/>
        <v>'501</v>
      </c>
      <c r="AH1783" s="1" t="str">
        <f t="shared" si="94"/>
        <v>'501450</v>
      </c>
      <c r="AI1783" s="2">
        <f t="shared" si="95"/>
        <v>0</v>
      </c>
      <c r="AJ1783" s="2" t="str">
        <f t="shared" si="96"/>
        <v>Nekamat</v>
      </c>
      <c r="AM1783" s="1" t="e">
        <v>#N/A</v>
      </c>
    </row>
    <row r="1784" spans="1:39" x14ac:dyDescent="0.2">
      <c r="A1784" s="1" t="s">
        <v>6175</v>
      </c>
      <c r="B1784" s="1" t="s">
        <v>6176</v>
      </c>
      <c r="C1784" s="57">
        <v>0</v>
      </c>
      <c r="D1784" s="57">
        <v>2268.48</v>
      </c>
      <c r="E1784" s="58">
        <v>0</v>
      </c>
      <c r="F1784" s="58">
        <v>-2268.48</v>
      </c>
      <c r="G1784" s="57">
        <v>0</v>
      </c>
      <c r="H1784" s="57">
        <v>0</v>
      </c>
      <c r="I1784" s="57">
        <v>0</v>
      </c>
      <c r="J1784" s="57">
        <v>0</v>
      </c>
      <c r="K1784" s="57">
        <f t="shared" si="88"/>
        <v>0</v>
      </c>
      <c r="L1784" s="1" t="s">
        <v>5864</v>
      </c>
      <c r="M1784" s="1" t="s">
        <v>6928</v>
      </c>
      <c r="N1784" s="1" t="s">
        <v>6792</v>
      </c>
      <c r="O1784" s="1" t="s">
        <v>5864</v>
      </c>
      <c r="P1784" s="21" t="s">
        <v>6548</v>
      </c>
      <c r="U1784" s="1" t="str">
        <f t="shared" si="89"/>
        <v>'501</v>
      </c>
      <c r="AH1784" s="1" t="str">
        <f t="shared" si="94"/>
        <v>'5014501</v>
      </c>
      <c r="AI1784" s="2">
        <f t="shared" si="95"/>
        <v>0</v>
      </c>
      <c r="AJ1784" s="2" t="str">
        <f t="shared" si="96"/>
        <v>Kamatonosni</v>
      </c>
      <c r="AM1784" s="1" t="e">
        <v>#N/A</v>
      </c>
    </row>
    <row r="1785" spans="1:39" x14ac:dyDescent="0.2">
      <c r="A1785" s="1" t="s">
        <v>3253</v>
      </c>
      <c r="B1785" s="1" t="s">
        <v>3254</v>
      </c>
      <c r="C1785" s="57">
        <v>0</v>
      </c>
      <c r="D1785" s="57">
        <v>378461.31</v>
      </c>
      <c r="E1785" s="58">
        <v>510235.85</v>
      </c>
      <c r="F1785" s="58">
        <v>142844.54</v>
      </c>
      <c r="G1785" s="57">
        <v>510235.85</v>
      </c>
      <c r="H1785" s="57">
        <v>521305.85</v>
      </c>
      <c r="I1785" s="57">
        <v>0</v>
      </c>
      <c r="J1785" s="57">
        <v>11070</v>
      </c>
      <c r="K1785" s="57">
        <f t="shared" si="88"/>
        <v>-11070</v>
      </c>
      <c r="L1785" s="1" t="s">
        <v>5864</v>
      </c>
      <c r="M1785" s="1" t="s">
        <v>6928</v>
      </c>
      <c r="N1785" s="1" t="s">
        <v>6792</v>
      </c>
      <c r="O1785" s="1" t="s">
        <v>5864</v>
      </c>
      <c r="P1785" s="21" t="s">
        <v>6548</v>
      </c>
      <c r="S1785" s="1" t="s">
        <v>6847</v>
      </c>
      <c r="U1785" s="1" t="str">
        <f t="shared" si="89"/>
        <v>'501</v>
      </c>
      <c r="AH1785" s="1" t="str">
        <f t="shared" si="94"/>
        <v>'5014580</v>
      </c>
      <c r="AI1785" s="2">
        <f t="shared" si="95"/>
        <v>11070</v>
      </c>
      <c r="AJ1785" s="2" t="str">
        <f t="shared" si="96"/>
        <v>Nekamat</v>
      </c>
      <c r="AM1785" s="1" t="s">
        <v>3253</v>
      </c>
    </row>
    <row r="1786" spans="1:39" x14ac:dyDescent="0.2">
      <c r="A1786" s="1" t="s">
        <v>3255</v>
      </c>
      <c r="B1786" s="1" t="s">
        <v>3256</v>
      </c>
      <c r="C1786" s="57">
        <v>0</v>
      </c>
      <c r="D1786" s="57">
        <v>721702.75</v>
      </c>
      <c r="E1786" s="58">
        <v>722601.49</v>
      </c>
      <c r="F1786" s="58">
        <v>472740.86</v>
      </c>
      <c r="G1786" s="57">
        <v>722601.49</v>
      </c>
      <c r="H1786" s="57">
        <v>1194443.6100000001</v>
      </c>
      <c r="I1786" s="57">
        <v>0</v>
      </c>
      <c r="J1786" s="57">
        <v>471842.12</v>
      </c>
      <c r="K1786" s="57">
        <f t="shared" si="88"/>
        <v>-471842.12</v>
      </c>
      <c r="L1786" s="1" t="s">
        <v>5864</v>
      </c>
      <c r="M1786" s="1" t="s">
        <v>6928</v>
      </c>
      <c r="N1786" s="1" t="s">
        <v>6792</v>
      </c>
      <c r="O1786" s="1" t="s">
        <v>5864</v>
      </c>
      <c r="P1786" s="21" t="s">
        <v>6548</v>
      </c>
      <c r="S1786" s="1" t="s">
        <v>6847</v>
      </c>
      <c r="U1786" s="1" t="str">
        <f t="shared" si="89"/>
        <v>'501</v>
      </c>
      <c r="AH1786" s="1" t="str">
        <f t="shared" si="94"/>
        <v>'5014581</v>
      </c>
      <c r="AI1786" s="2">
        <f t="shared" si="95"/>
        <v>471842.12</v>
      </c>
      <c r="AJ1786" s="2" t="str">
        <f t="shared" si="96"/>
        <v>Kamatonosni</v>
      </c>
      <c r="AM1786" s="1" t="s">
        <v>3255</v>
      </c>
    </row>
    <row r="1787" spans="1:39" x14ac:dyDescent="0.2">
      <c r="A1787" s="1" t="s">
        <v>3257</v>
      </c>
      <c r="B1787" s="1" t="s">
        <v>3258</v>
      </c>
      <c r="C1787" s="57">
        <v>0</v>
      </c>
      <c r="D1787" s="57">
        <v>606514.31000000006</v>
      </c>
      <c r="E1787" s="58">
        <v>566281.24</v>
      </c>
      <c r="F1787" s="58">
        <v>118548.73</v>
      </c>
      <c r="G1787" s="57">
        <v>566281.24</v>
      </c>
      <c r="H1787" s="57">
        <v>725063.04</v>
      </c>
      <c r="I1787" s="57">
        <v>0</v>
      </c>
      <c r="J1787" s="57">
        <v>158781.79999999999</v>
      </c>
      <c r="K1787" s="57">
        <f t="shared" si="88"/>
        <v>-158781.79999999999</v>
      </c>
      <c r="L1787" s="1" t="s">
        <v>5864</v>
      </c>
      <c r="M1787" s="1" t="s">
        <v>6928</v>
      </c>
      <c r="N1787" s="1" t="s">
        <v>6792</v>
      </c>
      <c r="O1787" s="1" t="s">
        <v>5864</v>
      </c>
      <c r="P1787" s="21" t="s">
        <v>6548</v>
      </c>
      <c r="S1787" s="1" t="s">
        <v>6847</v>
      </c>
      <c r="U1787" s="1" t="str">
        <f t="shared" si="89"/>
        <v>'501</v>
      </c>
      <c r="AH1787" s="1" t="str">
        <f t="shared" si="94"/>
        <v>'5014591</v>
      </c>
      <c r="AI1787" s="2">
        <f t="shared" si="95"/>
        <v>158781.79999999999</v>
      </c>
      <c r="AJ1787" s="2" t="str">
        <f t="shared" si="96"/>
        <v>Kamatonosni</v>
      </c>
      <c r="AM1787" s="1" t="s">
        <v>3257</v>
      </c>
    </row>
    <row r="1788" spans="1:39" x14ac:dyDescent="0.2">
      <c r="A1788" s="1" t="s">
        <v>3259</v>
      </c>
      <c r="B1788" s="1" t="s">
        <v>3260</v>
      </c>
      <c r="C1788" s="57">
        <v>0</v>
      </c>
      <c r="D1788" s="57">
        <v>292764.02</v>
      </c>
      <c r="E1788" s="58">
        <v>15774.78</v>
      </c>
      <c r="F1788" s="58">
        <v>26467.599999999999</v>
      </c>
      <c r="G1788" s="57">
        <v>15774.78</v>
      </c>
      <c r="H1788" s="57">
        <v>319231.62</v>
      </c>
      <c r="I1788" s="57">
        <v>0</v>
      </c>
      <c r="J1788" s="57">
        <v>303456.84000000003</v>
      </c>
      <c r="K1788" s="57">
        <f t="shared" si="88"/>
        <v>-303456.84000000003</v>
      </c>
      <c r="L1788" s="1" t="s">
        <v>5864</v>
      </c>
      <c r="M1788" s="1" t="s">
        <v>6928</v>
      </c>
      <c r="N1788" s="1" t="s">
        <v>6792</v>
      </c>
      <c r="O1788" s="1" t="s">
        <v>5864</v>
      </c>
      <c r="P1788" s="21" t="s">
        <v>6544</v>
      </c>
      <c r="S1788" s="1" t="s">
        <v>6852</v>
      </c>
      <c r="U1788" s="1" t="str">
        <f t="shared" si="89"/>
        <v>'501</v>
      </c>
      <c r="AH1788" s="1" t="str">
        <f t="shared" si="94"/>
        <v>'50150</v>
      </c>
      <c r="AI1788" s="2">
        <f t="shared" si="95"/>
        <v>303456.84000000003</v>
      </c>
      <c r="AJ1788" s="2" t="str">
        <f t="shared" si="96"/>
        <v>Nekamat</v>
      </c>
      <c r="AM1788" s="1" t="s">
        <v>3259</v>
      </c>
    </row>
    <row r="1789" spans="1:39" x14ac:dyDescent="0.2">
      <c r="A1789" s="1" t="s">
        <v>3261</v>
      </c>
      <c r="B1789" s="1" t="s">
        <v>3262</v>
      </c>
      <c r="C1789" s="57">
        <v>0</v>
      </c>
      <c r="D1789" s="57">
        <v>77313.850000000006</v>
      </c>
      <c r="E1789" s="58">
        <v>77.16</v>
      </c>
      <c r="F1789" s="58">
        <v>110125.34</v>
      </c>
      <c r="G1789" s="57">
        <v>77.16</v>
      </c>
      <c r="H1789" s="57">
        <v>187439.19</v>
      </c>
      <c r="I1789" s="57">
        <v>0</v>
      </c>
      <c r="J1789" s="57">
        <v>187362.03</v>
      </c>
      <c r="K1789" s="57">
        <f t="shared" si="88"/>
        <v>-187362.03</v>
      </c>
      <c r="L1789" s="1" t="s">
        <v>5864</v>
      </c>
      <c r="M1789" s="1" t="s">
        <v>6928</v>
      </c>
      <c r="N1789" s="1" t="s">
        <v>6792</v>
      </c>
      <c r="O1789" s="1" t="s">
        <v>5864</v>
      </c>
      <c r="P1789" s="21" t="s">
        <v>6547</v>
      </c>
      <c r="S1789" s="1" t="s">
        <v>6851</v>
      </c>
      <c r="U1789" s="1" t="str">
        <f t="shared" si="89"/>
        <v>'501</v>
      </c>
      <c r="AH1789" s="1" t="str">
        <f t="shared" si="94"/>
        <v>'50153</v>
      </c>
      <c r="AI1789" s="2">
        <f t="shared" si="95"/>
        <v>187362.03</v>
      </c>
      <c r="AJ1789" s="2" t="str">
        <f t="shared" si="96"/>
        <v>Nekamat</v>
      </c>
      <c r="AM1789" s="1" t="s">
        <v>3261</v>
      </c>
    </row>
    <row r="1790" spans="1:39" x14ac:dyDescent="0.2">
      <c r="A1790" s="1" t="s">
        <v>3263</v>
      </c>
      <c r="B1790" s="1" t="s">
        <v>3264</v>
      </c>
      <c r="C1790" s="57">
        <v>0</v>
      </c>
      <c r="D1790" s="57">
        <v>0</v>
      </c>
      <c r="E1790" s="58">
        <v>0</v>
      </c>
      <c r="F1790" s="58">
        <v>50851.58</v>
      </c>
      <c r="G1790" s="57">
        <v>0</v>
      </c>
      <c r="H1790" s="57">
        <v>50851.58</v>
      </c>
      <c r="I1790" s="57">
        <v>0</v>
      </c>
      <c r="J1790" s="57">
        <v>50851.58</v>
      </c>
      <c r="K1790" s="57">
        <f t="shared" si="88"/>
        <v>-50851.58</v>
      </c>
      <c r="L1790" s="1" t="s">
        <v>5864</v>
      </c>
      <c r="M1790" s="1" t="s">
        <v>6928</v>
      </c>
      <c r="N1790" s="1" t="s">
        <v>6792</v>
      </c>
      <c r="O1790" s="1" t="s">
        <v>5864</v>
      </c>
      <c r="P1790" s="21" t="s">
        <v>6547</v>
      </c>
      <c r="S1790" s="1" t="s">
        <v>6851</v>
      </c>
      <c r="U1790" s="1" t="str">
        <f t="shared" si="89"/>
        <v>'501</v>
      </c>
      <c r="AH1790" s="1" t="str">
        <f t="shared" si="94"/>
        <v>'501530</v>
      </c>
      <c r="AI1790" s="2">
        <f t="shared" si="95"/>
        <v>50851.58</v>
      </c>
      <c r="AJ1790" s="2" t="str">
        <f t="shared" si="96"/>
        <v>Nekamat</v>
      </c>
      <c r="AM1790" s="1" t="s">
        <v>3263</v>
      </c>
    </row>
    <row r="1791" spans="1:39" x14ac:dyDescent="0.2">
      <c r="A1791" s="1" t="s">
        <v>3265</v>
      </c>
      <c r="B1791" s="1" t="s">
        <v>3266</v>
      </c>
      <c r="C1791" s="57">
        <v>0</v>
      </c>
      <c r="D1791" s="57">
        <v>0</v>
      </c>
      <c r="E1791" s="58">
        <v>0</v>
      </c>
      <c r="F1791" s="58">
        <v>97791.5</v>
      </c>
      <c r="G1791" s="57">
        <v>0</v>
      </c>
      <c r="H1791" s="57">
        <v>97791.5</v>
      </c>
      <c r="I1791" s="57">
        <v>0</v>
      </c>
      <c r="J1791" s="57">
        <v>97791.5</v>
      </c>
      <c r="K1791" s="57">
        <f t="shared" si="88"/>
        <v>-97791.5</v>
      </c>
      <c r="L1791" s="1" t="s">
        <v>5864</v>
      </c>
      <c r="M1791" s="1" t="s">
        <v>6928</v>
      </c>
      <c r="N1791" s="1" t="s">
        <v>6792</v>
      </c>
      <c r="O1791" s="1" t="s">
        <v>5864</v>
      </c>
      <c r="P1791" s="21" t="s">
        <v>6547</v>
      </c>
      <c r="S1791" s="1" t="s">
        <v>6851</v>
      </c>
      <c r="U1791" s="1" t="str">
        <f t="shared" si="89"/>
        <v>'501</v>
      </c>
      <c r="AH1791" s="1" t="str">
        <f t="shared" si="94"/>
        <v>'5015301</v>
      </c>
      <c r="AI1791" s="2">
        <f t="shared" si="95"/>
        <v>97791.5</v>
      </c>
      <c r="AJ1791" s="2" t="str">
        <f t="shared" si="96"/>
        <v>Kamatonosni</v>
      </c>
      <c r="AM1791" s="1" t="s">
        <v>3265</v>
      </c>
    </row>
    <row r="1792" spans="1:39" x14ac:dyDescent="0.2">
      <c r="A1792" s="1" t="s">
        <v>3267</v>
      </c>
      <c r="B1792" s="1" t="s">
        <v>3268</v>
      </c>
      <c r="C1792" s="57">
        <v>0</v>
      </c>
      <c r="D1792" s="57">
        <v>78679.55</v>
      </c>
      <c r="E1792" s="58">
        <v>32068.959999999999</v>
      </c>
      <c r="F1792" s="58">
        <v>571.39</v>
      </c>
      <c r="G1792" s="57">
        <v>32068.959999999999</v>
      </c>
      <c r="H1792" s="57">
        <v>79250.94</v>
      </c>
      <c r="I1792" s="57">
        <v>0</v>
      </c>
      <c r="J1792" s="57">
        <v>47181.98</v>
      </c>
      <c r="K1792" s="57">
        <f t="shared" si="88"/>
        <v>-47181.98</v>
      </c>
      <c r="L1792" s="1" t="s">
        <v>5864</v>
      </c>
      <c r="M1792" s="1" t="s">
        <v>6928</v>
      </c>
      <c r="N1792" s="1" t="s">
        <v>6792</v>
      </c>
      <c r="O1792" s="1" t="s">
        <v>5864</v>
      </c>
      <c r="P1792" s="21" t="s">
        <v>6548</v>
      </c>
      <c r="S1792" s="1" t="s">
        <v>6846</v>
      </c>
      <c r="U1792" s="1" t="str">
        <f t="shared" si="89"/>
        <v>'501</v>
      </c>
      <c r="AH1792" s="1" t="str">
        <f t="shared" si="94"/>
        <v>'50155</v>
      </c>
      <c r="AI1792" s="2">
        <f t="shared" si="95"/>
        <v>47181.98</v>
      </c>
      <c r="AJ1792" s="2" t="str">
        <f t="shared" si="96"/>
        <v>Nekamat</v>
      </c>
      <c r="AM1792" s="1" t="s">
        <v>3267</v>
      </c>
    </row>
    <row r="1793" spans="1:39" x14ac:dyDescent="0.2">
      <c r="A1793" s="1" t="s">
        <v>6177</v>
      </c>
      <c r="B1793" s="1" t="s">
        <v>6178</v>
      </c>
      <c r="C1793" s="57">
        <v>0</v>
      </c>
      <c r="D1793" s="57">
        <v>12779.16</v>
      </c>
      <c r="E1793" s="58">
        <v>12779.16</v>
      </c>
      <c r="F1793" s="58">
        <v>0</v>
      </c>
      <c r="G1793" s="57">
        <v>12779.16</v>
      </c>
      <c r="H1793" s="57">
        <v>12779.16</v>
      </c>
      <c r="I1793" s="57">
        <v>0</v>
      </c>
      <c r="J1793" s="57">
        <v>0</v>
      </c>
      <c r="K1793" s="57">
        <f t="shared" si="88"/>
        <v>0</v>
      </c>
      <c r="L1793" s="1" t="s">
        <v>5864</v>
      </c>
      <c r="M1793" s="1" t="s">
        <v>6928</v>
      </c>
      <c r="N1793" s="1" t="s">
        <v>6792</v>
      </c>
      <c r="O1793" s="1" t="s">
        <v>5864</v>
      </c>
      <c r="P1793" s="21" t="s">
        <v>6548</v>
      </c>
      <c r="U1793" s="1" t="str">
        <f t="shared" si="89"/>
        <v>'501</v>
      </c>
      <c r="AH1793" s="1" t="str">
        <f t="shared" si="94"/>
        <v>'501550</v>
      </c>
      <c r="AI1793" s="2">
        <f t="shared" si="95"/>
        <v>0</v>
      </c>
      <c r="AJ1793" s="2" t="str">
        <f t="shared" si="96"/>
        <v>Nekamat</v>
      </c>
      <c r="AM1793" s="1" t="e">
        <v>#N/A</v>
      </c>
    </row>
    <row r="1794" spans="1:39" x14ac:dyDescent="0.2">
      <c r="A1794" s="1" t="s">
        <v>3269</v>
      </c>
      <c r="B1794" s="1" t="s">
        <v>3270</v>
      </c>
      <c r="C1794" s="57">
        <v>0</v>
      </c>
      <c r="D1794" s="57">
        <v>445342.49</v>
      </c>
      <c r="E1794" s="58">
        <v>105028.07</v>
      </c>
      <c r="F1794" s="58">
        <v>0</v>
      </c>
      <c r="G1794" s="57">
        <v>105028.07</v>
      </c>
      <c r="H1794" s="57">
        <v>445342.49</v>
      </c>
      <c r="I1794" s="57">
        <v>0</v>
      </c>
      <c r="J1794" s="57">
        <v>340314.42</v>
      </c>
      <c r="K1794" s="57">
        <f t="shared" si="88"/>
        <v>-340314.42</v>
      </c>
      <c r="L1794" s="1" t="s">
        <v>5864</v>
      </c>
      <c r="M1794" s="1" t="s">
        <v>6928</v>
      </c>
      <c r="N1794" s="1" t="s">
        <v>6792</v>
      </c>
      <c r="O1794" s="1" t="s">
        <v>5864</v>
      </c>
      <c r="P1794" s="21" t="s">
        <v>6548</v>
      </c>
      <c r="S1794" s="1" t="s">
        <v>6846</v>
      </c>
      <c r="U1794" s="1" t="str">
        <f t="shared" si="89"/>
        <v>'501</v>
      </c>
      <c r="AH1794" s="1" t="str">
        <f t="shared" si="94"/>
        <v>'5015501</v>
      </c>
      <c r="AI1794" s="2">
        <f t="shared" si="95"/>
        <v>340314.42</v>
      </c>
      <c r="AJ1794" s="2" t="str">
        <f t="shared" si="96"/>
        <v>Kamatonosni</v>
      </c>
      <c r="AM1794" s="1" t="s">
        <v>3269</v>
      </c>
    </row>
    <row r="1795" spans="1:39" x14ac:dyDescent="0.2">
      <c r="A1795" s="1" t="s">
        <v>3271</v>
      </c>
      <c r="B1795" s="1" t="s">
        <v>3272</v>
      </c>
      <c r="C1795" s="57">
        <v>0</v>
      </c>
      <c r="D1795" s="57">
        <v>315183.98</v>
      </c>
      <c r="E1795" s="58">
        <v>195615.8</v>
      </c>
      <c r="F1795" s="58">
        <v>26827.42</v>
      </c>
      <c r="G1795" s="57">
        <v>195615.8</v>
      </c>
      <c r="H1795" s="57">
        <v>342011.4</v>
      </c>
      <c r="I1795" s="57">
        <v>0</v>
      </c>
      <c r="J1795" s="57">
        <v>146395.6</v>
      </c>
      <c r="K1795" s="57">
        <f t="shared" si="88"/>
        <v>-146395.6</v>
      </c>
      <c r="L1795" s="1" t="s">
        <v>5864</v>
      </c>
      <c r="M1795" s="1" t="s">
        <v>6928</v>
      </c>
      <c r="N1795" s="1" t="s">
        <v>6792</v>
      </c>
      <c r="O1795" s="1" t="s">
        <v>5864</v>
      </c>
      <c r="P1795" s="21" t="s">
        <v>6548</v>
      </c>
      <c r="S1795" s="1" t="s">
        <v>6846</v>
      </c>
      <c r="U1795" s="1" t="str">
        <f t="shared" si="89"/>
        <v>'501</v>
      </c>
      <c r="AH1795" s="1" t="str">
        <f t="shared" si="94"/>
        <v>'501551</v>
      </c>
      <c r="AI1795" s="2">
        <f t="shared" si="95"/>
        <v>146395.6</v>
      </c>
      <c r="AJ1795" s="2" t="str">
        <f t="shared" si="96"/>
        <v>Kamatonosni</v>
      </c>
      <c r="AM1795" s="1" t="s">
        <v>3271</v>
      </c>
    </row>
    <row r="1796" spans="1:39" x14ac:dyDescent="0.2">
      <c r="A1796" s="1" t="s">
        <v>3273</v>
      </c>
      <c r="B1796" s="1" t="s">
        <v>3274</v>
      </c>
      <c r="C1796" s="57">
        <v>0</v>
      </c>
      <c r="D1796" s="57">
        <v>0</v>
      </c>
      <c r="E1796" s="58">
        <v>0</v>
      </c>
      <c r="F1796" s="58">
        <v>410724.3</v>
      </c>
      <c r="G1796" s="57">
        <v>0</v>
      </c>
      <c r="H1796" s="57">
        <v>410724.3</v>
      </c>
      <c r="I1796" s="57">
        <v>0</v>
      </c>
      <c r="J1796" s="57">
        <v>410724.3</v>
      </c>
      <c r="K1796" s="57">
        <f t="shared" si="88"/>
        <v>-410724.3</v>
      </c>
      <c r="L1796" s="1" t="s">
        <v>5864</v>
      </c>
      <c r="M1796" s="1" t="s">
        <v>6928</v>
      </c>
      <c r="N1796" s="1" t="s">
        <v>6792</v>
      </c>
      <c r="O1796" s="1" t="s">
        <v>5864</v>
      </c>
      <c r="P1796" s="21" t="s">
        <v>6550</v>
      </c>
      <c r="S1796" s="1" t="s">
        <v>6851</v>
      </c>
      <c r="U1796" s="1" t="str">
        <f t="shared" si="89"/>
        <v>'501</v>
      </c>
      <c r="AH1796" s="1" t="str">
        <f t="shared" si="94"/>
        <v>'5016810</v>
      </c>
      <c r="AI1796" s="2">
        <f t="shared" si="95"/>
        <v>410724.3</v>
      </c>
      <c r="AJ1796" s="2" t="str">
        <f t="shared" si="96"/>
        <v>Kamatonosni</v>
      </c>
      <c r="AM1796" s="1" t="s">
        <v>3273</v>
      </c>
    </row>
    <row r="1797" spans="1:39" x14ac:dyDescent="0.2">
      <c r="A1797" s="1" t="s">
        <v>3275</v>
      </c>
      <c r="B1797" s="1" t="s">
        <v>3276</v>
      </c>
      <c r="C1797" s="57">
        <v>0</v>
      </c>
      <c r="D1797" s="57">
        <v>19734.990000000002</v>
      </c>
      <c r="E1797" s="58">
        <v>0</v>
      </c>
      <c r="F1797" s="58">
        <v>0</v>
      </c>
      <c r="G1797" s="57">
        <v>0</v>
      </c>
      <c r="H1797" s="57">
        <v>19734.990000000002</v>
      </c>
      <c r="I1797" s="57">
        <v>0</v>
      </c>
      <c r="J1797" s="57">
        <v>19734.990000000002</v>
      </c>
      <c r="K1797" s="57">
        <f t="shared" si="88"/>
        <v>-19734.990000000002</v>
      </c>
      <c r="L1797" s="1" t="s">
        <v>5864</v>
      </c>
      <c r="M1797" s="1" t="s">
        <v>6928</v>
      </c>
      <c r="N1797" s="1" t="s">
        <v>6792</v>
      </c>
      <c r="O1797" s="1" t="s">
        <v>5864</v>
      </c>
      <c r="P1797" s="21" t="s">
        <v>6548</v>
      </c>
      <c r="S1797" s="1" t="s">
        <v>6846</v>
      </c>
      <c r="U1797" s="1" t="str">
        <f t="shared" si="89"/>
        <v>'501</v>
      </c>
      <c r="AH1797" s="1" t="str">
        <f t="shared" si="94"/>
        <v>'50174</v>
      </c>
      <c r="AI1797" s="2">
        <f t="shared" si="95"/>
        <v>19734.990000000002</v>
      </c>
      <c r="AJ1797" s="2" t="str">
        <f t="shared" si="96"/>
        <v>Nekamat</v>
      </c>
      <c r="AM1797" s="1" t="s">
        <v>3275</v>
      </c>
    </row>
    <row r="1798" spans="1:39" x14ac:dyDescent="0.2">
      <c r="A1798" s="1" t="s">
        <v>6179</v>
      </c>
      <c r="B1798" s="1" t="s">
        <v>6180</v>
      </c>
      <c r="C1798" s="57">
        <v>0</v>
      </c>
      <c r="D1798" s="57">
        <v>29001.96</v>
      </c>
      <c r="E1798" s="58">
        <v>29001.96</v>
      </c>
      <c r="F1798" s="58">
        <v>0</v>
      </c>
      <c r="G1798" s="57">
        <v>29001.96</v>
      </c>
      <c r="H1798" s="57">
        <v>29001.96</v>
      </c>
      <c r="I1798" s="57">
        <v>0</v>
      </c>
      <c r="J1798" s="57">
        <v>0</v>
      </c>
      <c r="K1798" s="57">
        <f t="shared" si="88"/>
        <v>0</v>
      </c>
      <c r="L1798" s="1" t="s">
        <v>5864</v>
      </c>
      <c r="M1798" s="1" t="s">
        <v>6928</v>
      </c>
      <c r="N1798" s="1" t="s">
        <v>6792</v>
      </c>
      <c r="O1798" s="1" t="s">
        <v>5864</v>
      </c>
      <c r="P1798" s="21" t="s">
        <v>6548</v>
      </c>
      <c r="U1798" s="1" t="str">
        <f t="shared" si="89"/>
        <v>'501</v>
      </c>
      <c r="AH1798" s="1" t="str">
        <f t="shared" si="94"/>
        <v>'5017410</v>
      </c>
      <c r="AI1798" s="2">
        <f t="shared" si="95"/>
        <v>0</v>
      </c>
      <c r="AJ1798" s="2" t="str">
        <f t="shared" si="96"/>
        <v>Kamatonosni</v>
      </c>
      <c r="AM1798" s="1" t="e">
        <v>#N/A</v>
      </c>
    </row>
    <row r="1799" spans="1:39" x14ac:dyDescent="0.2">
      <c r="A1799" s="1" t="s">
        <v>3277</v>
      </c>
      <c r="B1799" s="1" t="s">
        <v>3278</v>
      </c>
      <c r="C1799" s="57">
        <v>0</v>
      </c>
      <c r="D1799" s="57">
        <v>599655.07999999996</v>
      </c>
      <c r="E1799" s="58">
        <v>598229.68999999994</v>
      </c>
      <c r="F1799" s="58">
        <v>137410.63</v>
      </c>
      <c r="G1799" s="57">
        <v>598229.68999999994</v>
      </c>
      <c r="H1799" s="57">
        <v>737065.71</v>
      </c>
      <c r="I1799" s="57">
        <v>0</v>
      </c>
      <c r="J1799" s="57">
        <v>138836.01999999999</v>
      </c>
      <c r="K1799" s="57">
        <f t="shared" ref="K1799:K1862" si="97">I1799-J1799</f>
        <v>-138836.01999999999</v>
      </c>
      <c r="L1799" s="1" t="s">
        <v>5864</v>
      </c>
      <c r="M1799" s="1" t="s">
        <v>6928</v>
      </c>
      <c r="N1799" s="1" t="s">
        <v>6792</v>
      </c>
      <c r="O1799" s="1" t="s">
        <v>5864</v>
      </c>
      <c r="P1799" s="21" t="s">
        <v>6548</v>
      </c>
      <c r="S1799" s="1" t="s">
        <v>6846</v>
      </c>
      <c r="U1799" s="1" t="str">
        <f t="shared" ref="U1799:U1862" si="98">LEFT(A1799,4)</f>
        <v>'501</v>
      </c>
      <c r="AH1799" s="1" t="str">
        <f t="shared" si="94"/>
        <v>'5017580</v>
      </c>
      <c r="AI1799" s="2">
        <f t="shared" si="95"/>
        <v>138836.01999999999</v>
      </c>
      <c r="AJ1799" s="2" t="str">
        <f t="shared" si="96"/>
        <v>Nekamat</v>
      </c>
      <c r="AM1799" s="1" t="s">
        <v>3277</v>
      </c>
    </row>
    <row r="1800" spans="1:39" x14ac:dyDescent="0.2">
      <c r="A1800" s="1" t="s">
        <v>3279</v>
      </c>
      <c r="B1800" s="1" t="s">
        <v>3280</v>
      </c>
      <c r="C1800" s="57">
        <v>0</v>
      </c>
      <c r="D1800" s="57">
        <v>1662801.64</v>
      </c>
      <c r="E1800" s="58">
        <v>1045121.22</v>
      </c>
      <c r="F1800" s="58">
        <v>1547432.23</v>
      </c>
      <c r="G1800" s="57">
        <v>1045121.22</v>
      </c>
      <c r="H1800" s="57">
        <v>3210233.87</v>
      </c>
      <c r="I1800" s="57">
        <v>0</v>
      </c>
      <c r="J1800" s="57">
        <v>2165112.65</v>
      </c>
      <c r="K1800" s="57">
        <f t="shared" si="97"/>
        <v>-2165112.65</v>
      </c>
      <c r="L1800" s="1" t="s">
        <v>5864</v>
      </c>
      <c r="M1800" s="1" t="s">
        <v>6928</v>
      </c>
      <c r="N1800" s="1" t="s">
        <v>6792</v>
      </c>
      <c r="O1800" s="1" t="s">
        <v>5864</v>
      </c>
      <c r="P1800" s="21" t="s">
        <v>6548</v>
      </c>
      <c r="S1800" s="1" t="s">
        <v>6846</v>
      </c>
      <c r="U1800" s="1" t="str">
        <f t="shared" si="98"/>
        <v>'501</v>
      </c>
      <c r="AH1800" s="1" t="str">
        <f t="shared" si="94"/>
        <v>'5017581</v>
      </c>
      <c r="AI1800" s="2">
        <f t="shared" si="95"/>
        <v>2165112.65</v>
      </c>
      <c r="AJ1800" s="2" t="str">
        <f t="shared" si="96"/>
        <v>Kamatonosni</v>
      </c>
      <c r="AM1800" s="1" t="s">
        <v>3279</v>
      </c>
    </row>
    <row r="1801" spans="1:39" x14ac:dyDescent="0.2">
      <c r="A1801" s="1" t="s">
        <v>3281</v>
      </c>
      <c r="B1801" s="1" t="s">
        <v>3282</v>
      </c>
      <c r="C1801" s="57">
        <v>0</v>
      </c>
      <c r="D1801" s="57">
        <v>2641055.08</v>
      </c>
      <c r="E1801" s="58">
        <v>1262436.54</v>
      </c>
      <c r="F1801" s="58">
        <v>437101.68</v>
      </c>
      <c r="G1801" s="57">
        <v>1262436.54</v>
      </c>
      <c r="H1801" s="57">
        <v>3078156.76</v>
      </c>
      <c r="I1801" s="57">
        <v>0</v>
      </c>
      <c r="J1801" s="57">
        <v>1815720.22</v>
      </c>
      <c r="K1801" s="57">
        <f t="shared" si="97"/>
        <v>-1815720.22</v>
      </c>
      <c r="L1801" s="1" t="s">
        <v>5864</v>
      </c>
      <c r="M1801" s="1" t="s">
        <v>6928</v>
      </c>
      <c r="N1801" s="1" t="s">
        <v>6792</v>
      </c>
      <c r="O1801" s="1" t="s">
        <v>5864</v>
      </c>
      <c r="P1801" s="21" t="s">
        <v>6548</v>
      </c>
      <c r="S1801" s="1" t="s">
        <v>6846</v>
      </c>
      <c r="U1801" s="1" t="str">
        <f t="shared" si="98"/>
        <v>'501</v>
      </c>
      <c r="AH1801" s="1" t="str">
        <f t="shared" si="94"/>
        <v>'5017591</v>
      </c>
      <c r="AI1801" s="2">
        <f t="shared" si="95"/>
        <v>1815720.22</v>
      </c>
      <c r="AJ1801" s="2" t="str">
        <f t="shared" si="96"/>
        <v>Kamatonosni</v>
      </c>
      <c r="AM1801" s="1" t="s">
        <v>3281</v>
      </c>
    </row>
    <row r="1802" spans="1:39" x14ac:dyDescent="0.2">
      <c r="A1802" s="1" t="s">
        <v>3283</v>
      </c>
      <c r="B1802" s="1" t="s">
        <v>3284</v>
      </c>
      <c r="C1802" s="57">
        <v>0</v>
      </c>
      <c r="D1802" s="57">
        <v>484257.75</v>
      </c>
      <c r="E1802" s="58">
        <v>126371.74</v>
      </c>
      <c r="F1802" s="58">
        <v>405525.18</v>
      </c>
      <c r="G1802" s="57">
        <v>126371.74</v>
      </c>
      <c r="H1802" s="57">
        <v>889782.93</v>
      </c>
      <c r="I1802" s="57">
        <v>0</v>
      </c>
      <c r="J1802" s="57">
        <v>763411.19</v>
      </c>
      <c r="K1802" s="57">
        <f t="shared" si="97"/>
        <v>-763411.19</v>
      </c>
      <c r="L1802" s="1" t="s">
        <v>5864</v>
      </c>
      <c r="M1802" s="1" t="s">
        <v>6928</v>
      </c>
      <c r="N1802" s="1" t="s">
        <v>6792</v>
      </c>
      <c r="O1802" s="1" t="s">
        <v>5864</v>
      </c>
      <c r="P1802" s="21" t="s">
        <v>6548</v>
      </c>
      <c r="S1802" s="1" t="s">
        <v>6846</v>
      </c>
      <c r="U1802" s="1" t="str">
        <f t="shared" si="98"/>
        <v>'501</v>
      </c>
      <c r="AH1802" s="1" t="str">
        <f t="shared" si="94"/>
        <v>'5019580</v>
      </c>
      <c r="AI1802" s="2">
        <f t="shared" si="95"/>
        <v>763411.19</v>
      </c>
      <c r="AJ1802" s="2" t="str">
        <f t="shared" si="96"/>
        <v>Nekamat</v>
      </c>
      <c r="AM1802" s="1" t="s">
        <v>3283</v>
      </c>
    </row>
    <row r="1803" spans="1:39" x14ac:dyDescent="0.2">
      <c r="A1803" s="1" t="s">
        <v>3285</v>
      </c>
      <c r="B1803" s="1" t="s">
        <v>3286</v>
      </c>
      <c r="C1803" s="57">
        <v>0</v>
      </c>
      <c r="D1803" s="57">
        <v>1406697.91</v>
      </c>
      <c r="E1803" s="58">
        <v>174036.01</v>
      </c>
      <c r="F1803" s="58">
        <v>1226175.33</v>
      </c>
      <c r="G1803" s="57">
        <v>174036.01</v>
      </c>
      <c r="H1803" s="57">
        <v>2632873.2400000002</v>
      </c>
      <c r="I1803" s="57">
        <v>0</v>
      </c>
      <c r="J1803" s="57">
        <v>2458837.23</v>
      </c>
      <c r="K1803" s="57">
        <f t="shared" si="97"/>
        <v>-2458837.23</v>
      </c>
      <c r="L1803" s="1" t="s">
        <v>5864</v>
      </c>
      <c r="M1803" s="1" t="s">
        <v>6928</v>
      </c>
      <c r="N1803" s="1" t="s">
        <v>6792</v>
      </c>
      <c r="O1803" s="1" t="s">
        <v>5864</v>
      </c>
      <c r="P1803" s="21" t="s">
        <v>6548</v>
      </c>
      <c r="S1803" s="1" t="s">
        <v>6846</v>
      </c>
      <c r="U1803" s="1" t="str">
        <f t="shared" si="98"/>
        <v>'501</v>
      </c>
      <c r="AH1803" s="1" t="str">
        <f t="shared" si="94"/>
        <v>'5019581</v>
      </c>
      <c r="AI1803" s="2">
        <f t="shared" si="95"/>
        <v>2458837.23</v>
      </c>
      <c r="AJ1803" s="2" t="str">
        <f t="shared" si="96"/>
        <v>Kamatonosni</v>
      </c>
      <c r="AM1803" s="1" t="s">
        <v>3285</v>
      </c>
    </row>
    <row r="1804" spans="1:39" x14ac:dyDescent="0.2">
      <c r="A1804" s="1" t="s">
        <v>3287</v>
      </c>
      <c r="B1804" s="1" t="s">
        <v>3288</v>
      </c>
      <c r="C1804" s="57">
        <v>0</v>
      </c>
      <c r="D1804" s="57">
        <v>1410604.93</v>
      </c>
      <c r="E1804" s="58">
        <v>384897.26</v>
      </c>
      <c r="F1804" s="58">
        <v>306623.45</v>
      </c>
      <c r="G1804" s="57">
        <v>384897.26</v>
      </c>
      <c r="H1804" s="57">
        <v>1717228.38</v>
      </c>
      <c r="I1804" s="57">
        <v>0</v>
      </c>
      <c r="J1804" s="57">
        <v>1332331.1200000001</v>
      </c>
      <c r="K1804" s="57">
        <f t="shared" si="97"/>
        <v>-1332331.1200000001</v>
      </c>
      <c r="L1804" s="1" t="s">
        <v>5864</v>
      </c>
      <c r="M1804" s="1" t="s">
        <v>6928</v>
      </c>
      <c r="N1804" s="1" t="s">
        <v>6792</v>
      </c>
      <c r="O1804" s="1" t="s">
        <v>5864</v>
      </c>
      <c r="P1804" s="21" t="s">
        <v>6548</v>
      </c>
      <c r="S1804" s="1" t="s">
        <v>6846</v>
      </c>
      <c r="U1804" s="1" t="str">
        <f t="shared" si="98"/>
        <v>'501</v>
      </c>
      <c r="AH1804" s="1" t="str">
        <f t="shared" si="94"/>
        <v>'5019591</v>
      </c>
      <c r="AI1804" s="2">
        <f t="shared" si="95"/>
        <v>1332331.1200000001</v>
      </c>
      <c r="AJ1804" s="2" t="str">
        <f t="shared" si="96"/>
        <v>Kamatonosni</v>
      </c>
      <c r="AM1804" s="1" t="s">
        <v>3287</v>
      </c>
    </row>
    <row r="1805" spans="1:39" x14ac:dyDescent="0.2">
      <c r="A1805" s="1" t="s">
        <v>3289</v>
      </c>
      <c r="B1805" s="1" t="s">
        <v>3290</v>
      </c>
      <c r="C1805" s="57">
        <v>0</v>
      </c>
      <c r="D1805" s="57">
        <v>13754152.91</v>
      </c>
      <c r="E1805" s="58">
        <v>82434980.409999996</v>
      </c>
      <c r="F1805" s="58">
        <v>80622267.939999998</v>
      </c>
      <c r="G1805" s="57">
        <v>82434980.409999996</v>
      </c>
      <c r="H1805" s="57">
        <v>94376420.849999994</v>
      </c>
      <c r="I1805" s="57">
        <v>0</v>
      </c>
      <c r="J1805" s="57">
        <v>11941440.439999999</v>
      </c>
      <c r="K1805" s="57">
        <f t="shared" si="97"/>
        <v>-11941440.439999999</v>
      </c>
      <c r="L1805" s="1" t="s">
        <v>5864</v>
      </c>
      <c r="M1805" s="1" t="s">
        <v>6928</v>
      </c>
      <c r="N1805" s="1" t="s">
        <v>6792</v>
      </c>
      <c r="O1805" s="1" t="s">
        <v>5864</v>
      </c>
      <c r="P1805" s="21" t="s">
        <v>6548</v>
      </c>
      <c r="S1805" s="1" t="s">
        <v>6836</v>
      </c>
      <c r="U1805" s="1" t="str">
        <f t="shared" si="98"/>
        <v>'503</v>
      </c>
      <c r="V1805" s="37" t="s">
        <v>6824</v>
      </c>
      <c r="W1805" s="55">
        <f>1371000*80.9450701%</f>
        <v>1109756.9110709999</v>
      </c>
      <c r="X1805" s="2">
        <f t="shared" ref="X1805:AE1809" si="99">+$W1805*X$5</f>
        <v>554878.45553549996</v>
      </c>
      <c r="Y1805" s="2">
        <f t="shared" si="99"/>
        <v>27743.922776774998</v>
      </c>
      <c r="Z1805" s="2">
        <f t="shared" si="99"/>
        <v>55487.845553549996</v>
      </c>
      <c r="AA1805" s="2">
        <f t="shared" si="99"/>
        <v>55487.845553549996</v>
      </c>
      <c r="AB1805" s="2">
        <f t="shared" si="99"/>
        <v>166463.53666064999</v>
      </c>
      <c r="AC1805" s="2">
        <f t="shared" si="99"/>
        <v>166463.53666064999</v>
      </c>
      <c r="AD1805" s="2">
        <f t="shared" si="99"/>
        <v>41615.884165162497</v>
      </c>
      <c r="AE1805" s="2">
        <f t="shared" si="99"/>
        <v>41615.884165162497</v>
      </c>
      <c r="AF1805" s="2">
        <f>SUBTOTAL(9,X1805:AE1805)</f>
        <v>1109756.9110709999</v>
      </c>
      <c r="AG1805" s="2">
        <f>+AF1805-1371000</f>
        <v>-261243.08892900008</v>
      </c>
      <c r="AJ1805" s="2"/>
      <c r="AM1805" s="1" t="s">
        <v>3289</v>
      </c>
    </row>
    <row r="1806" spans="1:39" x14ac:dyDescent="0.2">
      <c r="A1806" s="1" t="s">
        <v>3291</v>
      </c>
      <c r="B1806" s="1" t="s">
        <v>3292</v>
      </c>
      <c r="C1806" s="57">
        <v>0</v>
      </c>
      <c r="D1806" s="57">
        <v>7758217.7199999997</v>
      </c>
      <c r="E1806" s="58">
        <v>97071815.939999998</v>
      </c>
      <c r="F1806" s="58">
        <v>101605649.73</v>
      </c>
      <c r="G1806" s="57">
        <v>97071815.939999998</v>
      </c>
      <c r="H1806" s="57">
        <v>109363867.45</v>
      </c>
      <c r="I1806" s="57">
        <v>0</v>
      </c>
      <c r="J1806" s="57">
        <v>12292051.51</v>
      </c>
      <c r="K1806" s="57">
        <f t="shared" si="97"/>
        <v>-12292051.51</v>
      </c>
      <c r="L1806" s="1" t="s">
        <v>5864</v>
      </c>
      <c r="M1806" s="1" t="s">
        <v>6928</v>
      </c>
      <c r="N1806" s="1" t="s">
        <v>6792</v>
      </c>
      <c r="O1806" s="1" t="s">
        <v>5864</v>
      </c>
      <c r="P1806" s="21" t="s">
        <v>6548</v>
      </c>
      <c r="S1806" s="1" t="s">
        <v>6836</v>
      </c>
      <c r="U1806" s="1" t="str">
        <f t="shared" si="98"/>
        <v>'503</v>
      </c>
      <c r="V1806" s="37" t="s">
        <v>6854</v>
      </c>
      <c r="W1806" s="2">
        <f>+J1806*80.9450701%</f>
        <v>9949809.7114976067</v>
      </c>
      <c r="X1806" s="2">
        <f t="shared" si="99"/>
        <v>4974904.8557488034</v>
      </c>
      <c r="Y1806" s="2">
        <f t="shared" si="99"/>
        <v>248745.24278744019</v>
      </c>
      <c r="Z1806" s="2">
        <f t="shared" si="99"/>
        <v>497490.48557488038</v>
      </c>
      <c r="AA1806" s="2">
        <f t="shared" si="99"/>
        <v>497490.48557488038</v>
      </c>
      <c r="AB1806" s="2">
        <f t="shared" si="99"/>
        <v>1492471.4567246409</v>
      </c>
      <c r="AC1806" s="2">
        <f t="shared" si="99"/>
        <v>1492471.4567246409</v>
      </c>
      <c r="AD1806" s="2">
        <f t="shared" si="99"/>
        <v>373117.86418116023</v>
      </c>
      <c r="AE1806" s="2">
        <f t="shared" si="99"/>
        <v>373117.86418116023</v>
      </c>
      <c r="AF1806" s="2">
        <f>SUBTOTAL(9,X1806:AE1806)</f>
        <v>9949809.7114976086</v>
      </c>
      <c r="AG1806" s="2">
        <f>+AF1806-J1806</f>
        <v>-2342241.7985023912</v>
      </c>
      <c r="AH1806" s="1" t="str">
        <f t="shared" ref="AH1806:AH1852" si="100">VLOOKUP(A1806,ana_depoziti,1,0)</f>
        <v>'5030500</v>
      </c>
      <c r="AI1806" s="2">
        <f t="shared" ref="AI1806:AI1852" si="101">VLOOKUP(A1806,ana_depoziti,7,0)</f>
        <v>12292051.51</v>
      </c>
      <c r="AJ1806" s="2" t="str">
        <f t="shared" ref="AJ1806:AJ1852" si="102">VLOOKUP(A1806,ana_depoziti,10,0)</f>
        <v>Kamatonosni</v>
      </c>
      <c r="AM1806" s="1" t="s">
        <v>3291</v>
      </c>
    </row>
    <row r="1807" spans="1:39" x14ac:dyDescent="0.2">
      <c r="A1807" s="1" t="s">
        <v>3293</v>
      </c>
      <c r="B1807" s="1" t="s">
        <v>3294</v>
      </c>
      <c r="C1807" s="57">
        <v>0</v>
      </c>
      <c r="D1807" s="57">
        <v>7713485.1500000004</v>
      </c>
      <c r="E1807" s="58">
        <v>43621216.369999997</v>
      </c>
      <c r="F1807" s="58">
        <v>43994220.189999998</v>
      </c>
      <c r="G1807" s="57">
        <v>43621216.369999997</v>
      </c>
      <c r="H1807" s="57">
        <v>51707705.340000004</v>
      </c>
      <c r="I1807" s="57">
        <v>0</v>
      </c>
      <c r="J1807" s="57">
        <v>8086488.9699999997</v>
      </c>
      <c r="K1807" s="57">
        <f t="shared" si="97"/>
        <v>-8086488.9699999997</v>
      </c>
      <c r="L1807" s="1" t="s">
        <v>5864</v>
      </c>
      <c r="M1807" s="1" t="s">
        <v>6928</v>
      </c>
      <c r="N1807" s="1" t="s">
        <v>6792</v>
      </c>
      <c r="O1807" s="1" t="s">
        <v>5864</v>
      </c>
      <c r="P1807" s="21" t="s">
        <v>6548</v>
      </c>
      <c r="S1807" s="1" t="s">
        <v>6836</v>
      </c>
      <c r="U1807" s="1" t="str">
        <f t="shared" si="98"/>
        <v>'503</v>
      </c>
      <c r="V1807" s="37" t="s">
        <v>6854</v>
      </c>
      <c r="W1807" s="2">
        <f>+J1807*80.9450701%</f>
        <v>6545614.1653952673</v>
      </c>
      <c r="X1807" s="2">
        <f t="shared" si="99"/>
        <v>3272807.0826976337</v>
      </c>
      <c r="Y1807" s="2">
        <f t="shared" si="99"/>
        <v>163640.35413488169</v>
      </c>
      <c r="Z1807" s="2">
        <f t="shared" si="99"/>
        <v>327280.70826976339</v>
      </c>
      <c r="AA1807" s="2">
        <f t="shared" si="99"/>
        <v>327280.70826976339</v>
      </c>
      <c r="AB1807" s="2">
        <f t="shared" si="99"/>
        <v>981842.12480929005</v>
      </c>
      <c r="AC1807" s="2">
        <f t="shared" si="99"/>
        <v>981842.12480929005</v>
      </c>
      <c r="AD1807" s="2">
        <f t="shared" si="99"/>
        <v>245460.53120232251</v>
      </c>
      <c r="AE1807" s="2">
        <f t="shared" si="99"/>
        <v>245460.53120232251</v>
      </c>
      <c r="AF1807" s="2">
        <f>SUBTOTAL(9,X1807:AE1807)</f>
        <v>6545614.1653952682</v>
      </c>
      <c r="AG1807" s="2">
        <f>+AF1807-J1807</f>
        <v>-1540874.8046047315</v>
      </c>
      <c r="AH1807" s="1" t="str">
        <f t="shared" si="100"/>
        <v>'5030501</v>
      </c>
      <c r="AI1807" s="2">
        <f t="shared" si="101"/>
        <v>8086488.9699999997</v>
      </c>
      <c r="AJ1807" s="2" t="str">
        <f t="shared" si="102"/>
        <v>Kamatonosni</v>
      </c>
      <c r="AM1807" s="1" t="s">
        <v>3293</v>
      </c>
    </row>
    <row r="1808" spans="1:39" x14ac:dyDescent="0.2">
      <c r="A1808" s="1" t="s">
        <v>3295</v>
      </c>
      <c r="B1808" s="1" t="s">
        <v>3296</v>
      </c>
      <c r="C1808" s="57">
        <v>0</v>
      </c>
      <c r="D1808" s="57">
        <v>957566.3</v>
      </c>
      <c r="E1808" s="58">
        <v>1400938.39</v>
      </c>
      <c r="F1808" s="58">
        <v>1718216.86</v>
      </c>
      <c r="G1808" s="57">
        <v>1400938.39</v>
      </c>
      <c r="H1808" s="57">
        <v>2675783.16</v>
      </c>
      <c r="I1808" s="57">
        <v>0</v>
      </c>
      <c r="J1808" s="57">
        <v>1274844.77</v>
      </c>
      <c r="K1808" s="57">
        <f t="shared" si="97"/>
        <v>-1274844.77</v>
      </c>
      <c r="L1808" s="1" t="s">
        <v>5864</v>
      </c>
      <c r="M1808" s="1" t="s">
        <v>6928</v>
      </c>
      <c r="N1808" s="1" t="s">
        <v>6792</v>
      </c>
      <c r="O1808" s="1" t="s">
        <v>5864</v>
      </c>
      <c r="P1808" s="21" t="s">
        <v>6548</v>
      </c>
      <c r="S1808" s="1" t="s">
        <v>6836</v>
      </c>
      <c r="U1808" s="1" t="str">
        <f t="shared" si="98"/>
        <v>'503</v>
      </c>
      <c r="V1808" s="37" t="s">
        <v>6854</v>
      </c>
      <c r="W1808" s="2">
        <f>+J1808*80.9450701%</f>
        <v>1031923.9927426837</v>
      </c>
      <c r="X1808" s="2">
        <f t="shared" si="99"/>
        <v>515961.99637134187</v>
      </c>
      <c r="Y1808" s="2">
        <f t="shared" si="99"/>
        <v>25798.099818567094</v>
      </c>
      <c r="Z1808" s="2">
        <f t="shared" si="99"/>
        <v>51596.199637134188</v>
      </c>
      <c r="AA1808" s="2">
        <f t="shared" si="99"/>
        <v>51596.199637134188</v>
      </c>
      <c r="AB1808" s="2">
        <f t="shared" si="99"/>
        <v>154788.59891140254</v>
      </c>
      <c r="AC1808" s="2">
        <f t="shared" si="99"/>
        <v>154788.59891140254</v>
      </c>
      <c r="AD1808" s="2">
        <f t="shared" si="99"/>
        <v>38697.149727850636</v>
      </c>
      <c r="AE1808" s="2">
        <f t="shared" si="99"/>
        <v>38697.149727850636</v>
      </c>
      <c r="AF1808" s="2">
        <f>SUBTOTAL(9,X1808:AE1808)</f>
        <v>1031923.9927426837</v>
      </c>
      <c r="AG1808" s="2">
        <f>+AF1808-J1808</f>
        <v>-242920.77725731628</v>
      </c>
      <c r="AH1808" s="1" t="str">
        <f t="shared" si="100"/>
        <v>'5030502</v>
      </c>
      <c r="AI1808" s="2">
        <f t="shared" si="101"/>
        <v>1274844.77</v>
      </c>
      <c r="AJ1808" s="2" t="str">
        <f t="shared" si="102"/>
        <v>Kamatonosni</v>
      </c>
      <c r="AM1808" s="1" t="s">
        <v>3295</v>
      </c>
    </row>
    <row r="1809" spans="1:39" x14ac:dyDescent="0.2">
      <c r="A1809" s="1" t="s">
        <v>3297</v>
      </c>
      <c r="B1809" s="1" t="s">
        <v>3298</v>
      </c>
      <c r="C1809" s="57">
        <v>0</v>
      </c>
      <c r="D1809" s="57">
        <v>254033.13</v>
      </c>
      <c r="E1809" s="58">
        <v>2487103.96</v>
      </c>
      <c r="F1809" s="58">
        <v>2643719.77</v>
      </c>
      <c r="G1809" s="57">
        <v>2487103.96</v>
      </c>
      <c r="H1809" s="57">
        <v>2897752.9</v>
      </c>
      <c r="I1809" s="57">
        <v>0</v>
      </c>
      <c r="J1809" s="57">
        <v>410648.94</v>
      </c>
      <c r="K1809" s="57">
        <f t="shared" si="97"/>
        <v>-410648.94</v>
      </c>
      <c r="L1809" s="1" t="s">
        <v>5864</v>
      </c>
      <c r="M1809" s="1" t="s">
        <v>6928</v>
      </c>
      <c r="N1809" s="1" t="s">
        <v>6792</v>
      </c>
      <c r="O1809" s="1" t="s">
        <v>5864</v>
      </c>
      <c r="P1809" s="21" t="s">
        <v>6550</v>
      </c>
      <c r="S1809" s="1" t="s">
        <v>6836</v>
      </c>
      <c r="U1809" s="1" t="str">
        <f t="shared" si="98"/>
        <v>'503</v>
      </c>
      <c r="V1809" s="37" t="s">
        <v>6854</v>
      </c>
      <c r="W1809" s="2">
        <f>+J1809*80.9450701%</f>
        <v>332400.07234790694</v>
      </c>
      <c r="X1809" s="2">
        <f t="shared" si="99"/>
        <v>166200.03617395347</v>
      </c>
      <c r="Y1809" s="2">
        <f t="shared" si="99"/>
        <v>8310.0018086976743</v>
      </c>
      <c r="Z1809" s="2">
        <f t="shared" si="99"/>
        <v>16620.003617395349</v>
      </c>
      <c r="AA1809" s="2">
        <f t="shared" si="99"/>
        <v>16620.003617395349</v>
      </c>
      <c r="AB1809" s="2">
        <f t="shared" si="99"/>
        <v>49860.010852186038</v>
      </c>
      <c r="AC1809" s="2">
        <f t="shared" si="99"/>
        <v>49860.010852186038</v>
      </c>
      <c r="AD1809" s="2">
        <f t="shared" si="99"/>
        <v>12465.00271304651</v>
      </c>
      <c r="AE1809" s="2">
        <f t="shared" si="99"/>
        <v>12465.00271304651</v>
      </c>
      <c r="AF1809" s="2">
        <f>SUBTOTAL(9,X1809:AE1809)</f>
        <v>332400.07234790694</v>
      </c>
      <c r="AG1809" s="2">
        <f>+AF1809-J1809</f>
        <v>-78248.86765209306</v>
      </c>
      <c r="AH1809" s="1" t="str">
        <f t="shared" si="100"/>
        <v>'50308</v>
      </c>
      <c r="AI1809" s="2">
        <f t="shared" si="101"/>
        <v>410648.94</v>
      </c>
      <c r="AJ1809" s="2" t="str">
        <f t="shared" si="102"/>
        <v>Kamatonosni</v>
      </c>
      <c r="AM1809" s="1" t="s">
        <v>3297</v>
      </c>
    </row>
    <row r="1810" spans="1:39" x14ac:dyDescent="0.2">
      <c r="A1810" s="1" t="s">
        <v>3299</v>
      </c>
      <c r="B1810" s="1" t="s">
        <v>3300</v>
      </c>
      <c r="C1810" s="57">
        <v>0</v>
      </c>
      <c r="D1810" s="57">
        <v>1383392.32</v>
      </c>
      <c r="E1810" s="58">
        <v>1670642.27</v>
      </c>
      <c r="F1810" s="58">
        <v>1503674.3</v>
      </c>
      <c r="G1810" s="57">
        <v>1670642.27</v>
      </c>
      <c r="H1810" s="57">
        <v>2887066.62</v>
      </c>
      <c r="I1810" s="57">
        <v>0</v>
      </c>
      <c r="J1810" s="57">
        <v>1216424.3500000001</v>
      </c>
      <c r="K1810" s="57">
        <f t="shared" si="97"/>
        <v>-1216424.3500000001</v>
      </c>
      <c r="L1810" s="1" t="s">
        <v>5864</v>
      </c>
      <c r="M1810" s="1" t="s">
        <v>6928</v>
      </c>
      <c r="N1810" s="1" t="s">
        <v>6792</v>
      </c>
      <c r="O1810" s="1" t="s">
        <v>5864</v>
      </c>
      <c r="P1810" s="21" t="s">
        <v>6548</v>
      </c>
      <c r="S1810" s="1" t="s">
        <v>6847</v>
      </c>
      <c r="U1810" s="1" t="str">
        <f t="shared" si="98"/>
        <v>'503</v>
      </c>
      <c r="AH1810" s="1" t="str">
        <f t="shared" si="100"/>
        <v>'503151</v>
      </c>
      <c r="AI1810" s="2">
        <f t="shared" si="101"/>
        <v>1216424.3500000001</v>
      </c>
      <c r="AJ1810" s="2" t="str">
        <f t="shared" si="102"/>
        <v>Kamatonosni</v>
      </c>
      <c r="AM1810" s="1" t="s">
        <v>3299</v>
      </c>
    </row>
    <row r="1811" spans="1:39" x14ac:dyDescent="0.2">
      <c r="A1811" s="1" t="s">
        <v>3301</v>
      </c>
      <c r="B1811" s="1" t="s">
        <v>3302</v>
      </c>
      <c r="C1811" s="57">
        <v>0</v>
      </c>
      <c r="D1811" s="57">
        <v>660070.74</v>
      </c>
      <c r="E1811" s="58">
        <v>2079714.01</v>
      </c>
      <c r="F1811" s="58">
        <v>1853999.42</v>
      </c>
      <c r="G1811" s="57">
        <v>2079714.01</v>
      </c>
      <c r="H1811" s="57">
        <v>2514070.16</v>
      </c>
      <c r="I1811" s="57">
        <v>0</v>
      </c>
      <c r="J1811" s="57">
        <v>434356.15</v>
      </c>
      <c r="K1811" s="57">
        <f t="shared" si="97"/>
        <v>-434356.15</v>
      </c>
      <c r="L1811" s="1" t="s">
        <v>5864</v>
      </c>
      <c r="M1811" s="1" t="s">
        <v>6928</v>
      </c>
      <c r="N1811" s="1" t="s">
        <v>6792</v>
      </c>
      <c r="O1811" s="1" t="s">
        <v>5864</v>
      </c>
      <c r="P1811" s="21" t="s">
        <v>6548</v>
      </c>
      <c r="S1811" s="1" t="s">
        <v>6847</v>
      </c>
      <c r="U1811" s="1" t="str">
        <f t="shared" si="98"/>
        <v>'503</v>
      </c>
      <c r="AH1811" s="1" t="str">
        <f t="shared" si="100"/>
        <v>'5031511</v>
      </c>
      <c r="AI1811" s="2">
        <f t="shared" si="101"/>
        <v>434356.15</v>
      </c>
      <c r="AJ1811" s="2" t="str">
        <f t="shared" si="102"/>
        <v>Kamatonosni</v>
      </c>
      <c r="AM1811" s="1" t="s">
        <v>3301</v>
      </c>
    </row>
    <row r="1812" spans="1:39" x14ac:dyDescent="0.2">
      <c r="A1812" s="1" t="s">
        <v>3303</v>
      </c>
      <c r="B1812" s="1" t="s">
        <v>3304</v>
      </c>
      <c r="C1812" s="57">
        <v>0</v>
      </c>
      <c r="D1812" s="57">
        <v>369541.89</v>
      </c>
      <c r="E1812" s="58">
        <v>841152.71</v>
      </c>
      <c r="F1812" s="58">
        <v>678721.27</v>
      </c>
      <c r="G1812" s="57">
        <v>841152.71</v>
      </c>
      <c r="H1812" s="57">
        <v>1048263.16</v>
      </c>
      <c r="I1812" s="57">
        <v>0</v>
      </c>
      <c r="J1812" s="57">
        <v>207110.45</v>
      </c>
      <c r="K1812" s="57">
        <f t="shared" si="97"/>
        <v>-207110.45</v>
      </c>
      <c r="L1812" s="1" t="s">
        <v>5864</v>
      </c>
      <c r="M1812" s="1" t="s">
        <v>6928</v>
      </c>
      <c r="N1812" s="1" t="s">
        <v>6792</v>
      </c>
      <c r="O1812" s="1" t="s">
        <v>5864</v>
      </c>
      <c r="P1812" s="21" t="s">
        <v>6548</v>
      </c>
      <c r="S1812" s="1" t="s">
        <v>6847</v>
      </c>
      <c r="U1812" s="1" t="str">
        <f t="shared" si="98"/>
        <v>'503</v>
      </c>
      <c r="AH1812" s="1" t="str">
        <f t="shared" si="100"/>
        <v>'5031512</v>
      </c>
      <c r="AI1812" s="2">
        <f t="shared" si="101"/>
        <v>207110.45</v>
      </c>
      <c r="AJ1812" s="2" t="str">
        <f t="shared" si="102"/>
        <v>Kamatonosni</v>
      </c>
      <c r="AM1812" s="1" t="s">
        <v>3303</v>
      </c>
    </row>
    <row r="1813" spans="1:39" x14ac:dyDescent="0.2">
      <c r="A1813" s="1" t="s">
        <v>3305</v>
      </c>
      <c r="B1813" s="1" t="s">
        <v>3306</v>
      </c>
      <c r="C1813" s="57">
        <v>0</v>
      </c>
      <c r="D1813" s="57">
        <v>4127548.87</v>
      </c>
      <c r="E1813" s="58">
        <v>3940096.31</v>
      </c>
      <c r="F1813" s="58">
        <v>4984118.71</v>
      </c>
      <c r="G1813" s="57">
        <v>3940096.31</v>
      </c>
      <c r="H1813" s="57">
        <v>9111667.5800000001</v>
      </c>
      <c r="I1813" s="57">
        <v>0</v>
      </c>
      <c r="J1813" s="57">
        <v>5171571.2699999996</v>
      </c>
      <c r="K1813" s="57">
        <f t="shared" si="97"/>
        <v>-5171571.2699999996</v>
      </c>
      <c r="L1813" s="1" t="s">
        <v>5864</v>
      </c>
      <c r="M1813" s="1" t="s">
        <v>6928</v>
      </c>
      <c r="N1813" s="1" t="s">
        <v>6792</v>
      </c>
      <c r="O1813" s="1" t="s">
        <v>5864</v>
      </c>
      <c r="P1813" s="21" t="s">
        <v>6548</v>
      </c>
      <c r="S1813" s="1" t="s">
        <v>6847</v>
      </c>
      <c r="U1813" s="1" t="str">
        <f t="shared" si="98"/>
        <v>'503</v>
      </c>
      <c r="AH1813" s="1" t="str">
        <f t="shared" si="100"/>
        <v>'503251</v>
      </c>
      <c r="AI1813" s="2">
        <f t="shared" si="101"/>
        <v>5171571.2699999996</v>
      </c>
      <c r="AJ1813" s="2" t="str">
        <f t="shared" si="102"/>
        <v>Kamatonosni</v>
      </c>
      <c r="AM1813" s="1" t="s">
        <v>3305</v>
      </c>
    </row>
    <row r="1814" spans="1:39" x14ac:dyDescent="0.2">
      <c r="A1814" s="1" t="s">
        <v>3307</v>
      </c>
      <c r="B1814" s="1" t="s">
        <v>3308</v>
      </c>
      <c r="C1814" s="57">
        <v>0</v>
      </c>
      <c r="D1814" s="57">
        <v>17338.43</v>
      </c>
      <c r="E1814" s="58">
        <v>14991.43</v>
      </c>
      <c r="F1814" s="58">
        <v>15743.46</v>
      </c>
      <c r="G1814" s="57">
        <v>14991.43</v>
      </c>
      <c r="H1814" s="57">
        <v>33081.89</v>
      </c>
      <c r="I1814" s="57">
        <v>0</v>
      </c>
      <c r="J1814" s="57">
        <v>18090.46</v>
      </c>
      <c r="K1814" s="57">
        <f t="shared" si="97"/>
        <v>-18090.46</v>
      </c>
      <c r="L1814" s="1" t="s">
        <v>5864</v>
      </c>
      <c r="M1814" s="1" t="s">
        <v>6928</v>
      </c>
      <c r="N1814" s="1" t="s">
        <v>6792</v>
      </c>
      <c r="O1814" s="1" t="s">
        <v>5864</v>
      </c>
      <c r="P1814" s="21" t="s">
        <v>6548</v>
      </c>
      <c r="S1814" s="1" t="s">
        <v>6847</v>
      </c>
      <c r="U1814" s="1" t="str">
        <f t="shared" si="98"/>
        <v>'503</v>
      </c>
      <c r="AH1814" s="1" t="str">
        <f t="shared" si="100"/>
        <v>'503252</v>
      </c>
      <c r="AI1814" s="2">
        <f t="shared" si="101"/>
        <v>18090.46</v>
      </c>
      <c r="AJ1814" s="2" t="str">
        <f t="shared" si="102"/>
        <v>Kamatonosni</v>
      </c>
      <c r="AM1814" s="1" t="s">
        <v>3307</v>
      </c>
    </row>
    <row r="1815" spans="1:39" x14ac:dyDescent="0.2">
      <c r="A1815" s="1" t="s">
        <v>3309</v>
      </c>
      <c r="B1815" s="1" t="s">
        <v>3310</v>
      </c>
      <c r="C1815" s="57">
        <v>0</v>
      </c>
      <c r="D1815" s="57">
        <v>2169999.6800000002</v>
      </c>
      <c r="E1815" s="58">
        <v>1932939.87</v>
      </c>
      <c r="F1815" s="58">
        <v>1343180.89</v>
      </c>
      <c r="G1815" s="57">
        <v>1932939.87</v>
      </c>
      <c r="H1815" s="57">
        <v>3513180.57</v>
      </c>
      <c r="I1815" s="57">
        <v>0</v>
      </c>
      <c r="J1815" s="57">
        <v>1580240.7</v>
      </c>
      <c r="K1815" s="57">
        <f t="shared" si="97"/>
        <v>-1580240.7</v>
      </c>
      <c r="L1815" s="1" t="s">
        <v>5864</v>
      </c>
      <c r="M1815" s="1" t="s">
        <v>6928</v>
      </c>
      <c r="N1815" s="1" t="s">
        <v>6792</v>
      </c>
      <c r="O1815" s="1" t="s">
        <v>5864</v>
      </c>
      <c r="P1815" s="21" t="s">
        <v>6548</v>
      </c>
      <c r="S1815" s="1" t="s">
        <v>6847</v>
      </c>
      <c r="U1815" s="1" t="str">
        <f t="shared" si="98"/>
        <v>'503</v>
      </c>
      <c r="AH1815" s="1" t="str">
        <f t="shared" si="100"/>
        <v>'503253</v>
      </c>
      <c r="AI1815" s="2">
        <f t="shared" si="101"/>
        <v>1580240.7</v>
      </c>
      <c r="AJ1815" s="2" t="str">
        <f t="shared" si="102"/>
        <v>Kamatonosni</v>
      </c>
      <c r="AM1815" s="1" t="s">
        <v>3309</v>
      </c>
    </row>
    <row r="1816" spans="1:39" x14ac:dyDescent="0.2">
      <c r="A1816" s="1" t="s">
        <v>3311</v>
      </c>
      <c r="B1816" s="1" t="s">
        <v>3312</v>
      </c>
      <c r="C1816" s="57">
        <v>0</v>
      </c>
      <c r="D1816" s="57">
        <v>220127.78</v>
      </c>
      <c r="E1816" s="58">
        <v>157520.85999999999</v>
      </c>
      <c r="F1816" s="58">
        <v>220796.32</v>
      </c>
      <c r="G1816" s="57">
        <v>157520.85999999999</v>
      </c>
      <c r="H1816" s="57">
        <v>440924.1</v>
      </c>
      <c r="I1816" s="57">
        <v>0</v>
      </c>
      <c r="J1816" s="57">
        <v>283403.24</v>
      </c>
      <c r="K1816" s="57">
        <f t="shared" si="97"/>
        <v>-283403.24</v>
      </c>
      <c r="L1816" s="1" t="s">
        <v>5864</v>
      </c>
      <c r="M1816" s="1" t="s">
        <v>6928</v>
      </c>
      <c r="N1816" s="1" t="s">
        <v>6792</v>
      </c>
      <c r="O1816" s="1" t="s">
        <v>5864</v>
      </c>
      <c r="P1816" s="21" t="s">
        <v>6548</v>
      </c>
      <c r="S1816" s="1" t="s">
        <v>6847</v>
      </c>
      <c r="U1816" s="1" t="str">
        <f t="shared" si="98"/>
        <v>'503</v>
      </c>
      <c r="AH1816" s="1" t="str">
        <f t="shared" si="100"/>
        <v>'503254</v>
      </c>
      <c r="AI1816" s="2">
        <f t="shared" si="101"/>
        <v>283403.24</v>
      </c>
      <c r="AJ1816" s="2" t="str">
        <f t="shared" si="102"/>
        <v>Kamatonosni</v>
      </c>
      <c r="AM1816" s="1" t="s">
        <v>3311</v>
      </c>
    </row>
    <row r="1817" spans="1:39" x14ac:dyDescent="0.2">
      <c r="A1817" s="1" t="s">
        <v>3313</v>
      </c>
      <c r="B1817" s="1" t="s">
        <v>3314</v>
      </c>
      <c r="C1817" s="57">
        <v>0</v>
      </c>
      <c r="D1817" s="57">
        <v>51561.66</v>
      </c>
      <c r="E1817" s="58">
        <v>3067.78</v>
      </c>
      <c r="F1817" s="58">
        <v>4746.6499999999996</v>
      </c>
      <c r="G1817" s="57">
        <v>3067.78</v>
      </c>
      <c r="H1817" s="57">
        <v>56308.31</v>
      </c>
      <c r="I1817" s="57">
        <v>0</v>
      </c>
      <c r="J1817" s="57">
        <v>53240.53</v>
      </c>
      <c r="K1817" s="57">
        <f t="shared" si="97"/>
        <v>-53240.53</v>
      </c>
      <c r="L1817" s="1" t="s">
        <v>5864</v>
      </c>
      <c r="M1817" s="1" t="s">
        <v>6928</v>
      </c>
      <c r="N1817" s="1" t="s">
        <v>6792</v>
      </c>
      <c r="O1817" s="1" t="s">
        <v>5864</v>
      </c>
      <c r="P1817" s="21" t="s">
        <v>6548</v>
      </c>
      <c r="S1817" s="1" t="s">
        <v>6847</v>
      </c>
      <c r="U1817" s="1" t="str">
        <f t="shared" si="98"/>
        <v>'503</v>
      </c>
      <c r="AH1817" s="1" t="str">
        <f t="shared" si="100"/>
        <v>'50345</v>
      </c>
      <c r="AI1817" s="2">
        <f t="shared" si="101"/>
        <v>53240.53</v>
      </c>
      <c r="AJ1817" s="2" t="str">
        <f t="shared" si="102"/>
        <v>Kamatonosni</v>
      </c>
      <c r="AM1817" s="1" t="s">
        <v>3313</v>
      </c>
    </row>
    <row r="1818" spans="1:39" x14ac:dyDescent="0.2">
      <c r="A1818" s="1" t="s">
        <v>3315</v>
      </c>
      <c r="B1818" s="1" t="s">
        <v>3316</v>
      </c>
      <c r="C1818" s="57">
        <v>0</v>
      </c>
      <c r="D1818" s="57">
        <v>1475065.56</v>
      </c>
      <c r="E1818" s="58">
        <v>871613.08</v>
      </c>
      <c r="F1818" s="58">
        <v>457048.87</v>
      </c>
      <c r="G1818" s="57">
        <v>871613.08</v>
      </c>
      <c r="H1818" s="57">
        <v>1932114.43</v>
      </c>
      <c r="I1818" s="57">
        <v>0</v>
      </c>
      <c r="J1818" s="57">
        <v>1060501.3500000001</v>
      </c>
      <c r="K1818" s="57">
        <f t="shared" si="97"/>
        <v>-1060501.3500000001</v>
      </c>
      <c r="L1818" s="1" t="s">
        <v>5864</v>
      </c>
      <c r="M1818" s="1" t="s">
        <v>6928</v>
      </c>
      <c r="N1818" s="1" t="s">
        <v>6792</v>
      </c>
      <c r="O1818" s="1" t="s">
        <v>5864</v>
      </c>
      <c r="P1818" s="21" t="s">
        <v>6548</v>
      </c>
      <c r="S1818" s="1" t="s">
        <v>6847</v>
      </c>
      <c r="U1818" s="1" t="str">
        <f t="shared" si="98"/>
        <v>'503</v>
      </c>
      <c r="AH1818" s="1" t="str">
        <f t="shared" si="100"/>
        <v>'503451</v>
      </c>
      <c r="AI1818" s="2">
        <f t="shared" si="101"/>
        <v>1060501.3500000001</v>
      </c>
      <c r="AJ1818" s="2" t="str">
        <f t="shared" si="102"/>
        <v>Kamatonosni</v>
      </c>
      <c r="AM1818" s="1" t="s">
        <v>3315</v>
      </c>
    </row>
    <row r="1819" spans="1:39" x14ac:dyDescent="0.2">
      <c r="A1819" s="1" t="s">
        <v>3317</v>
      </c>
      <c r="B1819" s="1" t="s">
        <v>3318</v>
      </c>
      <c r="C1819" s="57">
        <v>0</v>
      </c>
      <c r="D1819" s="57">
        <v>51299.11</v>
      </c>
      <c r="E1819" s="58">
        <v>22743.45</v>
      </c>
      <c r="F1819" s="58">
        <v>3140.05</v>
      </c>
      <c r="G1819" s="57">
        <v>22743.45</v>
      </c>
      <c r="H1819" s="57">
        <v>54439.16</v>
      </c>
      <c r="I1819" s="57">
        <v>0</v>
      </c>
      <c r="J1819" s="57">
        <v>31695.71</v>
      </c>
      <c r="K1819" s="57">
        <f t="shared" si="97"/>
        <v>-31695.71</v>
      </c>
      <c r="L1819" s="1" t="s">
        <v>5864</v>
      </c>
      <c r="M1819" s="1" t="s">
        <v>6928</v>
      </c>
      <c r="N1819" s="1" t="s">
        <v>6792</v>
      </c>
      <c r="O1819" s="1" t="s">
        <v>5864</v>
      </c>
      <c r="P1819" s="21" t="s">
        <v>6548</v>
      </c>
      <c r="S1819" s="1" t="s">
        <v>6847</v>
      </c>
      <c r="U1819" s="1" t="str">
        <f t="shared" si="98"/>
        <v>'503</v>
      </c>
      <c r="AH1819" s="1" t="str">
        <f t="shared" si="100"/>
        <v>'503452</v>
      </c>
      <c r="AI1819" s="2">
        <f t="shared" si="101"/>
        <v>31695.71</v>
      </c>
      <c r="AJ1819" s="2" t="str">
        <f t="shared" si="102"/>
        <v>Kamatonosni</v>
      </c>
      <c r="AM1819" s="1" t="s">
        <v>3317</v>
      </c>
    </row>
    <row r="1820" spans="1:39" x14ac:dyDescent="0.2">
      <c r="A1820" s="1" t="s">
        <v>3319</v>
      </c>
      <c r="B1820" s="1" t="s">
        <v>3320</v>
      </c>
      <c r="C1820" s="57">
        <v>0</v>
      </c>
      <c r="D1820" s="57">
        <v>601430.69999999995</v>
      </c>
      <c r="E1820" s="58">
        <v>221251.7</v>
      </c>
      <c r="F1820" s="58">
        <v>269531.38</v>
      </c>
      <c r="G1820" s="57">
        <v>221251.7</v>
      </c>
      <c r="H1820" s="57">
        <v>870962.08</v>
      </c>
      <c r="I1820" s="57">
        <v>0</v>
      </c>
      <c r="J1820" s="57">
        <v>649710.38</v>
      </c>
      <c r="K1820" s="57">
        <f t="shared" si="97"/>
        <v>-649710.38</v>
      </c>
      <c r="L1820" s="1" t="s">
        <v>5864</v>
      </c>
      <c r="M1820" s="1" t="s">
        <v>6928</v>
      </c>
      <c r="N1820" s="1" t="s">
        <v>6792</v>
      </c>
      <c r="O1820" s="1" t="s">
        <v>5864</v>
      </c>
      <c r="P1820" s="21" t="s">
        <v>6548</v>
      </c>
      <c r="S1820" s="1" t="s">
        <v>6847</v>
      </c>
      <c r="U1820" s="1" t="str">
        <f t="shared" si="98"/>
        <v>'503</v>
      </c>
      <c r="AH1820" s="1" t="str">
        <f t="shared" si="100"/>
        <v>'503453</v>
      </c>
      <c r="AI1820" s="2">
        <f t="shared" si="101"/>
        <v>649710.38</v>
      </c>
      <c r="AJ1820" s="2" t="str">
        <f t="shared" si="102"/>
        <v>Kamatonosni</v>
      </c>
      <c r="AM1820" s="1" t="s">
        <v>3319</v>
      </c>
    </row>
    <row r="1821" spans="1:39" x14ac:dyDescent="0.2">
      <c r="A1821" s="1" t="s">
        <v>3321</v>
      </c>
      <c r="B1821" s="1" t="s">
        <v>3322</v>
      </c>
      <c r="C1821" s="57">
        <v>0</v>
      </c>
      <c r="D1821" s="57">
        <v>161404.54999999999</v>
      </c>
      <c r="E1821" s="58">
        <v>77332.990000000005</v>
      </c>
      <c r="F1821" s="58">
        <v>119281.81</v>
      </c>
      <c r="G1821" s="57">
        <v>77332.990000000005</v>
      </c>
      <c r="H1821" s="57">
        <v>280686.36</v>
      </c>
      <c r="I1821" s="57">
        <v>0</v>
      </c>
      <c r="J1821" s="57">
        <v>203353.37</v>
      </c>
      <c r="K1821" s="57">
        <f t="shared" si="97"/>
        <v>-203353.37</v>
      </c>
      <c r="L1821" s="1" t="s">
        <v>5864</v>
      </c>
      <c r="M1821" s="1" t="s">
        <v>6928</v>
      </c>
      <c r="N1821" s="1" t="s">
        <v>6792</v>
      </c>
      <c r="O1821" s="1" t="s">
        <v>5864</v>
      </c>
      <c r="P1821" s="21" t="s">
        <v>6548</v>
      </c>
      <c r="S1821" s="1" t="s">
        <v>6847</v>
      </c>
      <c r="U1821" s="1" t="str">
        <f t="shared" si="98"/>
        <v>'503</v>
      </c>
      <c r="AH1821" s="1" t="str">
        <f t="shared" si="100"/>
        <v>'503454</v>
      </c>
      <c r="AI1821" s="2">
        <f t="shared" si="101"/>
        <v>203353.37</v>
      </c>
      <c r="AJ1821" s="2" t="str">
        <f t="shared" si="102"/>
        <v>Kamatonosni</v>
      </c>
      <c r="AM1821" s="1" t="s">
        <v>3321</v>
      </c>
    </row>
    <row r="1822" spans="1:39" x14ac:dyDescent="0.2">
      <c r="A1822" s="1" t="s">
        <v>3323</v>
      </c>
      <c r="B1822" s="1" t="s">
        <v>3324</v>
      </c>
      <c r="C1822" s="57">
        <v>0</v>
      </c>
      <c r="D1822" s="57">
        <v>305152.15000000002</v>
      </c>
      <c r="E1822" s="58">
        <v>94272.4</v>
      </c>
      <c r="F1822" s="58">
        <v>210510.39</v>
      </c>
      <c r="G1822" s="57">
        <v>94272.4</v>
      </c>
      <c r="H1822" s="57">
        <v>515662.54</v>
      </c>
      <c r="I1822" s="57">
        <v>0</v>
      </c>
      <c r="J1822" s="57">
        <v>421390.14</v>
      </c>
      <c r="K1822" s="57">
        <f t="shared" si="97"/>
        <v>-421390.14</v>
      </c>
      <c r="L1822" s="1" t="s">
        <v>5864</v>
      </c>
      <c r="M1822" s="1" t="s">
        <v>6928</v>
      </c>
      <c r="N1822" s="1" t="s">
        <v>6792</v>
      </c>
      <c r="O1822" s="1" t="s">
        <v>5864</v>
      </c>
      <c r="P1822" s="21" t="s">
        <v>6548</v>
      </c>
      <c r="S1822" s="1" t="s">
        <v>6847</v>
      </c>
      <c r="U1822" s="1" t="str">
        <f t="shared" si="98"/>
        <v>'503</v>
      </c>
      <c r="AH1822" s="1" t="str">
        <f t="shared" si="100"/>
        <v>'503456</v>
      </c>
      <c r="AI1822" s="2">
        <f t="shared" si="101"/>
        <v>421390.14</v>
      </c>
      <c r="AJ1822" s="2" t="str">
        <f t="shared" si="102"/>
        <v>Kamatonosni</v>
      </c>
      <c r="AM1822" s="1" t="s">
        <v>3323</v>
      </c>
    </row>
    <row r="1823" spans="1:39" x14ac:dyDescent="0.2">
      <c r="A1823" s="1" t="s">
        <v>3325</v>
      </c>
      <c r="B1823" s="1" t="s">
        <v>3326</v>
      </c>
      <c r="C1823" s="57">
        <v>0</v>
      </c>
      <c r="D1823" s="57">
        <v>37160.79</v>
      </c>
      <c r="E1823" s="58">
        <v>70409.89</v>
      </c>
      <c r="F1823" s="58">
        <v>1078677.3600000001</v>
      </c>
      <c r="G1823" s="57">
        <v>70409.89</v>
      </c>
      <c r="H1823" s="57">
        <v>1115838.1499999999</v>
      </c>
      <c r="I1823" s="57">
        <v>0</v>
      </c>
      <c r="J1823" s="57">
        <v>1045428.26</v>
      </c>
      <c r="K1823" s="57">
        <f t="shared" si="97"/>
        <v>-1045428.26</v>
      </c>
      <c r="L1823" s="1" t="s">
        <v>5864</v>
      </c>
      <c r="M1823" s="1" t="s">
        <v>6928</v>
      </c>
      <c r="N1823" s="1" t="s">
        <v>6792</v>
      </c>
      <c r="O1823" s="1" t="s">
        <v>5864</v>
      </c>
      <c r="P1823" s="21" t="s">
        <v>6550</v>
      </c>
      <c r="S1823" s="1" t="s">
        <v>6847</v>
      </c>
      <c r="U1823" s="1" t="str">
        <f t="shared" si="98"/>
        <v>'503</v>
      </c>
      <c r="AH1823" s="1" t="str">
        <f t="shared" si="100"/>
        <v>'503481</v>
      </c>
      <c r="AI1823" s="2">
        <f t="shared" si="101"/>
        <v>1045428.26</v>
      </c>
      <c r="AJ1823" s="2" t="str">
        <f t="shared" si="102"/>
        <v>Kamatonosni</v>
      </c>
      <c r="AM1823" s="1" t="s">
        <v>3325</v>
      </c>
    </row>
    <row r="1824" spans="1:39" x14ac:dyDescent="0.2">
      <c r="A1824" s="1" t="s">
        <v>3327</v>
      </c>
      <c r="B1824" s="1" t="s">
        <v>3328</v>
      </c>
      <c r="C1824" s="57">
        <v>0</v>
      </c>
      <c r="D1824" s="57">
        <v>36805.64</v>
      </c>
      <c r="E1824" s="58">
        <v>8478.19</v>
      </c>
      <c r="F1824" s="58">
        <v>5009.96</v>
      </c>
      <c r="G1824" s="57">
        <v>8478.19</v>
      </c>
      <c r="H1824" s="57">
        <v>41815.599999999999</v>
      </c>
      <c r="I1824" s="57">
        <v>0</v>
      </c>
      <c r="J1824" s="57">
        <v>33337.410000000003</v>
      </c>
      <c r="K1824" s="57">
        <f t="shared" si="97"/>
        <v>-33337.410000000003</v>
      </c>
      <c r="L1824" s="1" t="s">
        <v>5864</v>
      </c>
      <c r="M1824" s="1" t="s">
        <v>6928</v>
      </c>
      <c r="N1824" s="1" t="s">
        <v>6792</v>
      </c>
      <c r="O1824" s="1" t="s">
        <v>5864</v>
      </c>
      <c r="P1824" s="21" t="s">
        <v>6548</v>
      </c>
      <c r="S1824" s="1" t="s">
        <v>6846</v>
      </c>
      <c r="U1824" s="1" t="str">
        <f t="shared" si="98"/>
        <v>'503</v>
      </c>
      <c r="AH1824" s="1" t="str">
        <f t="shared" si="100"/>
        <v>'50355</v>
      </c>
      <c r="AI1824" s="2">
        <f t="shared" si="101"/>
        <v>33337.410000000003</v>
      </c>
      <c r="AJ1824" s="2" t="str">
        <f t="shared" si="102"/>
        <v>Kamatonosni</v>
      </c>
      <c r="AM1824" s="1" t="s">
        <v>3327</v>
      </c>
    </row>
    <row r="1825" spans="1:39" x14ac:dyDescent="0.2">
      <c r="A1825" s="1" t="s">
        <v>3329</v>
      </c>
      <c r="B1825" s="1" t="s">
        <v>3330</v>
      </c>
      <c r="C1825" s="57">
        <v>0</v>
      </c>
      <c r="D1825" s="57">
        <v>54821209.670000002</v>
      </c>
      <c r="E1825" s="58">
        <v>23146647.129999999</v>
      </c>
      <c r="F1825" s="58">
        <v>35366777.960000001</v>
      </c>
      <c r="G1825" s="57">
        <v>23146647.129999999</v>
      </c>
      <c r="H1825" s="57">
        <v>90187987.629999995</v>
      </c>
      <c r="I1825" s="57">
        <v>0</v>
      </c>
      <c r="J1825" s="57">
        <v>67041340.5</v>
      </c>
      <c r="K1825" s="57">
        <f t="shared" si="97"/>
        <v>-67041340.5</v>
      </c>
      <c r="L1825" s="1" t="s">
        <v>5864</v>
      </c>
      <c r="M1825" s="1" t="s">
        <v>6928</v>
      </c>
      <c r="N1825" s="1" t="s">
        <v>6792</v>
      </c>
      <c r="O1825" s="1" t="s">
        <v>5864</v>
      </c>
      <c r="P1825" s="21" t="s">
        <v>6548</v>
      </c>
      <c r="S1825" s="1" t="s">
        <v>6846</v>
      </c>
      <c r="U1825" s="1" t="str">
        <f t="shared" si="98"/>
        <v>'503</v>
      </c>
      <c r="AH1825" s="1" t="str">
        <f t="shared" si="100"/>
        <v>'503551</v>
      </c>
      <c r="AI1825" s="2">
        <f t="shared" si="101"/>
        <v>67041340.5</v>
      </c>
      <c r="AJ1825" s="2" t="str">
        <f t="shared" si="102"/>
        <v>Kamatonosni</v>
      </c>
      <c r="AM1825" s="1" t="s">
        <v>3329</v>
      </c>
    </row>
    <row r="1826" spans="1:39" x14ac:dyDescent="0.2">
      <c r="A1826" s="1" t="s">
        <v>3331</v>
      </c>
      <c r="B1826" s="1" t="s">
        <v>3332</v>
      </c>
      <c r="C1826" s="57">
        <v>0</v>
      </c>
      <c r="D1826" s="57">
        <v>976665.95</v>
      </c>
      <c r="E1826" s="58">
        <v>462890.59</v>
      </c>
      <c r="F1826" s="58">
        <v>600056.82999999996</v>
      </c>
      <c r="G1826" s="57">
        <v>462890.59</v>
      </c>
      <c r="H1826" s="57">
        <v>1576722.78</v>
      </c>
      <c r="I1826" s="57">
        <v>0</v>
      </c>
      <c r="J1826" s="57">
        <v>1113832.19</v>
      </c>
      <c r="K1826" s="57">
        <f t="shared" si="97"/>
        <v>-1113832.19</v>
      </c>
      <c r="L1826" s="1" t="s">
        <v>5864</v>
      </c>
      <c r="M1826" s="1" t="s">
        <v>6928</v>
      </c>
      <c r="N1826" s="1" t="s">
        <v>6792</v>
      </c>
      <c r="O1826" s="1" t="s">
        <v>5864</v>
      </c>
      <c r="P1826" s="21" t="s">
        <v>6548</v>
      </c>
      <c r="S1826" s="1" t="s">
        <v>6846</v>
      </c>
      <c r="U1826" s="1" t="str">
        <f t="shared" si="98"/>
        <v>'503</v>
      </c>
      <c r="AH1826" s="1" t="str">
        <f t="shared" si="100"/>
        <v>'503552</v>
      </c>
      <c r="AI1826" s="2">
        <f t="shared" si="101"/>
        <v>1113832.19</v>
      </c>
      <c r="AJ1826" s="2" t="str">
        <f t="shared" si="102"/>
        <v>Kamatonosni</v>
      </c>
      <c r="AM1826" s="1" t="s">
        <v>3331</v>
      </c>
    </row>
    <row r="1827" spans="1:39" x14ac:dyDescent="0.2">
      <c r="A1827" s="1" t="s">
        <v>3333</v>
      </c>
      <c r="B1827" s="1" t="s">
        <v>3334</v>
      </c>
      <c r="C1827" s="57">
        <v>0</v>
      </c>
      <c r="D1827" s="57">
        <v>79631207.209999993</v>
      </c>
      <c r="E1827" s="58">
        <v>37692696.799999997</v>
      </c>
      <c r="F1827" s="58">
        <v>35015806.93</v>
      </c>
      <c r="G1827" s="57">
        <v>37692696.799999997</v>
      </c>
      <c r="H1827" s="57">
        <v>114647014.14</v>
      </c>
      <c r="I1827" s="57">
        <v>0</v>
      </c>
      <c r="J1827" s="57">
        <v>76954317.340000004</v>
      </c>
      <c r="K1827" s="57">
        <f t="shared" si="97"/>
        <v>-76954317.340000004</v>
      </c>
      <c r="L1827" s="1" t="s">
        <v>5864</v>
      </c>
      <c r="M1827" s="1" t="s">
        <v>6928</v>
      </c>
      <c r="N1827" s="1" t="s">
        <v>6792</v>
      </c>
      <c r="O1827" s="1" t="s">
        <v>5864</v>
      </c>
      <c r="P1827" s="21" t="s">
        <v>6548</v>
      </c>
      <c r="S1827" s="1" t="s">
        <v>6846</v>
      </c>
      <c r="U1827" s="1" t="str">
        <f t="shared" si="98"/>
        <v>'503</v>
      </c>
      <c r="AH1827" s="1" t="str">
        <f t="shared" si="100"/>
        <v>'503553</v>
      </c>
      <c r="AI1827" s="2">
        <f t="shared" si="101"/>
        <v>76954317.340000004</v>
      </c>
      <c r="AJ1827" s="2" t="str">
        <f t="shared" si="102"/>
        <v>Kamatonosni</v>
      </c>
      <c r="AM1827" s="1" t="s">
        <v>3333</v>
      </c>
    </row>
    <row r="1828" spans="1:39" x14ac:dyDescent="0.2">
      <c r="A1828" s="1" t="s">
        <v>3335</v>
      </c>
      <c r="B1828" s="1" t="s">
        <v>3336</v>
      </c>
      <c r="C1828" s="57">
        <v>0</v>
      </c>
      <c r="D1828" s="57">
        <v>6310559.5599999996</v>
      </c>
      <c r="E1828" s="58">
        <v>2974649.09</v>
      </c>
      <c r="F1828" s="58">
        <v>4286130.47</v>
      </c>
      <c r="G1828" s="57">
        <v>2974649.09</v>
      </c>
      <c r="H1828" s="57">
        <v>10596690.029999999</v>
      </c>
      <c r="I1828" s="57">
        <v>0</v>
      </c>
      <c r="J1828" s="57">
        <v>7622040.9400000004</v>
      </c>
      <c r="K1828" s="57">
        <f t="shared" si="97"/>
        <v>-7622040.9400000004</v>
      </c>
      <c r="L1828" s="1" t="s">
        <v>5864</v>
      </c>
      <c r="M1828" s="1" t="s">
        <v>6928</v>
      </c>
      <c r="N1828" s="1" t="s">
        <v>6792</v>
      </c>
      <c r="O1828" s="1" t="s">
        <v>5864</v>
      </c>
      <c r="P1828" s="21" t="s">
        <v>6548</v>
      </c>
      <c r="S1828" s="1" t="s">
        <v>6846</v>
      </c>
      <c r="U1828" s="1" t="str">
        <f t="shared" si="98"/>
        <v>'503</v>
      </c>
      <c r="AH1828" s="1" t="str">
        <f t="shared" si="100"/>
        <v>'503554</v>
      </c>
      <c r="AI1828" s="2">
        <f t="shared" si="101"/>
        <v>7622040.9400000004</v>
      </c>
      <c r="AJ1828" s="2" t="str">
        <f t="shared" si="102"/>
        <v>Kamatonosni</v>
      </c>
      <c r="AM1828" s="1" t="s">
        <v>3335</v>
      </c>
    </row>
    <row r="1829" spans="1:39" x14ac:dyDescent="0.2">
      <c r="A1829" s="1" t="s">
        <v>3337</v>
      </c>
      <c r="B1829" s="1" t="s">
        <v>3338</v>
      </c>
      <c r="C1829" s="57">
        <v>0</v>
      </c>
      <c r="D1829" s="57">
        <v>5455289.8099999996</v>
      </c>
      <c r="E1829" s="58">
        <v>2085845.02</v>
      </c>
      <c r="F1829" s="58">
        <v>15770754.16</v>
      </c>
      <c r="G1829" s="57">
        <v>2085845.02</v>
      </c>
      <c r="H1829" s="57">
        <v>21226043.969999999</v>
      </c>
      <c r="I1829" s="57">
        <v>0</v>
      </c>
      <c r="J1829" s="57">
        <v>19140198.949999999</v>
      </c>
      <c r="K1829" s="57">
        <f t="shared" si="97"/>
        <v>-19140198.949999999</v>
      </c>
      <c r="L1829" s="1" t="s">
        <v>5864</v>
      </c>
      <c r="M1829" s="1" t="s">
        <v>6928</v>
      </c>
      <c r="N1829" s="1" t="s">
        <v>6792</v>
      </c>
      <c r="O1829" s="1" t="s">
        <v>5864</v>
      </c>
      <c r="P1829" s="21" t="s">
        <v>6550</v>
      </c>
      <c r="S1829" s="1" t="s">
        <v>6846</v>
      </c>
      <c r="U1829" s="1" t="str">
        <f t="shared" si="98"/>
        <v>'503</v>
      </c>
      <c r="AH1829" s="1" t="str">
        <f t="shared" si="100"/>
        <v>'503581</v>
      </c>
      <c r="AI1829" s="2">
        <f t="shared" si="101"/>
        <v>19140198.949999999</v>
      </c>
      <c r="AJ1829" s="2" t="str">
        <f t="shared" si="102"/>
        <v>Kamatonosni</v>
      </c>
      <c r="AM1829" s="1" t="s">
        <v>3337</v>
      </c>
    </row>
    <row r="1830" spans="1:39" x14ac:dyDescent="0.2">
      <c r="A1830" s="1" t="s">
        <v>3339</v>
      </c>
      <c r="B1830" s="1" t="s">
        <v>3340</v>
      </c>
      <c r="C1830" s="57">
        <v>0</v>
      </c>
      <c r="D1830" s="57">
        <v>89250.7</v>
      </c>
      <c r="E1830" s="58">
        <v>0.08</v>
      </c>
      <c r="F1830" s="58">
        <v>15320.3</v>
      </c>
      <c r="G1830" s="57">
        <v>0.08</v>
      </c>
      <c r="H1830" s="57">
        <v>104571</v>
      </c>
      <c r="I1830" s="57">
        <v>0</v>
      </c>
      <c r="J1830" s="57">
        <v>104570.92</v>
      </c>
      <c r="K1830" s="57">
        <f t="shared" si="97"/>
        <v>-104570.92</v>
      </c>
      <c r="L1830" s="1" t="s">
        <v>5864</v>
      </c>
      <c r="M1830" s="1" t="s">
        <v>6928</v>
      </c>
      <c r="N1830" s="1" t="s">
        <v>6792</v>
      </c>
      <c r="O1830" s="1" t="s">
        <v>5864</v>
      </c>
      <c r="P1830" s="21" t="s">
        <v>6548</v>
      </c>
      <c r="S1830" s="1" t="s">
        <v>6846</v>
      </c>
      <c r="U1830" s="1" t="str">
        <f t="shared" si="98"/>
        <v>'503</v>
      </c>
      <c r="AH1830" s="1" t="str">
        <f t="shared" si="100"/>
        <v>'50365</v>
      </c>
      <c r="AI1830" s="2">
        <f t="shared" si="101"/>
        <v>104570.92</v>
      </c>
      <c r="AJ1830" s="2" t="str">
        <f t="shared" si="102"/>
        <v>Kamatonosni</v>
      </c>
      <c r="AM1830" s="1" t="s">
        <v>3339</v>
      </c>
    </row>
    <row r="1831" spans="1:39" x14ac:dyDescent="0.2">
      <c r="A1831" s="1" t="s">
        <v>3341</v>
      </c>
      <c r="B1831" s="1" t="s">
        <v>3342</v>
      </c>
      <c r="C1831" s="57">
        <v>0</v>
      </c>
      <c r="D1831" s="57">
        <v>10175504.66</v>
      </c>
      <c r="E1831" s="58">
        <v>4359061.16</v>
      </c>
      <c r="F1831" s="58">
        <v>9718525.8300000001</v>
      </c>
      <c r="G1831" s="57">
        <v>4359061.16</v>
      </c>
      <c r="H1831" s="57">
        <v>19894030.489999998</v>
      </c>
      <c r="I1831" s="57">
        <v>0</v>
      </c>
      <c r="J1831" s="57">
        <v>15534969.33</v>
      </c>
      <c r="K1831" s="57">
        <f t="shared" si="97"/>
        <v>-15534969.33</v>
      </c>
      <c r="L1831" s="1" t="s">
        <v>5864</v>
      </c>
      <c r="M1831" s="1" t="s">
        <v>6928</v>
      </c>
      <c r="N1831" s="1" t="s">
        <v>6792</v>
      </c>
      <c r="O1831" s="1" t="s">
        <v>5864</v>
      </c>
      <c r="P1831" s="21" t="s">
        <v>6548</v>
      </c>
      <c r="S1831" s="1" t="s">
        <v>6846</v>
      </c>
      <c r="U1831" s="1" t="str">
        <f t="shared" si="98"/>
        <v>'503</v>
      </c>
      <c r="AH1831" s="1" t="str">
        <f t="shared" si="100"/>
        <v>'503651</v>
      </c>
      <c r="AI1831" s="2">
        <f t="shared" si="101"/>
        <v>15534969.33</v>
      </c>
      <c r="AJ1831" s="2" t="str">
        <f t="shared" si="102"/>
        <v>Kamatonosni</v>
      </c>
      <c r="AM1831" s="1" t="s">
        <v>3341</v>
      </c>
    </row>
    <row r="1832" spans="1:39" x14ac:dyDescent="0.2">
      <c r="A1832" s="1" t="s">
        <v>3343</v>
      </c>
      <c r="B1832" s="1" t="s">
        <v>3344</v>
      </c>
      <c r="C1832" s="57">
        <v>0</v>
      </c>
      <c r="D1832" s="57">
        <v>35362881.159999996</v>
      </c>
      <c r="E1832" s="58">
        <v>16146853.039999999</v>
      </c>
      <c r="F1832" s="58">
        <v>14435937.699999999</v>
      </c>
      <c r="G1832" s="57">
        <v>16146853.039999999</v>
      </c>
      <c r="H1832" s="57">
        <v>49798818.859999999</v>
      </c>
      <c r="I1832" s="57">
        <v>0</v>
      </c>
      <c r="J1832" s="57">
        <v>33651965.82</v>
      </c>
      <c r="K1832" s="57">
        <f t="shared" si="97"/>
        <v>-33651965.82</v>
      </c>
      <c r="L1832" s="1" t="s">
        <v>5864</v>
      </c>
      <c r="M1832" s="1" t="s">
        <v>6928</v>
      </c>
      <c r="N1832" s="1" t="s">
        <v>6792</v>
      </c>
      <c r="O1832" s="1" t="s">
        <v>5864</v>
      </c>
      <c r="P1832" s="21" t="s">
        <v>6548</v>
      </c>
      <c r="S1832" s="1" t="s">
        <v>6846</v>
      </c>
      <c r="U1832" s="1" t="str">
        <f t="shared" si="98"/>
        <v>'503</v>
      </c>
      <c r="AH1832" s="1" t="str">
        <f t="shared" si="100"/>
        <v>'503653</v>
      </c>
      <c r="AI1832" s="2">
        <f t="shared" si="101"/>
        <v>33651965.82</v>
      </c>
      <c r="AJ1832" s="2" t="str">
        <f t="shared" si="102"/>
        <v>Kamatonosni</v>
      </c>
      <c r="AM1832" s="1" t="s">
        <v>3343</v>
      </c>
    </row>
    <row r="1833" spans="1:39" x14ac:dyDescent="0.2">
      <c r="A1833" s="1" t="s">
        <v>3345</v>
      </c>
      <c r="B1833" s="1" t="s">
        <v>3346</v>
      </c>
      <c r="C1833" s="57">
        <v>0</v>
      </c>
      <c r="D1833" s="57">
        <v>115454.45</v>
      </c>
      <c r="E1833" s="58">
        <v>9435.1200000000008</v>
      </c>
      <c r="F1833" s="58">
        <v>8426.6299999999992</v>
      </c>
      <c r="G1833" s="57">
        <v>9435.1200000000008</v>
      </c>
      <c r="H1833" s="57">
        <v>123881.08</v>
      </c>
      <c r="I1833" s="57">
        <v>0</v>
      </c>
      <c r="J1833" s="57">
        <v>114445.96</v>
      </c>
      <c r="K1833" s="57">
        <f t="shared" si="97"/>
        <v>-114445.96</v>
      </c>
      <c r="L1833" s="1" t="s">
        <v>5864</v>
      </c>
      <c r="M1833" s="1" t="s">
        <v>6928</v>
      </c>
      <c r="N1833" s="1" t="s">
        <v>6792</v>
      </c>
      <c r="O1833" s="1" t="s">
        <v>5864</v>
      </c>
      <c r="P1833" s="21" t="s">
        <v>6548</v>
      </c>
      <c r="S1833" s="1" t="s">
        <v>6846</v>
      </c>
      <c r="U1833" s="1" t="str">
        <f t="shared" si="98"/>
        <v>'503</v>
      </c>
      <c r="AH1833" s="1" t="str">
        <f t="shared" si="100"/>
        <v>'50375</v>
      </c>
      <c r="AI1833" s="2">
        <f t="shared" si="101"/>
        <v>114445.96</v>
      </c>
      <c r="AJ1833" s="2" t="str">
        <f t="shared" si="102"/>
        <v>Kamatonosni</v>
      </c>
      <c r="AM1833" s="1" t="s">
        <v>3345</v>
      </c>
    </row>
    <row r="1834" spans="1:39" x14ac:dyDescent="0.2">
      <c r="A1834" s="1" t="s">
        <v>3347</v>
      </c>
      <c r="B1834" s="1" t="s">
        <v>3348</v>
      </c>
      <c r="C1834" s="57">
        <v>0</v>
      </c>
      <c r="D1834" s="57">
        <v>13682745.1</v>
      </c>
      <c r="E1834" s="58">
        <v>4941852.42</v>
      </c>
      <c r="F1834" s="58">
        <v>11118756.25</v>
      </c>
      <c r="G1834" s="57">
        <v>4941852.42</v>
      </c>
      <c r="H1834" s="57">
        <v>24801501.350000001</v>
      </c>
      <c r="I1834" s="57">
        <v>0</v>
      </c>
      <c r="J1834" s="57">
        <v>19859648.93</v>
      </c>
      <c r="K1834" s="57">
        <f t="shared" si="97"/>
        <v>-19859648.93</v>
      </c>
      <c r="L1834" s="1" t="s">
        <v>5864</v>
      </c>
      <c r="M1834" s="1" t="s">
        <v>6928</v>
      </c>
      <c r="N1834" s="1" t="s">
        <v>6792</v>
      </c>
      <c r="O1834" s="1" t="s">
        <v>5864</v>
      </c>
      <c r="P1834" s="21" t="s">
        <v>6548</v>
      </c>
      <c r="S1834" s="1" t="s">
        <v>6846</v>
      </c>
      <c r="U1834" s="1" t="str">
        <f t="shared" si="98"/>
        <v>'503</v>
      </c>
      <c r="AH1834" s="1" t="str">
        <f t="shared" si="100"/>
        <v>'503751</v>
      </c>
      <c r="AI1834" s="2">
        <f t="shared" si="101"/>
        <v>19859648.93</v>
      </c>
      <c r="AJ1834" s="2" t="str">
        <f t="shared" si="102"/>
        <v>Kamatonosni</v>
      </c>
      <c r="AM1834" s="1" t="s">
        <v>3347</v>
      </c>
    </row>
    <row r="1835" spans="1:39" x14ac:dyDescent="0.2">
      <c r="A1835" s="1" t="s">
        <v>3349</v>
      </c>
      <c r="B1835" s="1" t="s">
        <v>3350</v>
      </c>
      <c r="C1835" s="57">
        <v>0</v>
      </c>
      <c r="D1835" s="57">
        <v>412529.7</v>
      </c>
      <c r="E1835" s="58">
        <v>110849.89</v>
      </c>
      <c r="F1835" s="58">
        <v>91770.72</v>
      </c>
      <c r="G1835" s="57">
        <v>110849.89</v>
      </c>
      <c r="H1835" s="57">
        <v>504300.42</v>
      </c>
      <c r="I1835" s="57">
        <v>0</v>
      </c>
      <c r="J1835" s="57">
        <v>393450.53</v>
      </c>
      <c r="K1835" s="57">
        <f t="shared" si="97"/>
        <v>-393450.53</v>
      </c>
      <c r="L1835" s="1" t="s">
        <v>5864</v>
      </c>
      <c r="M1835" s="1" t="s">
        <v>6928</v>
      </c>
      <c r="N1835" s="1" t="s">
        <v>6792</v>
      </c>
      <c r="O1835" s="1" t="s">
        <v>5864</v>
      </c>
      <c r="P1835" s="21" t="s">
        <v>6548</v>
      </c>
      <c r="S1835" s="1" t="s">
        <v>6846</v>
      </c>
      <c r="U1835" s="1" t="str">
        <f t="shared" si="98"/>
        <v>'503</v>
      </c>
      <c r="AH1835" s="1" t="str">
        <f t="shared" si="100"/>
        <v>'503752</v>
      </c>
      <c r="AI1835" s="2">
        <f t="shared" si="101"/>
        <v>393450.53</v>
      </c>
      <c r="AJ1835" s="2" t="str">
        <f t="shared" si="102"/>
        <v>Kamatonosni</v>
      </c>
      <c r="AM1835" s="1" t="s">
        <v>3349</v>
      </c>
    </row>
    <row r="1836" spans="1:39" x14ac:dyDescent="0.2">
      <c r="A1836" s="1" t="s">
        <v>3351</v>
      </c>
      <c r="B1836" s="1" t="s">
        <v>3352</v>
      </c>
      <c r="C1836" s="57">
        <v>0</v>
      </c>
      <c r="D1836" s="57">
        <v>46023595.490000002</v>
      </c>
      <c r="E1836" s="58">
        <v>19804323.460000001</v>
      </c>
      <c r="F1836" s="58">
        <v>27113551.190000001</v>
      </c>
      <c r="G1836" s="57">
        <v>19804323.460000001</v>
      </c>
      <c r="H1836" s="57">
        <v>73137146.680000007</v>
      </c>
      <c r="I1836" s="57">
        <v>0</v>
      </c>
      <c r="J1836" s="57">
        <v>53332823.219999999</v>
      </c>
      <c r="K1836" s="57">
        <f t="shared" si="97"/>
        <v>-53332823.219999999</v>
      </c>
      <c r="L1836" s="1" t="s">
        <v>5864</v>
      </c>
      <c r="M1836" s="1" t="s">
        <v>6928</v>
      </c>
      <c r="N1836" s="1" t="s">
        <v>6792</v>
      </c>
      <c r="O1836" s="1" t="s">
        <v>5864</v>
      </c>
      <c r="P1836" s="21" t="s">
        <v>6548</v>
      </c>
      <c r="S1836" s="1" t="s">
        <v>6846</v>
      </c>
      <c r="U1836" s="1" t="str">
        <f t="shared" si="98"/>
        <v>'503</v>
      </c>
      <c r="AH1836" s="1" t="str">
        <f t="shared" si="100"/>
        <v>'503753</v>
      </c>
      <c r="AI1836" s="2">
        <f t="shared" si="101"/>
        <v>53332823.219999999</v>
      </c>
      <c r="AJ1836" s="2" t="str">
        <f t="shared" si="102"/>
        <v>Kamatonosni</v>
      </c>
      <c r="AM1836" s="1" t="s">
        <v>3351</v>
      </c>
    </row>
    <row r="1837" spans="1:39" x14ac:dyDescent="0.2">
      <c r="A1837" s="1" t="s">
        <v>3353</v>
      </c>
      <c r="B1837" s="1" t="s">
        <v>3354</v>
      </c>
      <c r="C1837" s="57">
        <v>0</v>
      </c>
      <c r="D1837" s="57">
        <v>1295621.79</v>
      </c>
      <c r="E1837" s="58">
        <v>687691.09</v>
      </c>
      <c r="F1837" s="58">
        <v>851990.96</v>
      </c>
      <c r="G1837" s="57">
        <v>687691.09</v>
      </c>
      <c r="H1837" s="57">
        <v>2147612.75</v>
      </c>
      <c r="I1837" s="57">
        <v>0</v>
      </c>
      <c r="J1837" s="57">
        <v>1459921.66</v>
      </c>
      <c r="K1837" s="57">
        <f t="shared" si="97"/>
        <v>-1459921.66</v>
      </c>
      <c r="L1837" s="1" t="s">
        <v>5864</v>
      </c>
      <c r="M1837" s="1" t="s">
        <v>6928</v>
      </c>
      <c r="N1837" s="1" t="s">
        <v>6792</v>
      </c>
      <c r="O1837" s="1" t="s">
        <v>5864</v>
      </c>
      <c r="P1837" s="21" t="s">
        <v>6548</v>
      </c>
      <c r="S1837" s="1" t="s">
        <v>6846</v>
      </c>
      <c r="U1837" s="1" t="str">
        <f t="shared" si="98"/>
        <v>'503</v>
      </c>
      <c r="AH1837" s="1" t="str">
        <f t="shared" si="100"/>
        <v>'503754</v>
      </c>
      <c r="AI1837" s="2">
        <f t="shared" si="101"/>
        <v>1459921.66</v>
      </c>
      <c r="AJ1837" s="2" t="str">
        <f t="shared" si="102"/>
        <v>Kamatonosni</v>
      </c>
      <c r="AM1837" s="1" t="s">
        <v>3353</v>
      </c>
    </row>
    <row r="1838" spans="1:39" x14ac:dyDescent="0.2">
      <c r="A1838" s="1" t="s">
        <v>3355</v>
      </c>
      <c r="B1838" s="1" t="s">
        <v>3356</v>
      </c>
      <c r="C1838" s="57">
        <v>0</v>
      </c>
      <c r="D1838" s="57">
        <v>396957.46</v>
      </c>
      <c r="E1838" s="58">
        <v>27955.5</v>
      </c>
      <c r="F1838" s="58">
        <v>324106.77</v>
      </c>
      <c r="G1838" s="57">
        <v>27955.5</v>
      </c>
      <c r="H1838" s="57">
        <v>721064.23</v>
      </c>
      <c r="I1838" s="57">
        <v>0</v>
      </c>
      <c r="J1838" s="57">
        <v>693108.73</v>
      </c>
      <c r="K1838" s="57">
        <f t="shared" si="97"/>
        <v>-693108.73</v>
      </c>
      <c r="L1838" s="1" t="s">
        <v>5864</v>
      </c>
      <c r="M1838" s="1" t="s">
        <v>6928</v>
      </c>
      <c r="N1838" s="1" t="s">
        <v>6792</v>
      </c>
      <c r="O1838" s="1" t="s">
        <v>5864</v>
      </c>
      <c r="P1838" s="21" t="s">
        <v>6548</v>
      </c>
      <c r="S1838" s="1" t="s">
        <v>6846</v>
      </c>
      <c r="U1838" s="1" t="str">
        <f t="shared" si="98"/>
        <v>'503</v>
      </c>
      <c r="AH1838" s="1" t="str">
        <f t="shared" si="100"/>
        <v>'503756</v>
      </c>
      <c r="AI1838" s="2">
        <f t="shared" si="101"/>
        <v>693108.73</v>
      </c>
      <c r="AJ1838" s="2" t="str">
        <f t="shared" si="102"/>
        <v>Kamatonosni</v>
      </c>
      <c r="AM1838" s="1" t="s">
        <v>3355</v>
      </c>
    </row>
    <row r="1839" spans="1:39" x14ac:dyDescent="0.2">
      <c r="A1839" s="1" t="s">
        <v>3357</v>
      </c>
      <c r="B1839" s="1" t="s">
        <v>3358</v>
      </c>
      <c r="C1839" s="57">
        <v>0</v>
      </c>
      <c r="D1839" s="57">
        <v>35131.370000000003</v>
      </c>
      <c r="E1839" s="58">
        <v>3265.98</v>
      </c>
      <c r="F1839" s="58">
        <v>2689.27</v>
      </c>
      <c r="G1839" s="57">
        <v>3265.98</v>
      </c>
      <c r="H1839" s="57">
        <v>37820.639999999999</v>
      </c>
      <c r="I1839" s="57">
        <v>0</v>
      </c>
      <c r="J1839" s="57">
        <v>34554.660000000003</v>
      </c>
      <c r="K1839" s="57">
        <f t="shared" si="97"/>
        <v>-34554.660000000003</v>
      </c>
      <c r="L1839" s="1" t="s">
        <v>5864</v>
      </c>
      <c r="M1839" s="1" t="s">
        <v>6928</v>
      </c>
      <c r="N1839" s="1" t="s">
        <v>6792</v>
      </c>
      <c r="O1839" s="1" t="s">
        <v>5864</v>
      </c>
      <c r="P1839" s="21" t="s">
        <v>6548</v>
      </c>
      <c r="S1839" s="1" t="s">
        <v>6846</v>
      </c>
      <c r="U1839" s="1" t="str">
        <f t="shared" si="98"/>
        <v>'503</v>
      </c>
      <c r="AH1839" s="1" t="str">
        <f t="shared" si="100"/>
        <v>'50385</v>
      </c>
      <c r="AI1839" s="2">
        <f t="shared" si="101"/>
        <v>34554.660000000003</v>
      </c>
      <c r="AJ1839" s="2" t="str">
        <f t="shared" si="102"/>
        <v>Kamatonosni</v>
      </c>
      <c r="AM1839" s="1" t="s">
        <v>3357</v>
      </c>
    </row>
    <row r="1840" spans="1:39" x14ac:dyDescent="0.2">
      <c r="A1840" s="1" t="s">
        <v>3359</v>
      </c>
      <c r="B1840" s="1" t="s">
        <v>3360</v>
      </c>
      <c r="C1840" s="57">
        <v>0</v>
      </c>
      <c r="D1840" s="57">
        <v>5256834.57</v>
      </c>
      <c r="E1840" s="58">
        <v>576084.49</v>
      </c>
      <c r="F1840" s="58">
        <v>5097843.25</v>
      </c>
      <c r="G1840" s="57">
        <v>576084.49</v>
      </c>
      <c r="H1840" s="57">
        <v>10354677.82</v>
      </c>
      <c r="I1840" s="57">
        <v>0</v>
      </c>
      <c r="J1840" s="57">
        <v>9778593.3300000001</v>
      </c>
      <c r="K1840" s="57">
        <f t="shared" si="97"/>
        <v>-9778593.3300000001</v>
      </c>
      <c r="L1840" s="1" t="s">
        <v>5864</v>
      </c>
      <c r="M1840" s="1" t="s">
        <v>6928</v>
      </c>
      <c r="N1840" s="1" t="s">
        <v>6792</v>
      </c>
      <c r="O1840" s="1" t="s">
        <v>5864</v>
      </c>
      <c r="P1840" s="21" t="s">
        <v>6548</v>
      </c>
      <c r="S1840" s="1" t="s">
        <v>6846</v>
      </c>
      <c r="U1840" s="1" t="str">
        <f t="shared" si="98"/>
        <v>'503</v>
      </c>
      <c r="AH1840" s="1" t="str">
        <f t="shared" si="100"/>
        <v>'503851</v>
      </c>
      <c r="AI1840" s="2">
        <f t="shared" si="101"/>
        <v>9778593.3300000001</v>
      </c>
      <c r="AJ1840" s="2" t="str">
        <f t="shared" si="102"/>
        <v>Kamatonosni</v>
      </c>
      <c r="AM1840" s="1" t="s">
        <v>3359</v>
      </c>
    </row>
    <row r="1841" spans="1:39" x14ac:dyDescent="0.2">
      <c r="A1841" s="1" t="s">
        <v>3361</v>
      </c>
      <c r="B1841" s="1" t="s">
        <v>3362</v>
      </c>
      <c r="C1841" s="57">
        <v>0</v>
      </c>
      <c r="D1841" s="57">
        <v>184217.69</v>
      </c>
      <c r="E1841" s="58">
        <v>13767.15</v>
      </c>
      <c r="F1841" s="58">
        <v>103974.95</v>
      </c>
      <c r="G1841" s="57">
        <v>13767.15</v>
      </c>
      <c r="H1841" s="57">
        <v>288192.64000000001</v>
      </c>
      <c r="I1841" s="57">
        <v>0</v>
      </c>
      <c r="J1841" s="57">
        <v>274425.49</v>
      </c>
      <c r="K1841" s="57">
        <f t="shared" si="97"/>
        <v>-274425.49</v>
      </c>
      <c r="L1841" s="1" t="s">
        <v>5864</v>
      </c>
      <c r="M1841" s="1" t="s">
        <v>6928</v>
      </c>
      <c r="N1841" s="1" t="s">
        <v>6792</v>
      </c>
      <c r="O1841" s="1" t="s">
        <v>5864</v>
      </c>
      <c r="P1841" s="21" t="s">
        <v>6548</v>
      </c>
      <c r="S1841" s="1" t="s">
        <v>6846</v>
      </c>
      <c r="U1841" s="1" t="str">
        <f t="shared" si="98"/>
        <v>'503</v>
      </c>
      <c r="AH1841" s="1" t="str">
        <f t="shared" si="100"/>
        <v>'503852</v>
      </c>
      <c r="AI1841" s="2">
        <f t="shared" si="101"/>
        <v>274425.49</v>
      </c>
      <c r="AJ1841" s="2" t="str">
        <f t="shared" si="102"/>
        <v>Kamatonosni</v>
      </c>
      <c r="AM1841" s="1" t="s">
        <v>3361</v>
      </c>
    </row>
    <row r="1842" spans="1:39" x14ac:dyDescent="0.2">
      <c r="A1842" s="1" t="s">
        <v>3363</v>
      </c>
      <c r="B1842" s="1" t="s">
        <v>3364</v>
      </c>
      <c r="C1842" s="57">
        <v>0</v>
      </c>
      <c r="D1842" s="57">
        <v>46214000.189999998</v>
      </c>
      <c r="E1842" s="58">
        <v>12493482.529999999</v>
      </c>
      <c r="F1842" s="58">
        <v>19791653</v>
      </c>
      <c r="G1842" s="57">
        <v>12493482.529999999</v>
      </c>
      <c r="H1842" s="57">
        <v>66005653.189999998</v>
      </c>
      <c r="I1842" s="57">
        <v>0</v>
      </c>
      <c r="J1842" s="57">
        <v>53512170.659999996</v>
      </c>
      <c r="K1842" s="57">
        <f t="shared" si="97"/>
        <v>-53512170.659999996</v>
      </c>
      <c r="L1842" s="1" t="s">
        <v>5864</v>
      </c>
      <c r="M1842" s="1" t="s">
        <v>6928</v>
      </c>
      <c r="N1842" s="1" t="s">
        <v>6792</v>
      </c>
      <c r="O1842" s="1" t="s">
        <v>5864</v>
      </c>
      <c r="P1842" s="21" t="s">
        <v>6548</v>
      </c>
      <c r="S1842" s="1" t="s">
        <v>6846</v>
      </c>
      <c r="U1842" s="1" t="str">
        <f t="shared" si="98"/>
        <v>'503</v>
      </c>
      <c r="AH1842" s="1" t="str">
        <f t="shared" si="100"/>
        <v>'503853</v>
      </c>
      <c r="AI1842" s="2">
        <f t="shared" si="101"/>
        <v>53512170.659999996</v>
      </c>
      <c r="AJ1842" s="2" t="str">
        <f t="shared" si="102"/>
        <v>Kamatonosni</v>
      </c>
      <c r="AM1842" s="1" t="s">
        <v>3363</v>
      </c>
    </row>
    <row r="1843" spans="1:39" x14ac:dyDescent="0.2">
      <c r="A1843" s="1" t="s">
        <v>3365</v>
      </c>
      <c r="B1843" s="1" t="s">
        <v>3366</v>
      </c>
      <c r="C1843" s="57">
        <v>0</v>
      </c>
      <c r="D1843" s="57">
        <v>711654.39</v>
      </c>
      <c r="E1843" s="58">
        <v>200420.15</v>
      </c>
      <c r="F1843" s="58">
        <v>522061.99</v>
      </c>
      <c r="G1843" s="57">
        <v>200420.15</v>
      </c>
      <c r="H1843" s="57">
        <v>1233716.3799999999</v>
      </c>
      <c r="I1843" s="57">
        <v>0</v>
      </c>
      <c r="J1843" s="57">
        <v>1033296.23</v>
      </c>
      <c r="K1843" s="57">
        <f t="shared" si="97"/>
        <v>-1033296.23</v>
      </c>
      <c r="L1843" s="1" t="s">
        <v>5864</v>
      </c>
      <c r="M1843" s="1" t="s">
        <v>6928</v>
      </c>
      <c r="N1843" s="1" t="s">
        <v>6792</v>
      </c>
      <c r="O1843" s="1" t="s">
        <v>5864</v>
      </c>
      <c r="P1843" s="21" t="s">
        <v>6548</v>
      </c>
      <c r="S1843" s="1" t="s">
        <v>6846</v>
      </c>
      <c r="U1843" s="1" t="str">
        <f t="shared" si="98"/>
        <v>'503</v>
      </c>
      <c r="AH1843" s="1" t="str">
        <f t="shared" si="100"/>
        <v>'503854</v>
      </c>
      <c r="AI1843" s="2">
        <f t="shared" si="101"/>
        <v>1033296.23</v>
      </c>
      <c r="AJ1843" s="2" t="str">
        <f t="shared" si="102"/>
        <v>Kamatonosni</v>
      </c>
      <c r="AM1843" s="1" t="s">
        <v>3365</v>
      </c>
    </row>
    <row r="1844" spans="1:39" x14ac:dyDescent="0.2">
      <c r="A1844" s="1" t="s">
        <v>3367</v>
      </c>
      <c r="B1844" s="1" t="s">
        <v>3368</v>
      </c>
      <c r="C1844" s="57">
        <v>0</v>
      </c>
      <c r="D1844" s="57">
        <v>311715.11</v>
      </c>
      <c r="E1844" s="58">
        <v>21966.560000000001</v>
      </c>
      <c r="F1844" s="58">
        <v>214176.92</v>
      </c>
      <c r="G1844" s="57">
        <v>21966.560000000001</v>
      </c>
      <c r="H1844" s="57">
        <v>525892.03</v>
      </c>
      <c r="I1844" s="57">
        <v>0</v>
      </c>
      <c r="J1844" s="57">
        <v>503925.47</v>
      </c>
      <c r="K1844" s="57">
        <f t="shared" si="97"/>
        <v>-503925.47</v>
      </c>
      <c r="L1844" s="1" t="s">
        <v>5864</v>
      </c>
      <c r="M1844" s="1" t="s">
        <v>6928</v>
      </c>
      <c r="N1844" s="1" t="s">
        <v>6792</v>
      </c>
      <c r="O1844" s="1" t="s">
        <v>5864</v>
      </c>
      <c r="P1844" s="21" t="s">
        <v>6548</v>
      </c>
      <c r="S1844" s="1" t="s">
        <v>6846</v>
      </c>
      <c r="U1844" s="1" t="str">
        <f t="shared" si="98"/>
        <v>'503</v>
      </c>
      <c r="AH1844" s="1" t="str">
        <f t="shared" si="100"/>
        <v>'503856</v>
      </c>
      <c r="AI1844" s="2">
        <f t="shared" si="101"/>
        <v>503925.47</v>
      </c>
      <c r="AJ1844" s="2" t="str">
        <f t="shared" si="102"/>
        <v>Kamatonosni</v>
      </c>
      <c r="AM1844" s="1" t="s">
        <v>3367</v>
      </c>
    </row>
    <row r="1845" spans="1:39" x14ac:dyDescent="0.2">
      <c r="A1845" s="1" t="s">
        <v>3369</v>
      </c>
      <c r="B1845" s="1" t="s">
        <v>3370</v>
      </c>
      <c r="C1845" s="57">
        <v>0</v>
      </c>
      <c r="D1845" s="57">
        <v>42189.78</v>
      </c>
      <c r="E1845" s="58">
        <v>0.02</v>
      </c>
      <c r="F1845" s="58">
        <v>4576.67</v>
      </c>
      <c r="G1845" s="57">
        <v>0.02</v>
      </c>
      <c r="H1845" s="57">
        <v>46766.45</v>
      </c>
      <c r="I1845" s="57">
        <v>0</v>
      </c>
      <c r="J1845" s="57">
        <v>46766.43</v>
      </c>
      <c r="K1845" s="57">
        <f t="shared" si="97"/>
        <v>-46766.43</v>
      </c>
      <c r="L1845" s="1" t="s">
        <v>5864</v>
      </c>
      <c r="M1845" s="1" t="s">
        <v>6928</v>
      </c>
      <c r="N1845" s="1" t="s">
        <v>6792</v>
      </c>
      <c r="O1845" s="1" t="s">
        <v>5864</v>
      </c>
      <c r="P1845" s="21" t="s">
        <v>6548</v>
      </c>
      <c r="S1845" s="1" t="s">
        <v>6846</v>
      </c>
      <c r="U1845" s="1" t="str">
        <f t="shared" si="98"/>
        <v>'503</v>
      </c>
      <c r="AH1845" s="1" t="str">
        <f t="shared" si="100"/>
        <v>'50395</v>
      </c>
      <c r="AI1845" s="2">
        <f t="shared" si="101"/>
        <v>46766.43</v>
      </c>
      <c r="AJ1845" s="2" t="str">
        <f t="shared" si="102"/>
        <v>Kamatonosni</v>
      </c>
      <c r="AM1845" s="1" t="s">
        <v>3369</v>
      </c>
    </row>
    <row r="1846" spans="1:39" x14ac:dyDescent="0.2">
      <c r="A1846" s="1" t="s">
        <v>3371</v>
      </c>
      <c r="B1846" s="1" t="s">
        <v>3372</v>
      </c>
      <c r="C1846" s="57">
        <v>0</v>
      </c>
      <c r="D1846" s="57">
        <v>2678036.5299999998</v>
      </c>
      <c r="E1846" s="58">
        <v>591391.11</v>
      </c>
      <c r="F1846" s="58">
        <v>2368180.31</v>
      </c>
      <c r="G1846" s="57">
        <v>591391.11</v>
      </c>
      <c r="H1846" s="57">
        <v>5046216.84</v>
      </c>
      <c r="I1846" s="57">
        <v>0</v>
      </c>
      <c r="J1846" s="57">
        <v>4454825.7300000004</v>
      </c>
      <c r="K1846" s="57">
        <f t="shared" si="97"/>
        <v>-4454825.7300000004</v>
      </c>
      <c r="L1846" s="1" t="s">
        <v>5864</v>
      </c>
      <c r="M1846" s="1" t="s">
        <v>6928</v>
      </c>
      <c r="N1846" s="1" t="s">
        <v>6792</v>
      </c>
      <c r="O1846" s="1" t="s">
        <v>5864</v>
      </c>
      <c r="P1846" s="21" t="s">
        <v>6548</v>
      </c>
      <c r="S1846" s="1" t="s">
        <v>6846</v>
      </c>
      <c r="U1846" s="1" t="str">
        <f t="shared" si="98"/>
        <v>'503</v>
      </c>
      <c r="AH1846" s="1" t="str">
        <f t="shared" si="100"/>
        <v>'503951</v>
      </c>
      <c r="AI1846" s="2">
        <f t="shared" si="101"/>
        <v>4454825.7300000004</v>
      </c>
      <c r="AJ1846" s="2" t="str">
        <f t="shared" si="102"/>
        <v>Kamatonosni</v>
      </c>
      <c r="AM1846" s="1" t="s">
        <v>3371</v>
      </c>
    </row>
    <row r="1847" spans="1:39" x14ac:dyDescent="0.2">
      <c r="A1847" s="1" t="s">
        <v>3373</v>
      </c>
      <c r="B1847" s="1" t="s">
        <v>3374</v>
      </c>
      <c r="C1847" s="57">
        <v>0</v>
      </c>
      <c r="D1847" s="57">
        <v>299920.46000000002</v>
      </c>
      <c r="E1847" s="58">
        <v>0</v>
      </c>
      <c r="F1847" s="58">
        <v>290329.28000000003</v>
      </c>
      <c r="G1847" s="57">
        <v>0</v>
      </c>
      <c r="H1847" s="57">
        <v>590249.74</v>
      </c>
      <c r="I1847" s="57">
        <v>0</v>
      </c>
      <c r="J1847" s="57">
        <v>590249.74</v>
      </c>
      <c r="K1847" s="57">
        <f t="shared" si="97"/>
        <v>-590249.74</v>
      </c>
      <c r="L1847" s="1" t="s">
        <v>5864</v>
      </c>
      <c r="M1847" s="1" t="s">
        <v>6928</v>
      </c>
      <c r="N1847" s="1" t="s">
        <v>6792</v>
      </c>
      <c r="O1847" s="1" t="s">
        <v>5864</v>
      </c>
      <c r="P1847" s="21" t="s">
        <v>6548</v>
      </c>
      <c r="S1847" s="1" t="s">
        <v>6846</v>
      </c>
      <c r="U1847" s="1" t="str">
        <f t="shared" si="98"/>
        <v>'503</v>
      </c>
      <c r="AH1847" s="1" t="str">
        <f t="shared" si="100"/>
        <v>'503952</v>
      </c>
      <c r="AI1847" s="2">
        <f t="shared" si="101"/>
        <v>590249.74</v>
      </c>
      <c r="AJ1847" s="2" t="str">
        <f t="shared" si="102"/>
        <v>Kamatonosni</v>
      </c>
      <c r="AM1847" s="1" t="s">
        <v>3373</v>
      </c>
    </row>
    <row r="1848" spans="1:39" x14ac:dyDescent="0.2">
      <c r="A1848" s="1" t="s">
        <v>3375</v>
      </c>
      <c r="B1848" s="1" t="s">
        <v>3376</v>
      </c>
      <c r="C1848" s="57">
        <v>0</v>
      </c>
      <c r="D1848" s="57">
        <v>344565.32</v>
      </c>
      <c r="E1848" s="58">
        <v>52504.83</v>
      </c>
      <c r="F1848" s="58">
        <v>424899.43</v>
      </c>
      <c r="G1848" s="57">
        <v>52504.83</v>
      </c>
      <c r="H1848" s="57">
        <v>769464.75</v>
      </c>
      <c r="I1848" s="57">
        <v>0</v>
      </c>
      <c r="J1848" s="57">
        <v>716959.92</v>
      </c>
      <c r="K1848" s="57">
        <f t="shared" si="97"/>
        <v>-716959.92</v>
      </c>
      <c r="L1848" s="1" t="s">
        <v>5864</v>
      </c>
      <c r="M1848" s="1" t="s">
        <v>6928</v>
      </c>
      <c r="N1848" s="1" t="s">
        <v>6792</v>
      </c>
      <c r="O1848" s="1" t="s">
        <v>5864</v>
      </c>
      <c r="P1848" s="21" t="s">
        <v>6548</v>
      </c>
      <c r="S1848" s="1" t="s">
        <v>6846</v>
      </c>
      <c r="U1848" s="1" t="str">
        <f t="shared" si="98"/>
        <v>'503</v>
      </c>
      <c r="AH1848" s="1" t="str">
        <f t="shared" si="100"/>
        <v>'503954</v>
      </c>
      <c r="AI1848" s="2">
        <f t="shared" si="101"/>
        <v>716959.92</v>
      </c>
      <c r="AJ1848" s="2" t="str">
        <f t="shared" si="102"/>
        <v>Kamatonosni</v>
      </c>
      <c r="AM1848" s="1" t="s">
        <v>3375</v>
      </c>
    </row>
    <row r="1849" spans="1:39" x14ac:dyDescent="0.2">
      <c r="A1849" s="1" t="s">
        <v>3377</v>
      </c>
      <c r="B1849" s="1" t="s">
        <v>3378</v>
      </c>
      <c r="C1849" s="57">
        <v>0</v>
      </c>
      <c r="D1849" s="57">
        <v>428893.96</v>
      </c>
      <c r="E1849" s="58">
        <v>15451.06</v>
      </c>
      <c r="F1849" s="58">
        <v>192397.03</v>
      </c>
      <c r="G1849" s="57">
        <v>15451.06</v>
      </c>
      <c r="H1849" s="57">
        <v>621290.99</v>
      </c>
      <c r="I1849" s="57">
        <v>0</v>
      </c>
      <c r="J1849" s="57">
        <v>605839.93000000005</v>
      </c>
      <c r="K1849" s="57">
        <f t="shared" si="97"/>
        <v>-605839.93000000005</v>
      </c>
      <c r="L1849" s="1" t="s">
        <v>5864</v>
      </c>
      <c r="M1849" s="1" t="s">
        <v>6928</v>
      </c>
      <c r="N1849" s="1" t="s">
        <v>6792</v>
      </c>
      <c r="O1849" s="1" t="s">
        <v>5864</v>
      </c>
      <c r="P1849" s="21" t="s">
        <v>6548</v>
      </c>
      <c r="S1849" s="1" t="s">
        <v>6846</v>
      </c>
      <c r="U1849" s="1" t="str">
        <f t="shared" si="98"/>
        <v>'503</v>
      </c>
      <c r="AH1849" s="1" t="str">
        <f t="shared" si="100"/>
        <v>'5039560</v>
      </c>
      <c r="AI1849" s="2">
        <f t="shared" si="101"/>
        <v>605839.93000000005</v>
      </c>
      <c r="AJ1849" s="2" t="str">
        <f t="shared" si="102"/>
        <v>Kamatonosni</v>
      </c>
      <c r="AM1849" s="1" t="s">
        <v>3377</v>
      </c>
    </row>
    <row r="1850" spans="1:39" x14ac:dyDescent="0.2">
      <c r="A1850" s="1" t="s">
        <v>3379</v>
      </c>
      <c r="B1850" s="1" t="s">
        <v>3380</v>
      </c>
      <c r="C1850" s="57">
        <v>0</v>
      </c>
      <c r="D1850" s="57">
        <v>123607</v>
      </c>
      <c r="E1850" s="58">
        <v>195.7</v>
      </c>
      <c r="F1850" s="58">
        <v>50886.65</v>
      </c>
      <c r="G1850" s="57">
        <v>195.7</v>
      </c>
      <c r="H1850" s="57">
        <v>174493.65</v>
      </c>
      <c r="I1850" s="57">
        <v>0</v>
      </c>
      <c r="J1850" s="57">
        <v>174297.95</v>
      </c>
      <c r="K1850" s="57">
        <f t="shared" si="97"/>
        <v>-174297.95</v>
      </c>
      <c r="L1850" s="1" t="s">
        <v>5864</v>
      </c>
      <c r="M1850" s="1" t="s">
        <v>6928</v>
      </c>
      <c r="N1850" s="1" t="s">
        <v>6792</v>
      </c>
      <c r="O1850" s="1" t="s">
        <v>5864</v>
      </c>
      <c r="P1850" s="21" t="s">
        <v>6548</v>
      </c>
      <c r="S1850" s="1" t="s">
        <v>6846</v>
      </c>
      <c r="U1850" s="1" t="str">
        <f t="shared" si="98"/>
        <v>'503</v>
      </c>
      <c r="AH1850" s="1" t="str">
        <f t="shared" si="100"/>
        <v>'5039561</v>
      </c>
      <c r="AI1850" s="2">
        <f t="shared" si="101"/>
        <v>174297.95</v>
      </c>
      <c r="AJ1850" s="2" t="str">
        <f t="shared" si="102"/>
        <v>Kamatonosni</v>
      </c>
      <c r="AM1850" s="1" t="s">
        <v>3379</v>
      </c>
    </row>
    <row r="1851" spans="1:39" x14ac:dyDescent="0.2">
      <c r="A1851" s="1" t="s">
        <v>3381</v>
      </c>
      <c r="B1851" s="1" t="s">
        <v>3382</v>
      </c>
      <c r="C1851" s="57">
        <v>0</v>
      </c>
      <c r="D1851" s="57">
        <v>119609.76</v>
      </c>
      <c r="E1851" s="58">
        <v>0.02</v>
      </c>
      <c r="F1851" s="58">
        <v>54014.57</v>
      </c>
      <c r="G1851" s="57">
        <v>0.02</v>
      </c>
      <c r="H1851" s="57">
        <v>173624.33</v>
      </c>
      <c r="I1851" s="57">
        <v>0</v>
      </c>
      <c r="J1851" s="57">
        <v>173624.31</v>
      </c>
      <c r="K1851" s="57">
        <f t="shared" si="97"/>
        <v>-173624.31</v>
      </c>
      <c r="L1851" s="1" t="s">
        <v>5864</v>
      </c>
      <c r="M1851" s="1" t="s">
        <v>6928</v>
      </c>
      <c r="N1851" s="1" t="s">
        <v>6792</v>
      </c>
      <c r="O1851" s="1" t="s">
        <v>5864</v>
      </c>
      <c r="P1851" s="21" t="s">
        <v>6548</v>
      </c>
      <c r="S1851" s="1" t="s">
        <v>6846</v>
      </c>
      <c r="U1851" s="1" t="str">
        <f t="shared" si="98"/>
        <v>'503</v>
      </c>
      <c r="AH1851" s="1" t="str">
        <f t="shared" si="100"/>
        <v>'5039562</v>
      </c>
      <c r="AI1851" s="2">
        <f t="shared" si="101"/>
        <v>173624.31</v>
      </c>
      <c r="AJ1851" s="2" t="str">
        <f t="shared" si="102"/>
        <v>Kamatonosni</v>
      </c>
      <c r="AM1851" s="1" t="s">
        <v>3381</v>
      </c>
    </row>
    <row r="1852" spans="1:39" x14ac:dyDescent="0.2">
      <c r="A1852" s="1" t="s">
        <v>3383</v>
      </c>
      <c r="B1852" s="1" t="s">
        <v>3384</v>
      </c>
      <c r="C1852" s="57">
        <v>0</v>
      </c>
      <c r="D1852" s="57">
        <v>42721.97</v>
      </c>
      <c r="E1852" s="58">
        <v>0</v>
      </c>
      <c r="F1852" s="58">
        <v>146687.26</v>
      </c>
      <c r="G1852" s="57">
        <v>0</v>
      </c>
      <c r="H1852" s="57">
        <v>189409.23</v>
      </c>
      <c r="I1852" s="57">
        <v>0</v>
      </c>
      <c r="J1852" s="57">
        <v>189409.23</v>
      </c>
      <c r="K1852" s="57">
        <f t="shared" si="97"/>
        <v>-189409.23</v>
      </c>
      <c r="L1852" s="1" t="s">
        <v>5864</v>
      </c>
      <c r="M1852" s="1" t="s">
        <v>6928</v>
      </c>
      <c r="N1852" s="1" t="s">
        <v>6792</v>
      </c>
      <c r="O1852" s="1" t="s">
        <v>5864</v>
      </c>
      <c r="P1852" s="21" t="s">
        <v>6548</v>
      </c>
      <c r="S1852" s="1" t="s">
        <v>6846</v>
      </c>
      <c r="U1852" s="1" t="str">
        <f t="shared" si="98"/>
        <v>'503</v>
      </c>
      <c r="AH1852" s="1" t="str">
        <f t="shared" si="100"/>
        <v>'503957</v>
      </c>
      <c r="AI1852" s="2">
        <f t="shared" si="101"/>
        <v>189409.23</v>
      </c>
      <c r="AJ1852" s="2" t="str">
        <f t="shared" si="102"/>
        <v>Kamatonosni</v>
      </c>
      <c r="AM1852" s="1" t="s">
        <v>3383</v>
      </c>
    </row>
    <row r="1853" spans="1:39" x14ac:dyDescent="0.2">
      <c r="A1853" s="1" t="s">
        <v>3385</v>
      </c>
      <c r="B1853" s="1" t="s">
        <v>3386</v>
      </c>
      <c r="C1853" s="57">
        <v>0</v>
      </c>
      <c r="D1853" s="57">
        <v>311.23</v>
      </c>
      <c r="E1853" s="58">
        <v>24616570.289999999</v>
      </c>
      <c r="F1853" s="58">
        <v>24621066.190000001</v>
      </c>
      <c r="G1853" s="57">
        <v>24616570.289999999</v>
      </c>
      <c r="H1853" s="57">
        <v>24621377.420000002</v>
      </c>
      <c r="I1853" s="57">
        <v>0</v>
      </c>
      <c r="J1853" s="57">
        <v>4807.13</v>
      </c>
      <c r="K1853" s="57">
        <f t="shared" si="97"/>
        <v>-4807.13</v>
      </c>
      <c r="L1853" s="1" t="s">
        <v>5864</v>
      </c>
      <c r="M1853" s="1" t="s">
        <v>6928</v>
      </c>
      <c r="N1853" s="1" t="s">
        <v>6792</v>
      </c>
      <c r="O1853" s="1" t="s">
        <v>5864</v>
      </c>
      <c r="P1853" s="21" t="s">
        <v>6544</v>
      </c>
      <c r="S1853" s="1" t="s">
        <v>6829</v>
      </c>
      <c r="U1853" s="1" t="str">
        <f t="shared" si="98"/>
        <v>'505</v>
      </c>
      <c r="V1853" s="37" t="s">
        <v>6824</v>
      </c>
      <c r="W1853" s="2">
        <f>+J1853*80.9450701%</f>
        <v>3891.1347482981296</v>
      </c>
      <c r="X1853" s="2">
        <f t="shared" ref="X1853:AE1854" si="103">+$W1853*X$5</f>
        <v>1945.5673741490648</v>
      </c>
      <c r="Y1853" s="2">
        <f t="shared" si="103"/>
        <v>97.278368707453239</v>
      </c>
      <c r="Z1853" s="2">
        <f t="shared" si="103"/>
        <v>194.55673741490648</v>
      </c>
      <c r="AA1853" s="2">
        <f t="shared" si="103"/>
        <v>194.55673741490648</v>
      </c>
      <c r="AB1853" s="2">
        <f t="shared" si="103"/>
        <v>583.67021224471944</v>
      </c>
      <c r="AC1853" s="2">
        <f t="shared" si="103"/>
        <v>583.67021224471944</v>
      </c>
      <c r="AD1853" s="2">
        <f t="shared" si="103"/>
        <v>145.91755306117986</v>
      </c>
      <c r="AE1853" s="2">
        <f t="shared" si="103"/>
        <v>145.91755306117986</v>
      </c>
      <c r="AF1853" s="2">
        <f>SUBTOTAL(9,X1853:AE1853)</f>
        <v>3891.1347482981291</v>
      </c>
      <c r="AG1853" s="2">
        <f>+AF1853-J1853</f>
        <v>-915.99525170187098</v>
      </c>
      <c r="AJ1853" s="2"/>
      <c r="AM1853" s="1" t="s">
        <v>3385</v>
      </c>
    </row>
    <row r="1854" spans="1:39" x14ac:dyDescent="0.2">
      <c r="A1854" s="1" t="s">
        <v>3387</v>
      </c>
      <c r="B1854" s="1" t="s">
        <v>3388</v>
      </c>
      <c r="C1854" s="57">
        <v>0</v>
      </c>
      <c r="D1854" s="57">
        <v>0</v>
      </c>
      <c r="E1854" s="58">
        <v>145706.54999999999</v>
      </c>
      <c r="F1854" s="58">
        <v>145706.54999999999</v>
      </c>
      <c r="G1854" s="57">
        <v>145706.54999999999</v>
      </c>
      <c r="H1854" s="57">
        <v>145706.54999999999</v>
      </c>
      <c r="I1854" s="57">
        <v>0</v>
      </c>
      <c r="J1854" s="57">
        <v>0</v>
      </c>
      <c r="K1854" s="57">
        <f t="shared" si="97"/>
        <v>0</v>
      </c>
      <c r="L1854" s="1" t="s">
        <v>5864</v>
      </c>
      <c r="M1854" s="1" t="s">
        <v>6928</v>
      </c>
      <c r="N1854" s="1" t="s">
        <v>6792</v>
      </c>
      <c r="O1854" s="1" t="s">
        <v>5864</v>
      </c>
      <c r="P1854" s="21" t="s">
        <v>6548</v>
      </c>
      <c r="S1854" s="1" t="s">
        <v>6836</v>
      </c>
      <c r="U1854" s="1" t="str">
        <f t="shared" si="98"/>
        <v>'505</v>
      </c>
      <c r="V1854" s="37" t="s">
        <v>6824</v>
      </c>
      <c r="W1854" s="2">
        <f>+J1854*80.9450701%</f>
        <v>0</v>
      </c>
      <c r="X1854" s="2">
        <f t="shared" si="103"/>
        <v>0</v>
      </c>
      <c r="Y1854" s="2">
        <f t="shared" si="103"/>
        <v>0</v>
      </c>
      <c r="Z1854" s="2">
        <f t="shared" si="103"/>
        <v>0</v>
      </c>
      <c r="AA1854" s="2">
        <f t="shared" si="103"/>
        <v>0</v>
      </c>
      <c r="AB1854" s="2">
        <f t="shared" si="103"/>
        <v>0</v>
      </c>
      <c r="AC1854" s="2">
        <f t="shared" si="103"/>
        <v>0</v>
      </c>
      <c r="AD1854" s="2">
        <f t="shared" si="103"/>
        <v>0</v>
      </c>
      <c r="AE1854" s="2">
        <f t="shared" si="103"/>
        <v>0</v>
      </c>
      <c r="AF1854" s="2">
        <f>SUBTOTAL(9,X1854:AE1854)</f>
        <v>0</v>
      </c>
      <c r="AG1854" s="2">
        <f>+AF1854-J1854</f>
        <v>0</v>
      </c>
      <c r="AJ1854" s="2"/>
      <c r="AM1854" s="1" t="s">
        <v>3387</v>
      </c>
    </row>
    <row r="1855" spans="1:39" x14ac:dyDescent="0.2">
      <c r="A1855" s="1" t="s">
        <v>6181</v>
      </c>
      <c r="B1855" s="1" t="s">
        <v>6182</v>
      </c>
      <c r="C1855" s="57">
        <v>0</v>
      </c>
      <c r="D1855" s="57">
        <v>0</v>
      </c>
      <c r="E1855" s="58">
        <v>14668725</v>
      </c>
      <c r="F1855" s="58">
        <v>14668725</v>
      </c>
      <c r="G1855" s="57">
        <v>14668725</v>
      </c>
      <c r="H1855" s="57">
        <v>14668725</v>
      </c>
      <c r="I1855" s="57">
        <v>0</v>
      </c>
      <c r="J1855" s="57">
        <v>0</v>
      </c>
      <c r="K1855" s="57">
        <f t="shared" si="97"/>
        <v>0</v>
      </c>
      <c r="L1855" s="1" t="s">
        <v>5864</v>
      </c>
      <c r="M1855" s="1" t="s">
        <v>6928</v>
      </c>
      <c r="N1855" s="1" t="s">
        <v>6792</v>
      </c>
      <c r="O1855" s="1" t="s">
        <v>5864</v>
      </c>
      <c r="P1855" s="21" t="s">
        <v>6544</v>
      </c>
      <c r="U1855" s="1" t="str">
        <f t="shared" si="98"/>
        <v>'505</v>
      </c>
      <c r="AH1855" s="1" t="str">
        <f t="shared" ref="AH1855:AH1865" si="104">VLOOKUP(A1855,ana_depoziti,1,0)</f>
        <v>'505100</v>
      </c>
      <c r="AI1855" s="2">
        <f t="shared" ref="AI1855:AI1865" si="105">VLOOKUP(A1855,ana_depoziti,7,0)</f>
        <v>0</v>
      </c>
      <c r="AJ1855" s="2" t="str">
        <f t="shared" ref="AJ1855:AJ1865" si="106">VLOOKUP(A1855,ana_depoziti,10,0)</f>
        <v>Kamatonosni</v>
      </c>
      <c r="AM1855" s="1" t="e">
        <v>#N/A</v>
      </c>
    </row>
    <row r="1856" spans="1:39" x14ac:dyDescent="0.2">
      <c r="A1856" s="1" t="s">
        <v>6183</v>
      </c>
      <c r="B1856" s="1" t="s">
        <v>6184</v>
      </c>
      <c r="C1856" s="57">
        <v>0</v>
      </c>
      <c r="D1856" s="57">
        <v>0</v>
      </c>
      <c r="E1856" s="58">
        <v>9779150</v>
      </c>
      <c r="F1856" s="58">
        <v>9779150</v>
      </c>
      <c r="G1856" s="57">
        <v>9779150</v>
      </c>
      <c r="H1856" s="57">
        <v>9779150</v>
      </c>
      <c r="I1856" s="57">
        <v>0</v>
      </c>
      <c r="J1856" s="57">
        <v>0</v>
      </c>
      <c r="K1856" s="57">
        <f t="shared" si="97"/>
        <v>0</v>
      </c>
      <c r="L1856" s="1" t="s">
        <v>5864</v>
      </c>
      <c r="M1856" s="1" t="s">
        <v>6928</v>
      </c>
      <c r="N1856" s="1" t="s">
        <v>6792</v>
      </c>
      <c r="O1856" s="1" t="s">
        <v>5864</v>
      </c>
      <c r="P1856" s="21" t="s">
        <v>6550</v>
      </c>
      <c r="U1856" s="1" t="str">
        <f t="shared" si="98"/>
        <v>'505</v>
      </c>
      <c r="AH1856" s="1" t="str">
        <f t="shared" si="104"/>
        <v>'505180</v>
      </c>
      <c r="AI1856" s="2">
        <f t="shared" si="105"/>
        <v>0</v>
      </c>
      <c r="AJ1856" s="2" t="str">
        <f t="shared" si="106"/>
        <v>Kamatonosni</v>
      </c>
      <c r="AM1856" s="1" t="e">
        <v>#N/A</v>
      </c>
    </row>
    <row r="1857" spans="1:39" x14ac:dyDescent="0.2">
      <c r="A1857" s="1" t="s">
        <v>3389</v>
      </c>
      <c r="B1857" s="1" t="s">
        <v>3390</v>
      </c>
      <c r="C1857" s="57">
        <v>0</v>
      </c>
      <c r="D1857" s="57">
        <v>5038.83</v>
      </c>
      <c r="E1857" s="58">
        <v>0</v>
      </c>
      <c r="F1857" s="58">
        <v>9.9600000000000009</v>
      </c>
      <c r="G1857" s="57">
        <v>0</v>
      </c>
      <c r="H1857" s="57">
        <v>5048.79</v>
      </c>
      <c r="I1857" s="57">
        <v>0</v>
      </c>
      <c r="J1857" s="57">
        <v>5048.79</v>
      </c>
      <c r="K1857" s="57">
        <f t="shared" si="97"/>
        <v>-5048.79</v>
      </c>
      <c r="L1857" s="1" t="s">
        <v>5864</v>
      </c>
      <c r="M1857" s="1" t="s">
        <v>6928</v>
      </c>
      <c r="N1857" s="1" t="s">
        <v>6792</v>
      </c>
      <c r="O1857" s="1" t="s">
        <v>5864</v>
      </c>
      <c r="P1857" s="21" t="s">
        <v>6548</v>
      </c>
      <c r="S1857" s="1" t="s">
        <v>6847</v>
      </c>
      <c r="U1857" s="1" t="str">
        <f t="shared" si="98"/>
        <v>'505</v>
      </c>
      <c r="AH1857" s="1" t="str">
        <f t="shared" si="104"/>
        <v>'50525</v>
      </c>
      <c r="AI1857" s="2">
        <f t="shared" si="105"/>
        <v>5048.79</v>
      </c>
      <c r="AJ1857" s="2" t="str">
        <f t="shared" si="106"/>
        <v>Kamatonosni</v>
      </c>
      <c r="AM1857" s="1" t="s">
        <v>3389</v>
      </c>
    </row>
    <row r="1858" spans="1:39" x14ac:dyDescent="0.2">
      <c r="A1858" s="1" t="s">
        <v>3391</v>
      </c>
      <c r="B1858" s="1" t="s">
        <v>3392</v>
      </c>
      <c r="C1858" s="57">
        <v>0</v>
      </c>
      <c r="D1858" s="57">
        <v>1317413.3899999999</v>
      </c>
      <c r="E1858" s="58">
        <v>448215.3</v>
      </c>
      <c r="F1858" s="58">
        <v>21716.23</v>
      </c>
      <c r="G1858" s="57">
        <v>448215.3</v>
      </c>
      <c r="H1858" s="57">
        <v>1339129.6200000001</v>
      </c>
      <c r="I1858" s="57">
        <v>0</v>
      </c>
      <c r="J1858" s="57">
        <v>890914.32</v>
      </c>
      <c r="K1858" s="57">
        <f t="shared" si="97"/>
        <v>-890914.32</v>
      </c>
      <c r="L1858" s="1" t="s">
        <v>5864</v>
      </c>
      <c r="M1858" s="1" t="s">
        <v>6928</v>
      </c>
      <c r="N1858" s="1" t="s">
        <v>6792</v>
      </c>
      <c r="O1858" s="1" t="s">
        <v>5864</v>
      </c>
      <c r="P1858" s="21" t="s">
        <v>6548</v>
      </c>
      <c r="S1858" s="1" t="s">
        <v>6847</v>
      </c>
      <c r="U1858" s="1" t="str">
        <f t="shared" si="98"/>
        <v>'505</v>
      </c>
      <c r="AH1858" s="1" t="str">
        <f t="shared" si="104"/>
        <v>'50535</v>
      </c>
      <c r="AI1858" s="2">
        <f t="shared" si="105"/>
        <v>890914.32</v>
      </c>
      <c r="AJ1858" s="2" t="str">
        <f t="shared" si="106"/>
        <v>Kamatonosni</v>
      </c>
      <c r="AM1858" s="1" t="s">
        <v>3391</v>
      </c>
    </row>
    <row r="1859" spans="1:39" x14ac:dyDescent="0.2">
      <c r="A1859" s="1" t="s">
        <v>3393</v>
      </c>
      <c r="B1859" s="1" t="s">
        <v>3394</v>
      </c>
      <c r="C1859" s="57">
        <v>0</v>
      </c>
      <c r="D1859" s="57">
        <v>354603.99</v>
      </c>
      <c r="E1859" s="58">
        <v>74767.58</v>
      </c>
      <c r="F1859" s="58">
        <v>3862.31</v>
      </c>
      <c r="G1859" s="57">
        <v>74767.58</v>
      </c>
      <c r="H1859" s="57">
        <v>358466.3</v>
      </c>
      <c r="I1859" s="57">
        <v>0</v>
      </c>
      <c r="J1859" s="57">
        <v>283698.71999999997</v>
      </c>
      <c r="K1859" s="57">
        <f t="shared" si="97"/>
        <v>-283698.71999999997</v>
      </c>
      <c r="L1859" s="1" t="s">
        <v>5864</v>
      </c>
      <c r="M1859" s="1" t="s">
        <v>6928</v>
      </c>
      <c r="N1859" s="1" t="s">
        <v>6792</v>
      </c>
      <c r="O1859" s="1" t="s">
        <v>5864</v>
      </c>
      <c r="P1859" s="21" t="s">
        <v>6548</v>
      </c>
      <c r="S1859" s="1" t="s">
        <v>6847</v>
      </c>
      <c r="U1859" s="1" t="str">
        <f t="shared" si="98"/>
        <v>'505</v>
      </c>
      <c r="AH1859" s="1" t="str">
        <f t="shared" si="104"/>
        <v>'505350</v>
      </c>
      <c r="AI1859" s="2">
        <f t="shared" si="105"/>
        <v>283698.71999999997</v>
      </c>
      <c r="AJ1859" s="2" t="str">
        <f t="shared" si="106"/>
        <v>Kamatonosni</v>
      </c>
      <c r="AM1859" s="1" t="s">
        <v>3393</v>
      </c>
    </row>
    <row r="1860" spans="1:39" x14ac:dyDescent="0.2">
      <c r="A1860" s="1" t="s">
        <v>3395</v>
      </c>
      <c r="B1860" s="1" t="s">
        <v>3396</v>
      </c>
      <c r="C1860" s="57">
        <v>0</v>
      </c>
      <c r="D1860" s="57">
        <v>85511.46</v>
      </c>
      <c r="E1860" s="58">
        <v>58422.82</v>
      </c>
      <c r="F1860" s="58">
        <v>3587.08</v>
      </c>
      <c r="G1860" s="57">
        <v>58422.82</v>
      </c>
      <c r="H1860" s="57">
        <v>89098.54</v>
      </c>
      <c r="I1860" s="57">
        <v>0</v>
      </c>
      <c r="J1860" s="57">
        <v>30675.72</v>
      </c>
      <c r="K1860" s="57">
        <f t="shared" si="97"/>
        <v>-30675.72</v>
      </c>
      <c r="L1860" s="1" t="s">
        <v>5864</v>
      </c>
      <c r="M1860" s="1" t="s">
        <v>6928</v>
      </c>
      <c r="N1860" s="1" t="s">
        <v>6792</v>
      </c>
      <c r="O1860" s="1" t="s">
        <v>5864</v>
      </c>
      <c r="P1860" s="21" t="s">
        <v>6548</v>
      </c>
      <c r="S1860" s="1" t="s">
        <v>6847</v>
      </c>
      <c r="U1860" s="1" t="str">
        <f t="shared" si="98"/>
        <v>'505</v>
      </c>
      <c r="AH1860" s="1" t="str">
        <f t="shared" si="104"/>
        <v>'505352</v>
      </c>
      <c r="AI1860" s="2">
        <f t="shared" si="105"/>
        <v>30675.72</v>
      </c>
      <c r="AJ1860" s="2" t="str">
        <f t="shared" si="106"/>
        <v>Kamatonosni</v>
      </c>
      <c r="AM1860" s="1" t="s">
        <v>3395</v>
      </c>
    </row>
    <row r="1861" spans="1:39" x14ac:dyDescent="0.2">
      <c r="A1861" s="1" t="s">
        <v>3397</v>
      </c>
      <c r="B1861" s="1" t="s">
        <v>3398</v>
      </c>
      <c r="C1861" s="57">
        <v>0</v>
      </c>
      <c r="D1861" s="57">
        <v>1467083.39</v>
      </c>
      <c r="E1861" s="58">
        <v>0</v>
      </c>
      <c r="F1861" s="58">
        <v>48486.32</v>
      </c>
      <c r="G1861" s="57">
        <v>0</v>
      </c>
      <c r="H1861" s="57">
        <v>1515569.71</v>
      </c>
      <c r="I1861" s="57">
        <v>0</v>
      </c>
      <c r="J1861" s="57">
        <v>1515569.71</v>
      </c>
      <c r="K1861" s="57">
        <f t="shared" si="97"/>
        <v>-1515569.71</v>
      </c>
      <c r="L1861" s="1" t="s">
        <v>5864</v>
      </c>
      <c r="M1861" s="1" t="s">
        <v>6928</v>
      </c>
      <c r="N1861" s="1" t="s">
        <v>6792</v>
      </c>
      <c r="O1861" s="1" t="s">
        <v>5864</v>
      </c>
      <c r="P1861" s="21" t="s">
        <v>6545</v>
      </c>
      <c r="S1861" s="1" t="s">
        <v>6848</v>
      </c>
      <c r="U1861" s="1" t="str">
        <f t="shared" si="98"/>
        <v>'505</v>
      </c>
      <c r="AH1861" s="1" t="str">
        <f t="shared" si="104"/>
        <v>'505410</v>
      </c>
      <c r="AI1861" s="2">
        <f t="shared" si="105"/>
        <v>1515569.71</v>
      </c>
      <c r="AJ1861" s="2" t="str">
        <f t="shared" si="106"/>
        <v>Kamatonosni</v>
      </c>
      <c r="AM1861" s="1" t="s">
        <v>3397</v>
      </c>
    </row>
    <row r="1862" spans="1:39" x14ac:dyDescent="0.2">
      <c r="A1862" s="1" t="s">
        <v>3399</v>
      </c>
      <c r="B1862" s="1" t="s">
        <v>3400</v>
      </c>
      <c r="C1862" s="57">
        <v>0</v>
      </c>
      <c r="D1862" s="57">
        <v>0</v>
      </c>
      <c r="E1862" s="58">
        <v>0</v>
      </c>
      <c r="F1862" s="58">
        <v>130546.9</v>
      </c>
      <c r="G1862" s="57">
        <v>0</v>
      </c>
      <c r="H1862" s="57">
        <v>130546.9</v>
      </c>
      <c r="I1862" s="57">
        <v>0</v>
      </c>
      <c r="J1862" s="57">
        <v>130546.9</v>
      </c>
      <c r="K1862" s="57">
        <f t="shared" si="97"/>
        <v>-130546.9</v>
      </c>
      <c r="L1862" s="1" t="s">
        <v>5864</v>
      </c>
      <c r="M1862" s="1" t="s">
        <v>6928</v>
      </c>
      <c r="N1862" s="1" t="s">
        <v>6792</v>
      </c>
      <c r="O1862" s="1" t="s">
        <v>5864</v>
      </c>
      <c r="P1862" s="21" t="s">
        <v>6546</v>
      </c>
      <c r="S1862" s="1" t="s">
        <v>6844</v>
      </c>
      <c r="U1862" s="1" t="str">
        <f t="shared" si="98"/>
        <v>'505</v>
      </c>
      <c r="AH1862" s="1" t="str">
        <f t="shared" si="104"/>
        <v>'50542</v>
      </c>
      <c r="AI1862" s="2">
        <f t="shared" si="105"/>
        <v>130546.9</v>
      </c>
      <c r="AJ1862" s="2" t="str">
        <f t="shared" si="106"/>
        <v>Kamatonosni</v>
      </c>
      <c r="AM1862" s="1" t="s">
        <v>3399</v>
      </c>
    </row>
    <row r="1863" spans="1:39" x14ac:dyDescent="0.2">
      <c r="A1863" s="1" t="s">
        <v>3401</v>
      </c>
      <c r="B1863" s="1" t="s">
        <v>3402</v>
      </c>
      <c r="C1863" s="57">
        <v>0</v>
      </c>
      <c r="D1863" s="57">
        <v>0</v>
      </c>
      <c r="E1863" s="58">
        <v>0</v>
      </c>
      <c r="F1863" s="58">
        <v>75299.460000000006</v>
      </c>
      <c r="G1863" s="57">
        <v>0</v>
      </c>
      <c r="H1863" s="57">
        <v>75299.460000000006</v>
      </c>
      <c r="I1863" s="57">
        <v>0</v>
      </c>
      <c r="J1863" s="57">
        <v>75299.460000000006</v>
      </c>
      <c r="K1863" s="57">
        <f t="shared" ref="K1863:K1926" si="107">I1863-J1863</f>
        <v>-75299.460000000006</v>
      </c>
      <c r="L1863" s="1" t="s">
        <v>5864</v>
      </c>
      <c r="M1863" s="1" t="s">
        <v>6928</v>
      </c>
      <c r="N1863" s="1" t="s">
        <v>6792</v>
      </c>
      <c r="O1863" s="1" t="s">
        <v>5864</v>
      </c>
      <c r="P1863" s="21" t="s">
        <v>6547</v>
      </c>
      <c r="S1863" s="1" t="s">
        <v>6844</v>
      </c>
      <c r="U1863" s="1" t="str">
        <f t="shared" ref="U1863:U1926" si="108">LEFT(A1863,4)</f>
        <v>'505</v>
      </c>
      <c r="AH1863" s="1" t="str">
        <f t="shared" si="104"/>
        <v>'50543</v>
      </c>
      <c r="AI1863" s="2">
        <f t="shared" si="105"/>
        <v>75299.460000000006</v>
      </c>
      <c r="AJ1863" s="2" t="str">
        <f t="shared" si="106"/>
        <v>Kamatonosni</v>
      </c>
      <c r="AM1863" s="1" t="s">
        <v>3401</v>
      </c>
    </row>
    <row r="1864" spans="1:39" x14ac:dyDescent="0.2">
      <c r="A1864" s="1" t="s">
        <v>3403</v>
      </c>
      <c r="B1864" s="1" t="s">
        <v>3404</v>
      </c>
      <c r="C1864" s="57">
        <v>0</v>
      </c>
      <c r="D1864" s="57">
        <v>676140.84</v>
      </c>
      <c r="E1864" s="58">
        <v>99672.65</v>
      </c>
      <c r="F1864" s="58">
        <v>17340.34</v>
      </c>
      <c r="G1864" s="57">
        <v>99672.65</v>
      </c>
      <c r="H1864" s="57">
        <v>693481.18</v>
      </c>
      <c r="I1864" s="57">
        <v>0</v>
      </c>
      <c r="J1864" s="57">
        <v>593808.53</v>
      </c>
      <c r="K1864" s="57">
        <f t="shared" si="107"/>
        <v>-593808.53</v>
      </c>
      <c r="L1864" s="1" t="s">
        <v>5864</v>
      </c>
      <c r="M1864" s="1" t="s">
        <v>6928</v>
      </c>
      <c r="N1864" s="1" t="s">
        <v>6792</v>
      </c>
      <c r="O1864" s="1" t="s">
        <v>5864</v>
      </c>
      <c r="P1864" s="21" t="s">
        <v>6548</v>
      </c>
      <c r="S1864" s="1" t="s">
        <v>6847</v>
      </c>
      <c r="U1864" s="1" t="str">
        <f t="shared" si="108"/>
        <v>'505</v>
      </c>
      <c r="AH1864" s="1" t="str">
        <f t="shared" si="104"/>
        <v>'50545</v>
      </c>
      <c r="AI1864" s="2">
        <f t="shared" si="105"/>
        <v>593808.53</v>
      </c>
      <c r="AJ1864" s="2" t="str">
        <f t="shared" si="106"/>
        <v>Kamatonosni</v>
      </c>
      <c r="AM1864" s="1" t="s">
        <v>3403</v>
      </c>
    </row>
    <row r="1865" spans="1:39" x14ac:dyDescent="0.2">
      <c r="A1865" s="1" t="s">
        <v>3405</v>
      </c>
      <c r="B1865" s="1" t="s">
        <v>3406</v>
      </c>
      <c r="C1865" s="57">
        <v>0</v>
      </c>
      <c r="D1865" s="57">
        <v>23867.07</v>
      </c>
      <c r="E1865" s="58">
        <v>656.51</v>
      </c>
      <c r="F1865" s="58">
        <v>6058.9</v>
      </c>
      <c r="G1865" s="57">
        <v>656.51</v>
      </c>
      <c r="H1865" s="57">
        <v>29925.97</v>
      </c>
      <c r="I1865" s="57">
        <v>0</v>
      </c>
      <c r="J1865" s="57">
        <v>29269.46</v>
      </c>
      <c r="K1865" s="57">
        <f t="shared" si="107"/>
        <v>-29269.46</v>
      </c>
      <c r="L1865" s="1" t="s">
        <v>5864</v>
      </c>
      <c r="M1865" s="1" t="s">
        <v>6928</v>
      </c>
      <c r="N1865" s="1" t="s">
        <v>6792</v>
      </c>
      <c r="O1865" s="1" t="s">
        <v>5864</v>
      </c>
      <c r="P1865" s="21" t="s">
        <v>6548</v>
      </c>
      <c r="S1865" s="1" t="s">
        <v>6847</v>
      </c>
      <c r="U1865" s="1" t="str">
        <f t="shared" si="108"/>
        <v>'505</v>
      </c>
      <c r="AH1865" s="1" t="str">
        <f t="shared" si="104"/>
        <v>'505452</v>
      </c>
      <c r="AI1865" s="2">
        <f t="shared" si="105"/>
        <v>29269.46</v>
      </c>
      <c r="AJ1865" s="2" t="str">
        <f t="shared" si="106"/>
        <v>Kamatonosni</v>
      </c>
      <c r="AM1865" s="1" t="s">
        <v>3405</v>
      </c>
    </row>
    <row r="1866" spans="1:39" x14ac:dyDescent="0.2">
      <c r="A1866" s="1" t="s">
        <v>3407</v>
      </c>
      <c r="B1866" s="1" t="s">
        <v>3408</v>
      </c>
      <c r="C1866" s="57">
        <v>0</v>
      </c>
      <c r="D1866" s="57">
        <v>225550.01</v>
      </c>
      <c r="E1866" s="58">
        <v>9287158.6400000006</v>
      </c>
      <c r="F1866" s="58">
        <v>9303857.3699999992</v>
      </c>
      <c r="G1866" s="57">
        <v>9287158.6400000006</v>
      </c>
      <c r="H1866" s="57">
        <v>9529407.3800000008</v>
      </c>
      <c r="I1866" s="57">
        <v>0</v>
      </c>
      <c r="J1866" s="57">
        <v>242248.74</v>
      </c>
      <c r="K1866" s="57">
        <f t="shared" si="107"/>
        <v>-242248.74</v>
      </c>
      <c r="L1866" s="1" t="s">
        <v>5864</v>
      </c>
      <c r="M1866" s="1" t="s">
        <v>6928</v>
      </c>
      <c r="N1866" s="1" t="s">
        <v>6792</v>
      </c>
      <c r="O1866" s="1" t="s">
        <v>5864</v>
      </c>
      <c r="P1866" s="21" t="s">
        <v>6550</v>
      </c>
      <c r="S1866" s="1" t="s">
        <v>6839</v>
      </c>
      <c r="U1866" s="1" t="str">
        <f t="shared" si="108"/>
        <v>'505</v>
      </c>
      <c r="V1866" s="37" t="s">
        <v>6824</v>
      </c>
      <c r="W1866" s="2">
        <f>+J1866*80.9450701%</f>
        <v>196088.41240936672</v>
      </c>
      <c r="X1866" s="2">
        <f>+$W1866*X$5</f>
        <v>98044.20620468336</v>
      </c>
      <c r="Y1866" s="2">
        <f t="shared" ref="Y1866:AE1866" si="109">+$W1866*Y$5</f>
        <v>4902.210310234168</v>
      </c>
      <c r="Z1866" s="2">
        <f t="shared" si="109"/>
        <v>9804.420620468336</v>
      </c>
      <c r="AA1866" s="2">
        <f t="shared" si="109"/>
        <v>9804.420620468336</v>
      </c>
      <c r="AB1866" s="2">
        <f t="shared" si="109"/>
        <v>29413.261861405008</v>
      </c>
      <c r="AC1866" s="2">
        <f t="shared" si="109"/>
        <v>29413.261861405008</v>
      </c>
      <c r="AD1866" s="2">
        <f t="shared" si="109"/>
        <v>7353.315465351252</v>
      </c>
      <c r="AE1866" s="2">
        <f t="shared" si="109"/>
        <v>7353.315465351252</v>
      </c>
      <c r="AF1866" s="2">
        <f>SUBTOTAL(9,X1866:AE1866)</f>
        <v>196088.41240936672</v>
      </c>
      <c r="AG1866" s="2">
        <f>+AF1866-J1866</f>
        <v>-46160.327590633271</v>
      </c>
      <c r="AJ1866" s="2"/>
      <c r="AM1866" s="1" t="s">
        <v>3407</v>
      </c>
    </row>
    <row r="1867" spans="1:39" x14ac:dyDescent="0.2">
      <c r="A1867" s="1" t="s">
        <v>3409</v>
      </c>
      <c r="B1867" s="1" t="s">
        <v>3410</v>
      </c>
      <c r="C1867" s="57">
        <v>0</v>
      </c>
      <c r="D1867" s="57">
        <v>0</v>
      </c>
      <c r="E1867" s="58">
        <v>0</v>
      </c>
      <c r="F1867" s="58">
        <v>27379664.170000002</v>
      </c>
      <c r="G1867" s="57">
        <v>0</v>
      </c>
      <c r="H1867" s="57">
        <v>27379664.170000002</v>
      </c>
      <c r="I1867" s="57">
        <v>0</v>
      </c>
      <c r="J1867" s="57">
        <v>27379664.170000002</v>
      </c>
      <c r="K1867" s="57">
        <f t="shared" si="107"/>
        <v>-27379664.170000002</v>
      </c>
      <c r="L1867" s="1" t="s">
        <v>5864</v>
      </c>
      <c r="M1867" s="1" t="s">
        <v>6928</v>
      </c>
      <c r="N1867" s="1" t="s">
        <v>6792</v>
      </c>
      <c r="O1867" s="1" t="s">
        <v>5864</v>
      </c>
      <c r="P1867" s="21" t="s">
        <v>6550</v>
      </c>
      <c r="S1867" s="1" t="s">
        <v>6844</v>
      </c>
      <c r="U1867" s="1" t="str">
        <f t="shared" si="108"/>
        <v>'505</v>
      </c>
      <c r="AH1867" s="1" t="str">
        <f t="shared" ref="AH1867:AH1882" si="110">VLOOKUP(A1867,ana_depoziti,1,0)</f>
        <v>'505483</v>
      </c>
      <c r="AI1867" s="2">
        <f t="shared" ref="AI1867:AI1882" si="111">VLOOKUP(A1867,ana_depoziti,7,0)</f>
        <v>27379664.170000002</v>
      </c>
      <c r="AJ1867" s="2" t="str">
        <f t="shared" ref="AJ1867:AJ1882" si="112">VLOOKUP(A1867,ana_depoziti,10,0)</f>
        <v>Kamatonosni</v>
      </c>
      <c r="AM1867" s="1" t="s">
        <v>3409</v>
      </c>
    </row>
    <row r="1868" spans="1:39" x14ac:dyDescent="0.2">
      <c r="A1868" s="1" t="s">
        <v>3411</v>
      </c>
      <c r="B1868" s="1" t="s">
        <v>3412</v>
      </c>
      <c r="C1868" s="57">
        <v>0</v>
      </c>
      <c r="D1868" s="57">
        <v>4499740.34</v>
      </c>
      <c r="E1868" s="58">
        <v>4454182.95</v>
      </c>
      <c r="F1868" s="58">
        <v>1484420.16</v>
      </c>
      <c r="G1868" s="57">
        <v>4454182.95</v>
      </c>
      <c r="H1868" s="57">
        <v>5984160.5</v>
      </c>
      <c r="I1868" s="57">
        <v>0</v>
      </c>
      <c r="J1868" s="57">
        <v>1529977.55</v>
      </c>
      <c r="K1868" s="57">
        <f t="shared" si="107"/>
        <v>-1529977.55</v>
      </c>
      <c r="L1868" s="1" t="s">
        <v>5864</v>
      </c>
      <c r="M1868" s="1" t="s">
        <v>6928</v>
      </c>
      <c r="N1868" s="1" t="s">
        <v>6792</v>
      </c>
      <c r="O1868" s="1" t="s">
        <v>5864</v>
      </c>
      <c r="P1868" s="21" t="s">
        <v>6547</v>
      </c>
      <c r="S1868" s="1" t="s">
        <v>6851</v>
      </c>
      <c r="U1868" s="1" t="str">
        <f t="shared" si="108"/>
        <v>'505</v>
      </c>
      <c r="AH1868" s="1" t="str">
        <f t="shared" si="110"/>
        <v>'50553</v>
      </c>
      <c r="AI1868" s="2">
        <f t="shared" si="111"/>
        <v>1529977.55</v>
      </c>
      <c r="AJ1868" s="2" t="str">
        <f t="shared" si="112"/>
        <v>Kamatonosni</v>
      </c>
      <c r="AM1868" s="1" t="s">
        <v>3411</v>
      </c>
    </row>
    <row r="1869" spans="1:39" x14ac:dyDescent="0.2">
      <c r="A1869" s="1" t="s">
        <v>6185</v>
      </c>
      <c r="B1869" s="1" t="s">
        <v>6186</v>
      </c>
      <c r="C1869" s="57">
        <v>0</v>
      </c>
      <c r="D1869" s="57">
        <v>72365.710000000006</v>
      </c>
      <c r="E1869" s="58">
        <v>72365.710000000006</v>
      </c>
      <c r="F1869" s="58">
        <v>0</v>
      </c>
      <c r="G1869" s="57">
        <v>72365.710000000006</v>
      </c>
      <c r="H1869" s="57">
        <v>72365.710000000006</v>
      </c>
      <c r="I1869" s="57">
        <v>0</v>
      </c>
      <c r="J1869" s="57">
        <v>0</v>
      </c>
      <c r="K1869" s="57">
        <f t="shared" si="107"/>
        <v>0</v>
      </c>
      <c r="L1869" s="1" t="s">
        <v>5864</v>
      </c>
      <c r="M1869" s="1" t="s">
        <v>6928</v>
      </c>
      <c r="N1869" s="1" t="s">
        <v>6792</v>
      </c>
      <c r="O1869" s="1" t="s">
        <v>5864</v>
      </c>
      <c r="P1869" s="21" t="s">
        <v>6548</v>
      </c>
      <c r="U1869" s="1" t="str">
        <f t="shared" si="108"/>
        <v>'505</v>
      </c>
      <c r="AH1869" s="1" t="str">
        <f t="shared" si="110"/>
        <v>'505541</v>
      </c>
      <c r="AI1869" s="2">
        <f t="shared" si="111"/>
        <v>0</v>
      </c>
      <c r="AJ1869" s="2" t="str">
        <f t="shared" si="112"/>
        <v>Kamatonosni</v>
      </c>
      <c r="AM1869" s="1" t="e">
        <v>#N/A</v>
      </c>
    </row>
    <row r="1870" spans="1:39" x14ac:dyDescent="0.2">
      <c r="A1870" s="1" t="s">
        <v>3413</v>
      </c>
      <c r="B1870" s="1" t="s">
        <v>3414</v>
      </c>
      <c r="C1870" s="57">
        <v>0</v>
      </c>
      <c r="D1870" s="57">
        <v>41748015.039999999</v>
      </c>
      <c r="E1870" s="58">
        <v>14215464.779999999</v>
      </c>
      <c r="F1870" s="58">
        <v>345259.72</v>
      </c>
      <c r="G1870" s="57">
        <v>14215464.779999999</v>
      </c>
      <c r="H1870" s="57">
        <v>42093274.759999998</v>
      </c>
      <c r="I1870" s="57">
        <v>0</v>
      </c>
      <c r="J1870" s="57">
        <v>27877809.98</v>
      </c>
      <c r="K1870" s="57">
        <f t="shared" si="107"/>
        <v>-27877809.98</v>
      </c>
      <c r="L1870" s="1" t="s">
        <v>5864</v>
      </c>
      <c r="M1870" s="1" t="s">
        <v>6928</v>
      </c>
      <c r="N1870" s="1" t="s">
        <v>6792</v>
      </c>
      <c r="O1870" s="1" t="s">
        <v>5864</v>
      </c>
      <c r="P1870" s="21" t="s">
        <v>6548</v>
      </c>
      <c r="S1870" s="1" t="s">
        <v>6846</v>
      </c>
      <c r="U1870" s="1" t="str">
        <f t="shared" si="108"/>
        <v>'505</v>
      </c>
      <c r="AH1870" s="1" t="str">
        <f t="shared" si="110"/>
        <v>'50555</v>
      </c>
      <c r="AI1870" s="2">
        <f t="shared" si="111"/>
        <v>27877809.98</v>
      </c>
      <c r="AJ1870" s="2" t="str">
        <f t="shared" si="112"/>
        <v>Kamatonosni</v>
      </c>
      <c r="AM1870" s="1" t="s">
        <v>3413</v>
      </c>
    </row>
    <row r="1871" spans="1:39" x14ac:dyDescent="0.2">
      <c r="A1871" s="1" t="s">
        <v>3415</v>
      </c>
      <c r="B1871" s="1" t="s">
        <v>3416</v>
      </c>
      <c r="C1871" s="57">
        <v>0</v>
      </c>
      <c r="D1871" s="57">
        <v>378049.59</v>
      </c>
      <c r="E1871" s="58">
        <v>33682.11</v>
      </c>
      <c r="F1871" s="58">
        <v>70132.14</v>
      </c>
      <c r="G1871" s="57">
        <v>33682.11</v>
      </c>
      <c r="H1871" s="57">
        <v>448181.73</v>
      </c>
      <c r="I1871" s="57">
        <v>0</v>
      </c>
      <c r="J1871" s="57">
        <v>414499.62</v>
      </c>
      <c r="K1871" s="57">
        <f t="shared" si="107"/>
        <v>-414499.62</v>
      </c>
      <c r="L1871" s="1" t="s">
        <v>5864</v>
      </c>
      <c r="M1871" s="1" t="s">
        <v>6928</v>
      </c>
      <c r="N1871" s="1" t="s">
        <v>6792</v>
      </c>
      <c r="O1871" s="1" t="s">
        <v>5864</v>
      </c>
      <c r="P1871" s="21" t="s">
        <v>6548</v>
      </c>
      <c r="S1871" s="1" t="s">
        <v>6846</v>
      </c>
      <c r="U1871" s="1" t="str">
        <f t="shared" si="108"/>
        <v>'505</v>
      </c>
      <c r="AH1871" s="1" t="str">
        <f t="shared" si="110"/>
        <v>'505552</v>
      </c>
      <c r="AI1871" s="2">
        <f t="shared" si="111"/>
        <v>414499.62</v>
      </c>
      <c r="AJ1871" s="2" t="str">
        <f t="shared" si="112"/>
        <v>Kamatonosni</v>
      </c>
      <c r="AM1871" s="1" t="s">
        <v>3415</v>
      </c>
    </row>
    <row r="1872" spans="1:39" x14ac:dyDescent="0.2">
      <c r="A1872" s="1" t="s">
        <v>3417</v>
      </c>
      <c r="B1872" s="1" t="s">
        <v>3418</v>
      </c>
      <c r="C1872" s="57">
        <v>0</v>
      </c>
      <c r="D1872" s="57">
        <v>3071594.01</v>
      </c>
      <c r="E1872" s="58">
        <v>2209602.7200000002</v>
      </c>
      <c r="F1872" s="58">
        <v>649283.9</v>
      </c>
      <c r="G1872" s="57">
        <v>2209602.7200000002</v>
      </c>
      <c r="H1872" s="57">
        <v>3720877.91</v>
      </c>
      <c r="I1872" s="57">
        <v>0</v>
      </c>
      <c r="J1872" s="57">
        <v>1511275.19</v>
      </c>
      <c r="K1872" s="57">
        <f t="shared" si="107"/>
        <v>-1511275.19</v>
      </c>
      <c r="L1872" s="1" t="s">
        <v>5864</v>
      </c>
      <c r="M1872" s="1" t="s">
        <v>6928</v>
      </c>
      <c r="N1872" s="1" t="s">
        <v>6792</v>
      </c>
      <c r="O1872" s="1" t="s">
        <v>5864</v>
      </c>
      <c r="P1872" s="21" t="s">
        <v>6549</v>
      </c>
      <c r="S1872" s="1" t="s">
        <v>6849</v>
      </c>
      <c r="U1872" s="1" t="str">
        <f t="shared" si="108"/>
        <v>'505</v>
      </c>
      <c r="AH1872" s="1" t="str">
        <f t="shared" si="110"/>
        <v>'5055601</v>
      </c>
      <c r="AI1872" s="2">
        <f t="shared" si="111"/>
        <v>1511275.19</v>
      </c>
      <c r="AJ1872" s="2" t="str">
        <f t="shared" si="112"/>
        <v>Kamatonosni</v>
      </c>
      <c r="AM1872" s="1" t="s">
        <v>3417</v>
      </c>
    </row>
    <row r="1873" spans="1:39" x14ac:dyDescent="0.2">
      <c r="A1873" s="1" t="s">
        <v>3419</v>
      </c>
      <c r="B1873" s="1" t="s">
        <v>3420</v>
      </c>
      <c r="C1873" s="57">
        <v>0</v>
      </c>
      <c r="D1873" s="57">
        <v>299998.90000000002</v>
      </c>
      <c r="E1873" s="58">
        <v>0</v>
      </c>
      <c r="F1873" s="58">
        <v>0</v>
      </c>
      <c r="G1873" s="57">
        <v>0</v>
      </c>
      <c r="H1873" s="57">
        <v>299998.90000000002</v>
      </c>
      <c r="I1873" s="57">
        <v>0</v>
      </c>
      <c r="J1873" s="57">
        <v>299998.90000000002</v>
      </c>
      <c r="K1873" s="57">
        <f t="shared" si="107"/>
        <v>-299998.90000000002</v>
      </c>
      <c r="L1873" s="1" t="s">
        <v>5864</v>
      </c>
      <c r="M1873" s="1" t="s">
        <v>6928</v>
      </c>
      <c r="N1873" s="1" t="s">
        <v>6792</v>
      </c>
      <c r="O1873" s="1" t="s">
        <v>5864</v>
      </c>
      <c r="P1873" s="21" t="s">
        <v>6549</v>
      </c>
      <c r="S1873" s="1" t="s">
        <v>6849</v>
      </c>
      <c r="U1873" s="1" t="str">
        <f t="shared" si="108"/>
        <v>'505</v>
      </c>
      <c r="AH1873" s="1" t="str">
        <f t="shared" si="110"/>
        <v>'50557</v>
      </c>
      <c r="AI1873" s="2">
        <f t="shared" si="111"/>
        <v>299998.90000000002</v>
      </c>
      <c r="AJ1873" s="2" t="str">
        <f t="shared" si="112"/>
        <v>Kamatonosni</v>
      </c>
      <c r="AM1873" s="1" t="s">
        <v>3419</v>
      </c>
    </row>
    <row r="1874" spans="1:39" x14ac:dyDescent="0.2">
      <c r="A1874" s="1" t="s">
        <v>3421</v>
      </c>
      <c r="B1874" s="1" t="s">
        <v>3422</v>
      </c>
      <c r="C1874" s="57">
        <v>0</v>
      </c>
      <c r="D1874" s="57">
        <v>1466872.5</v>
      </c>
      <c r="E1874" s="58">
        <v>1877596.8</v>
      </c>
      <c r="F1874" s="58">
        <v>997473.3</v>
      </c>
      <c r="G1874" s="57">
        <v>1877596.8</v>
      </c>
      <c r="H1874" s="57">
        <v>2464345.7999999998</v>
      </c>
      <c r="I1874" s="57">
        <v>0</v>
      </c>
      <c r="J1874" s="57">
        <v>586749</v>
      </c>
      <c r="K1874" s="57">
        <f t="shared" si="107"/>
        <v>-586749</v>
      </c>
      <c r="L1874" s="1" t="s">
        <v>5864</v>
      </c>
      <c r="M1874" s="1" t="s">
        <v>6928</v>
      </c>
      <c r="N1874" s="1" t="s">
        <v>6792</v>
      </c>
      <c r="O1874" s="1" t="s">
        <v>5864</v>
      </c>
      <c r="P1874" s="21" t="s">
        <v>6550</v>
      </c>
      <c r="S1874" s="1" t="s">
        <v>6846</v>
      </c>
      <c r="U1874" s="1" t="str">
        <f t="shared" si="108"/>
        <v>'505</v>
      </c>
      <c r="AH1874" s="1" t="str">
        <f t="shared" si="110"/>
        <v>'505581</v>
      </c>
      <c r="AI1874" s="2">
        <f t="shared" si="111"/>
        <v>586749</v>
      </c>
      <c r="AJ1874" s="2" t="str">
        <f t="shared" si="112"/>
        <v>Kamatonosni</v>
      </c>
      <c r="AM1874" s="1" t="s">
        <v>3421</v>
      </c>
    </row>
    <row r="1875" spans="1:39" x14ac:dyDescent="0.2">
      <c r="A1875" s="1" t="s">
        <v>6187</v>
      </c>
      <c r="B1875" s="1" t="s">
        <v>6188</v>
      </c>
      <c r="C1875" s="57">
        <v>0</v>
      </c>
      <c r="D1875" s="57">
        <v>44013544.140000001</v>
      </c>
      <c r="E1875" s="58">
        <v>44013544.140000001</v>
      </c>
      <c r="F1875" s="58">
        <v>0</v>
      </c>
      <c r="G1875" s="57">
        <v>44013544.140000001</v>
      </c>
      <c r="H1875" s="57">
        <v>44013544.140000001</v>
      </c>
      <c r="I1875" s="57">
        <v>0</v>
      </c>
      <c r="J1875" s="57">
        <v>0</v>
      </c>
      <c r="K1875" s="57">
        <f t="shared" si="107"/>
        <v>0</v>
      </c>
      <c r="L1875" s="1" t="s">
        <v>5864</v>
      </c>
      <c r="M1875" s="1" t="s">
        <v>6928</v>
      </c>
      <c r="N1875" s="1" t="s">
        <v>6792</v>
      </c>
      <c r="O1875" s="1" t="s">
        <v>5864</v>
      </c>
      <c r="P1875" s="21" t="s">
        <v>6550</v>
      </c>
      <c r="U1875" s="1" t="str">
        <f t="shared" si="108"/>
        <v>'505</v>
      </c>
      <c r="AH1875" s="1" t="str">
        <f t="shared" si="110"/>
        <v>'505583</v>
      </c>
      <c r="AI1875" s="2">
        <f t="shared" si="111"/>
        <v>0</v>
      </c>
      <c r="AJ1875" s="2" t="str">
        <f t="shared" si="112"/>
        <v>Kamatonosni</v>
      </c>
      <c r="AM1875" s="1" t="e">
        <v>#N/A</v>
      </c>
    </row>
    <row r="1876" spans="1:39" x14ac:dyDescent="0.2">
      <c r="A1876" s="1" t="s">
        <v>3423</v>
      </c>
      <c r="B1876" s="1" t="s">
        <v>3424</v>
      </c>
      <c r="C1876" s="57">
        <v>0</v>
      </c>
      <c r="D1876" s="57">
        <v>1397323.52</v>
      </c>
      <c r="E1876" s="58">
        <v>130546.9</v>
      </c>
      <c r="F1876" s="58">
        <v>4512.88</v>
      </c>
      <c r="G1876" s="57">
        <v>130546.9</v>
      </c>
      <c r="H1876" s="57">
        <v>1401836.4</v>
      </c>
      <c r="I1876" s="57">
        <v>0</v>
      </c>
      <c r="J1876" s="57">
        <v>1271289.5</v>
      </c>
      <c r="K1876" s="57">
        <f t="shared" si="107"/>
        <v>-1271289.5</v>
      </c>
      <c r="L1876" s="1" t="s">
        <v>5864</v>
      </c>
      <c r="M1876" s="1" t="s">
        <v>6928</v>
      </c>
      <c r="N1876" s="1" t="s">
        <v>6792</v>
      </c>
      <c r="O1876" s="1" t="s">
        <v>5864</v>
      </c>
      <c r="P1876" s="21" t="s">
        <v>6546</v>
      </c>
      <c r="S1876" s="1" t="s">
        <v>6851</v>
      </c>
      <c r="U1876" s="1" t="str">
        <f t="shared" si="108"/>
        <v>'505</v>
      </c>
      <c r="AH1876" s="1" t="str">
        <f t="shared" si="110"/>
        <v>'50562</v>
      </c>
      <c r="AI1876" s="2">
        <f t="shared" si="111"/>
        <v>1271289.5</v>
      </c>
      <c r="AJ1876" s="2" t="str">
        <f t="shared" si="112"/>
        <v>Kamatonosni</v>
      </c>
      <c r="AM1876" s="1" t="s">
        <v>3423</v>
      </c>
    </row>
    <row r="1877" spans="1:39" x14ac:dyDescent="0.2">
      <c r="A1877" s="1" t="s">
        <v>3425</v>
      </c>
      <c r="B1877" s="1" t="s">
        <v>3426</v>
      </c>
      <c r="C1877" s="57">
        <v>0</v>
      </c>
      <c r="D1877" s="57">
        <v>3716077</v>
      </c>
      <c r="E1877" s="58">
        <v>0</v>
      </c>
      <c r="F1877" s="58">
        <v>0</v>
      </c>
      <c r="G1877" s="57">
        <v>0</v>
      </c>
      <c r="H1877" s="57">
        <v>3716077</v>
      </c>
      <c r="I1877" s="57">
        <v>0</v>
      </c>
      <c r="J1877" s="57">
        <v>3716077</v>
      </c>
      <c r="K1877" s="57">
        <f t="shared" si="107"/>
        <v>-3716077</v>
      </c>
      <c r="L1877" s="1" t="s">
        <v>5864</v>
      </c>
      <c r="M1877" s="1" t="s">
        <v>6928</v>
      </c>
      <c r="N1877" s="1" t="s">
        <v>6792</v>
      </c>
      <c r="O1877" s="1" t="s">
        <v>5864</v>
      </c>
      <c r="P1877" s="21" t="s">
        <v>6547</v>
      </c>
      <c r="S1877" s="1" t="s">
        <v>6851</v>
      </c>
      <c r="U1877" s="1" t="str">
        <f t="shared" si="108"/>
        <v>'505</v>
      </c>
      <c r="AH1877" s="1" t="str">
        <f t="shared" si="110"/>
        <v>'50563</v>
      </c>
      <c r="AI1877" s="2">
        <f t="shared" si="111"/>
        <v>3716077</v>
      </c>
      <c r="AJ1877" s="2" t="str">
        <f t="shared" si="112"/>
        <v>Kamatonosni</v>
      </c>
      <c r="AM1877" s="1" t="s">
        <v>3425</v>
      </c>
    </row>
    <row r="1878" spans="1:39" x14ac:dyDescent="0.2">
      <c r="A1878" s="1" t="s">
        <v>3427</v>
      </c>
      <c r="B1878" s="1" t="s">
        <v>3428</v>
      </c>
      <c r="C1878" s="57">
        <v>0</v>
      </c>
      <c r="D1878" s="57">
        <v>9166172.1899999995</v>
      </c>
      <c r="E1878" s="58">
        <v>2453819.2999999998</v>
      </c>
      <c r="F1878" s="58">
        <v>149381.29</v>
      </c>
      <c r="G1878" s="57">
        <v>2453819.2999999998</v>
      </c>
      <c r="H1878" s="57">
        <v>9315553.4800000004</v>
      </c>
      <c r="I1878" s="57">
        <v>0</v>
      </c>
      <c r="J1878" s="57">
        <v>6861734.1799999997</v>
      </c>
      <c r="K1878" s="57">
        <f t="shared" si="107"/>
        <v>-6861734.1799999997</v>
      </c>
      <c r="L1878" s="1" t="s">
        <v>5864</v>
      </c>
      <c r="M1878" s="1" t="s">
        <v>6928</v>
      </c>
      <c r="N1878" s="1" t="s">
        <v>6792</v>
      </c>
      <c r="O1878" s="1" t="s">
        <v>5864</v>
      </c>
      <c r="P1878" s="21" t="s">
        <v>6548</v>
      </c>
      <c r="S1878" s="1" t="s">
        <v>6846</v>
      </c>
      <c r="U1878" s="1" t="str">
        <f t="shared" si="108"/>
        <v>'505</v>
      </c>
      <c r="AH1878" s="1" t="str">
        <f t="shared" si="110"/>
        <v>'50565</v>
      </c>
      <c r="AI1878" s="2">
        <f t="shared" si="111"/>
        <v>6861734.1799999997</v>
      </c>
      <c r="AJ1878" s="2" t="str">
        <f t="shared" si="112"/>
        <v>Kamatonosni</v>
      </c>
      <c r="AM1878" s="1" t="s">
        <v>3427</v>
      </c>
    </row>
    <row r="1879" spans="1:39" x14ac:dyDescent="0.2">
      <c r="A1879" s="1" t="s">
        <v>3429</v>
      </c>
      <c r="B1879" s="1" t="s">
        <v>3430</v>
      </c>
      <c r="C1879" s="57">
        <v>0</v>
      </c>
      <c r="D1879" s="57">
        <v>9042.25</v>
      </c>
      <c r="E1879" s="58">
        <v>0</v>
      </c>
      <c r="F1879" s="58">
        <v>8487.52</v>
      </c>
      <c r="G1879" s="57">
        <v>0</v>
      </c>
      <c r="H1879" s="57">
        <v>17529.77</v>
      </c>
      <c r="I1879" s="57">
        <v>0</v>
      </c>
      <c r="J1879" s="57">
        <v>17529.77</v>
      </c>
      <c r="K1879" s="57">
        <f t="shared" si="107"/>
        <v>-17529.77</v>
      </c>
      <c r="L1879" s="1" t="s">
        <v>5864</v>
      </c>
      <c r="M1879" s="1" t="s">
        <v>6928</v>
      </c>
      <c r="N1879" s="1" t="s">
        <v>6792</v>
      </c>
      <c r="O1879" s="1" t="s">
        <v>5864</v>
      </c>
      <c r="P1879" s="21" t="s">
        <v>6548</v>
      </c>
      <c r="S1879" s="1" t="s">
        <v>6846</v>
      </c>
      <c r="U1879" s="1" t="str">
        <f t="shared" si="108"/>
        <v>'505</v>
      </c>
      <c r="AH1879" s="1" t="str">
        <f t="shared" si="110"/>
        <v>'505652</v>
      </c>
      <c r="AI1879" s="2">
        <f t="shared" si="111"/>
        <v>17529.77</v>
      </c>
      <c r="AJ1879" s="2" t="str">
        <f t="shared" si="112"/>
        <v>Kamatonosni</v>
      </c>
      <c r="AM1879" s="1" t="s">
        <v>3429</v>
      </c>
    </row>
    <row r="1880" spans="1:39" x14ac:dyDescent="0.2">
      <c r="A1880" s="1" t="s">
        <v>3431</v>
      </c>
      <c r="B1880" s="1" t="s">
        <v>3432</v>
      </c>
      <c r="C1880" s="57">
        <v>0</v>
      </c>
      <c r="D1880" s="57">
        <v>7569075.5099999998</v>
      </c>
      <c r="E1880" s="58">
        <v>441540.54</v>
      </c>
      <c r="F1880" s="58">
        <v>544756.66</v>
      </c>
      <c r="G1880" s="57">
        <v>441540.54</v>
      </c>
      <c r="H1880" s="57">
        <v>8113832.1699999999</v>
      </c>
      <c r="I1880" s="57">
        <v>0</v>
      </c>
      <c r="J1880" s="57">
        <v>7672291.6299999999</v>
      </c>
      <c r="K1880" s="57">
        <f t="shared" si="107"/>
        <v>-7672291.6299999999</v>
      </c>
      <c r="L1880" s="1" t="s">
        <v>5864</v>
      </c>
      <c r="M1880" s="1" t="s">
        <v>6928</v>
      </c>
      <c r="N1880" s="1" t="s">
        <v>6792</v>
      </c>
      <c r="O1880" s="1" t="s">
        <v>5864</v>
      </c>
      <c r="P1880" s="21" t="s">
        <v>6549</v>
      </c>
      <c r="S1880" s="1" t="s">
        <v>6849</v>
      </c>
      <c r="U1880" s="1" t="str">
        <f t="shared" si="108"/>
        <v>'505</v>
      </c>
      <c r="AH1880" s="1" t="str">
        <f t="shared" si="110"/>
        <v>'5056601</v>
      </c>
      <c r="AI1880" s="2">
        <f t="shared" si="111"/>
        <v>7672291.6299999999</v>
      </c>
      <c r="AJ1880" s="2" t="str">
        <f t="shared" si="112"/>
        <v>Kamatonosni</v>
      </c>
      <c r="AM1880" s="1" t="s">
        <v>3431</v>
      </c>
    </row>
    <row r="1881" spans="1:39" x14ac:dyDescent="0.2">
      <c r="A1881" s="1" t="s">
        <v>3433</v>
      </c>
      <c r="B1881" s="1" t="s">
        <v>3434</v>
      </c>
      <c r="C1881" s="57">
        <v>0</v>
      </c>
      <c r="D1881" s="57">
        <v>9985175.6400000006</v>
      </c>
      <c r="E1881" s="58">
        <v>3692157.01</v>
      </c>
      <c r="F1881" s="58">
        <v>150290.35999999999</v>
      </c>
      <c r="G1881" s="57">
        <v>3692157.01</v>
      </c>
      <c r="H1881" s="57">
        <v>10135466</v>
      </c>
      <c r="I1881" s="57">
        <v>0</v>
      </c>
      <c r="J1881" s="57">
        <v>6443308.9900000002</v>
      </c>
      <c r="K1881" s="57">
        <f t="shared" si="107"/>
        <v>-6443308.9900000002</v>
      </c>
      <c r="L1881" s="1" t="s">
        <v>5864</v>
      </c>
      <c r="M1881" s="1" t="s">
        <v>6928</v>
      </c>
      <c r="N1881" s="1" t="s">
        <v>6792</v>
      </c>
      <c r="O1881" s="1" t="s">
        <v>5864</v>
      </c>
      <c r="P1881" s="21" t="s">
        <v>6548</v>
      </c>
      <c r="S1881" s="1" t="s">
        <v>6846</v>
      </c>
      <c r="U1881" s="1" t="str">
        <f t="shared" si="108"/>
        <v>'505</v>
      </c>
      <c r="AH1881" s="1" t="str">
        <f t="shared" si="110"/>
        <v>'50575</v>
      </c>
      <c r="AI1881" s="2">
        <f t="shared" si="111"/>
        <v>6443308.9900000002</v>
      </c>
      <c r="AJ1881" s="2" t="str">
        <f t="shared" si="112"/>
        <v>Kamatonosni</v>
      </c>
      <c r="AM1881" s="1" t="s">
        <v>3433</v>
      </c>
    </row>
    <row r="1882" spans="1:39" x14ac:dyDescent="0.2">
      <c r="A1882" s="1" t="s">
        <v>3435</v>
      </c>
      <c r="B1882" s="1" t="s">
        <v>3436</v>
      </c>
      <c r="C1882" s="57">
        <v>0</v>
      </c>
      <c r="D1882" s="57">
        <v>33550.79</v>
      </c>
      <c r="E1882" s="58">
        <v>9770.4699999999993</v>
      </c>
      <c r="F1882" s="58">
        <v>3549.77</v>
      </c>
      <c r="G1882" s="57">
        <v>9770.4699999999993</v>
      </c>
      <c r="H1882" s="57">
        <v>37100.559999999998</v>
      </c>
      <c r="I1882" s="57">
        <v>0</v>
      </c>
      <c r="J1882" s="57">
        <v>27330.09</v>
      </c>
      <c r="K1882" s="57">
        <f t="shared" si="107"/>
        <v>-27330.09</v>
      </c>
      <c r="L1882" s="1" t="s">
        <v>5864</v>
      </c>
      <c r="M1882" s="1" t="s">
        <v>6928</v>
      </c>
      <c r="N1882" s="1" t="s">
        <v>6792</v>
      </c>
      <c r="O1882" s="1" t="s">
        <v>5864</v>
      </c>
      <c r="P1882" s="21" t="s">
        <v>6548</v>
      </c>
      <c r="S1882" s="1" t="s">
        <v>6846</v>
      </c>
      <c r="U1882" s="1" t="str">
        <f t="shared" si="108"/>
        <v>'505</v>
      </c>
      <c r="AH1882" s="1" t="str">
        <f t="shared" si="110"/>
        <v>'505752</v>
      </c>
      <c r="AI1882" s="2">
        <f t="shared" si="111"/>
        <v>27330.09</v>
      </c>
      <c r="AJ1882" s="2" t="str">
        <f t="shared" si="112"/>
        <v>Kamatonosni</v>
      </c>
      <c r="AM1882" s="1" t="s">
        <v>3435</v>
      </c>
    </row>
    <row r="1883" spans="1:39" x14ac:dyDescent="0.2">
      <c r="A1883" s="1" t="s">
        <v>3437</v>
      </c>
      <c r="B1883" s="1" t="s">
        <v>3438</v>
      </c>
      <c r="C1883" s="57">
        <v>0</v>
      </c>
      <c r="D1883" s="57">
        <v>681000.15</v>
      </c>
      <c r="E1883" s="58">
        <v>385600.11</v>
      </c>
      <c r="F1883" s="58">
        <v>0.03</v>
      </c>
      <c r="G1883" s="57">
        <v>385600.11</v>
      </c>
      <c r="H1883" s="57">
        <v>681000.18</v>
      </c>
      <c r="I1883" s="57">
        <v>0</v>
      </c>
      <c r="J1883" s="57">
        <v>295400.07</v>
      </c>
      <c r="K1883" s="57">
        <f t="shared" si="107"/>
        <v>-295400.07</v>
      </c>
      <c r="L1883" s="1" t="s">
        <v>6543</v>
      </c>
      <c r="M1883" s="1" t="s">
        <v>6930</v>
      </c>
      <c r="N1883" s="1" t="s">
        <v>6793</v>
      </c>
      <c r="O1883" s="1" t="s">
        <v>6543</v>
      </c>
      <c r="U1883" s="1" t="str">
        <f t="shared" si="108"/>
        <v>'508</v>
      </c>
      <c r="AI1883" s="1"/>
      <c r="AM1883" s="1" t="s">
        <v>3437</v>
      </c>
    </row>
    <row r="1884" spans="1:39" x14ac:dyDescent="0.2">
      <c r="A1884" s="1" t="s">
        <v>3439</v>
      </c>
      <c r="B1884" s="1" t="s">
        <v>3440</v>
      </c>
      <c r="C1884" s="57">
        <v>0</v>
      </c>
      <c r="D1884" s="57">
        <v>205800.06</v>
      </c>
      <c r="E1884" s="58">
        <v>88600.01</v>
      </c>
      <c r="F1884" s="58">
        <v>0.01</v>
      </c>
      <c r="G1884" s="57">
        <v>88600.01</v>
      </c>
      <c r="H1884" s="57">
        <v>205800.07</v>
      </c>
      <c r="I1884" s="57">
        <v>0</v>
      </c>
      <c r="J1884" s="57">
        <v>117200.06</v>
      </c>
      <c r="K1884" s="57">
        <f t="shared" si="107"/>
        <v>-117200.06</v>
      </c>
      <c r="L1884" s="1" t="s">
        <v>6543</v>
      </c>
      <c r="M1884" s="1" t="s">
        <v>6930</v>
      </c>
      <c r="N1884" s="1" t="s">
        <v>6793</v>
      </c>
      <c r="O1884" s="1" t="s">
        <v>6543</v>
      </c>
      <c r="U1884" s="1" t="str">
        <f t="shared" si="108"/>
        <v>'508</v>
      </c>
      <c r="AI1884" s="1"/>
      <c r="AM1884" s="1" t="s">
        <v>3439</v>
      </c>
    </row>
    <row r="1885" spans="1:39" x14ac:dyDescent="0.2">
      <c r="A1885" s="1" t="s">
        <v>6189</v>
      </c>
      <c r="B1885" s="1" t="s">
        <v>6190</v>
      </c>
      <c r="C1885" s="57">
        <v>0</v>
      </c>
      <c r="D1885" s="57">
        <v>163059.18</v>
      </c>
      <c r="E1885" s="58">
        <v>163059.18</v>
      </c>
      <c r="F1885" s="58">
        <v>0</v>
      </c>
      <c r="G1885" s="57">
        <v>163059.18</v>
      </c>
      <c r="H1885" s="57">
        <v>163059.18</v>
      </c>
      <c r="I1885" s="57">
        <v>0</v>
      </c>
      <c r="J1885" s="57">
        <v>0</v>
      </c>
      <c r="K1885" s="57">
        <f t="shared" si="107"/>
        <v>0</v>
      </c>
      <c r="L1885" s="1" t="s">
        <v>6543</v>
      </c>
      <c r="M1885" s="1" t="s">
        <v>6930</v>
      </c>
      <c r="N1885" s="1" t="s">
        <v>6793</v>
      </c>
      <c r="O1885" s="1" t="s">
        <v>6543</v>
      </c>
      <c r="U1885" s="1" t="str">
        <f t="shared" si="108"/>
        <v>'508</v>
      </c>
      <c r="AI1885" s="1"/>
      <c r="AM1885" s="1" t="e">
        <v>#N/A</v>
      </c>
    </row>
    <row r="1886" spans="1:39" x14ac:dyDescent="0.2">
      <c r="A1886" s="1" t="s">
        <v>6191</v>
      </c>
      <c r="B1886" s="1" t="s">
        <v>6192</v>
      </c>
      <c r="C1886" s="57">
        <v>0</v>
      </c>
      <c r="D1886" s="57">
        <v>0</v>
      </c>
      <c r="E1886" s="58">
        <v>3272.01</v>
      </c>
      <c r="F1886" s="58">
        <v>3272.01</v>
      </c>
      <c r="G1886" s="57">
        <v>3272.01</v>
      </c>
      <c r="H1886" s="57">
        <v>3272.01</v>
      </c>
      <c r="I1886" s="57">
        <v>0</v>
      </c>
      <c r="J1886" s="57">
        <v>0</v>
      </c>
      <c r="K1886" s="57">
        <f t="shared" si="107"/>
        <v>0</v>
      </c>
      <c r="L1886" s="1" t="s">
        <v>6554</v>
      </c>
      <c r="M1886" s="1" t="s">
        <v>6929</v>
      </c>
      <c r="N1886" s="1" t="s">
        <v>6802</v>
      </c>
      <c r="O1886" s="1" t="s">
        <v>6554</v>
      </c>
      <c r="P1886" s="21" t="s">
        <v>6551</v>
      </c>
      <c r="U1886" s="1" t="str">
        <f t="shared" si="108"/>
        <v>'520</v>
      </c>
      <c r="V1886" s="1" t="s">
        <v>6854</v>
      </c>
      <c r="AI1886" s="1"/>
      <c r="AM1886" s="1" t="e">
        <v>#N/A</v>
      </c>
    </row>
    <row r="1887" spans="1:39" x14ac:dyDescent="0.2">
      <c r="A1887" s="1" t="s">
        <v>3441</v>
      </c>
      <c r="B1887" s="1" t="s">
        <v>3442</v>
      </c>
      <c r="C1887" s="57">
        <v>0</v>
      </c>
      <c r="D1887" s="57">
        <v>0</v>
      </c>
      <c r="E1887" s="58">
        <v>50983.76</v>
      </c>
      <c r="F1887" s="58">
        <v>50983.76</v>
      </c>
      <c r="G1887" s="57">
        <v>50983.76</v>
      </c>
      <c r="H1887" s="57">
        <v>50983.76</v>
      </c>
      <c r="I1887" s="57">
        <v>0</v>
      </c>
      <c r="J1887" s="57">
        <v>0</v>
      </c>
      <c r="K1887" s="57">
        <f t="shared" si="107"/>
        <v>0</v>
      </c>
      <c r="L1887" s="1" t="s">
        <v>6554</v>
      </c>
      <c r="M1887" s="1" t="s">
        <v>6929</v>
      </c>
      <c r="N1887" s="1" t="s">
        <v>6802</v>
      </c>
      <c r="O1887" s="1" t="s">
        <v>6554</v>
      </c>
      <c r="P1887" s="21" t="s">
        <v>6551</v>
      </c>
      <c r="U1887" s="1" t="str">
        <f t="shared" si="108"/>
        <v>'520</v>
      </c>
      <c r="V1887" s="1" t="s">
        <v>6854</v>
      </c>
      <c r="AI1887" s="1"/>
      <c r="AM1887" s="1" t="s">
        <v>3441</v>
      </c>
    </row>
    <row r="1888" spans="1:39" x14ac:dyDescent="0.2">
      <c r="A1888" s="1" t="s">
        <v>3443</v>
      </c>
      <c r="B1888" s="1" t="s">
        <v>3444</v>
      </c>
      <c r="C1888" s="57">
        <v>0</v>
      </c>
      <c r="D1888" s="57">
        <v>0</v>
      </c>
      <c r="E1888" s="58">
        <v>183114.42</v>
      </c>
      <c r="F1888" s="58">
        <v>183114.42</v>
      </c>
      <c r="G1888" s="57">
        <v>183114.42</v>
      </c>
      <c r="H1888" s="57">
        <v>183114.42</v>
      </c>
      <c r="I1888" s="57">
        <v>0</v>
      </c>
      <c r="J1888" s="57">
        <v>0</v>
      </c>
      <c r="K1888" s="57">
        <f t="shared" si="107"/>
        <v>0</v>
      </c>
      <c r="L1888" s="1" t="s">
        <v>6554</v>
      </c>
      <c r="M1888" s="1" t="s">
        <v>6929</v>
      </c>
      <c r="N1888" s="1" t="s">
        <v>6802</v>
      </c>
      <c r="O1888" s="1" t="s">
        <v>6554</v>
      </c>
      <c r="P1888" s="21" t="s">
        <v>6551</v>
      </c>
      <c r="U1888" s="1" t="str">
        <f t="shared" si="108"/>
        <v>'520</v>
      </c>
      <c r="V1888" s="1" t="s">
        <v>6854</v>
      </c>
      <c r="AI1888" s="1"/>
      <c r="AM1888" s="1" t="s">
        <v>3443</v>
      </c>
    </row>
    <row r="1889" spans="1:39" x14ac:dyDescent="0.2">
      <c r="A1889" s="1" t="s">
        <v>3445</v>
      </c>
      <c r="B1889" s="1" t="s">
        <v>3446</v>
      </c>
      <c r="C1889" s="57">
        <v>0</v>
      </c>
      <c r="D1889" s="57">
        <v>0</v>
      </c>
      <c r="E1889" s="58">
        <v>28225.439999999999</v>
      </c>
      <c r="F1889" s="58">
        <v>28225.439999999999</v>
      </c>
      <c r="G1889" s="57">
        <v>28225.439999999999</v>
      </c>
      <c r="H1889" s="57">
        <v>28225.439999999999</v>
      </c>
      <c r="I1889" s="57">
        <v>0</v>
      </c>
      <c r="J1889" s="57">
        <v>0</v>
      </c>
      <c r="K1889" s="57">
        <f t="shared" si="107"/>
        <v>0</v>
      </c>
      <c r="L1889" s="1" t="s">
        <v>6554</v>
      </c>
      <c r="M1889" s="1" t="s">
        <v>6929</v>
      </c>
      <c r="N1889" s="1" t="s">
        <v>6802</v>
      </c>
      <c r="O1889" s="1" t="s">
        <v>6554</v>
      </c>
      <c r="P1889" s="21" t="s">
        <v>6551</v>
      </c>
      <c r="U1889" s="1" t="str">
        <f t="shared" si="108"/>
        <v>'520</v>
      </c>
      <c r="V1889" s="1" t="s">
        <v>6854</v>
      </c>
      <c r="AI1889" s="1"/>
      <c r="AM1889" s="1" t="s">
        <v>3445</v>
      </c>
    </row>
    <row r="1890" spans="1:39" x14ac:dyDescent="0.2">
      <c r="A1890" s="1" t="s">
        <v>6193</v>
      </c>
      <c r="B1890" s="1" t="s">
        <v>6194</v>
      </c>
      <c r="C1890" s="57">
        <v>0</v>
      </c>
      <c r="D1890" s="57">
        <v>0</v>
      </c>
      <c r="E1890" s="58">
        <v>3.92</v>
      </c>
      <c r="F1890" s="58">
        <v>3.92</v>
      </c>
      <c r="G1890" s="57">
        <v>3.92</v>
      </c>
      <c r="H1890" s="57">
        <v>3.92</v>
      </c>
      <c r="I1890" s="57">
        <v>0</v>
      </c>
      <c r="J1890" s="57">
        <v>0</v>
      </c>
      <c r="K1890" s="57">
        <f t="shared" si="107"/>
        <v>0</v>
      </c>
      <c r="L1890" s="1" t="s">
        <v>6554</v>
      </c>
      <c r="M1890" s="1" t="s">
        <v>6929</v>
      </c>
      <c r="N1890" s="1" t="s">
        <v>6802</v>
      </c>
      <c r="O1890" s="1" t="s">
        <v>6554</v>
      </c>
      <c r="P1890" s="21" t="s">
        <v>6551</v>
      </c>
      <c r="U1890" s="1" t="str">
        <f t="shared" si="108"/>
        <v>'520</v>
      </c>
      <c r="V1890" s="1" t="s">
        <v>6854</v>
      </c>
      <c r="AI1890" s="1"/>
      <c r="AM1890" s="1" t="s">
        <v>6193</v>
      </c>
    </row>
    <row r="1891" spans="1:39" x14ac:dyDescent="0.2">
      <c r="A1891" s="1" t="s">
        <v>3447</v>
      </c>
      <c r="B1891" s="1" t="s">
        <v>3448</v>
      </c>
      <c r="C1891" s="57">
        <v>0</v>
      </c>
      <c r="D1891" s="57">
        <v>0</v>
      </c>
      <c r="E1891" s="58">
        <v>64.19</v>
      </c>
      <c r="F1891" s="58">
        <v>64.19</v>
      </c>
      <c r="G1891" s="57">
        <v>64.19</v>
      </c>
      <c r="H1891" s="57">
        <v>64.19</v>
      </c>
      <c r="I1891" s="57">
        <v>0</v>
      </c>
      <c r="J1891" s="57">
        <v>0</v>
      </c>
      <c r="K1891" s="57">
        <f t="shared" si="107"/>
        <v>0</v>
      </c>
      <c r="L1891" s="1" t="s">
        <v>6554</v>
      </c>
      <c r="M1891" s="1" t="s">
        <v>6929</v>
      </c>
      <c r="N1891" s="1" t="s">
        <v>6802</v>
      </c>
      <c r="O1891" s="1" t="s">
        <v>6554</v>
      </c>
      <c r="P1891" s="21" t="s">
        <v>6551</v>
      </c>
      <c r="U1891" s="1" t="str">
        <f t="shared" si="108"/>
        <v>'520</v>
      </c>
      <c r="V1891" s="1" t="s">
        <v>6854</v>
      </c>
      <c r="AI1891" s="1"/>
      <c r="AM1891" s="1" t="s">
        <v>3447</v>
      </c>
    </row>
    <row r="1892" spans="1:39" x14ac:dyDescent="0.2">
      <c r="A1892" s="1" t="s">
        <v>3449</v>
      </c>
      <c r="B1892" s="1" t="s">
        <v>3450</v>
      </c>
      <c r="C1892" s="57">
        <v>0</v>
      </c>
      <c r="D1892" s="57">
        <v>0</v>
      </c>
      <c r="E1892" s="58">
        <v>3.57</v>
      </c>
      <c r="F1892" s="58">
        <v>3.57</v>
      </c>
      <c r="G1892" s="57">
        <v>3.57</v>
      </c>
      <c r="H1892" s="57">
        <v>3.57</v>
      </c>
      <c r="I1892" s="57">
        <v>0</v>
      </c>
      <c r="J1892" s="57">
        <v>0</v>
      </c>
      <c r="K1892" s="57">
        <f t="shared" si="107"/>
        <v>0</v>
      </c>
      <c r="L1892" s="1" t="s">
        <v>6554</v>
      </c>
      <c r="M1892" s="1" t="s">
        <v>6929</v>
      </c>
      <c r="N1892" s="1" t="s">
        <v>6802</v>
      </c>
      <c r="O1892" s="1" t="s">
        <v>6554</v>
      </c>
      <c r="P1892" s="21" t="s">
        <v>6551</v>
      </c>
      <c r="U1892" s="1" t="str">
        <f t="shared" si="108"/>
        <v>'520</v>
      </c>
      <c r="V1892" s="1" t="s">
        <v>6854</v>
      </c>
      <c r="AI1892" s="1"/>
      <c r="AM1892" s="1" t="s">
        <v>3449</v>
      </c>
    </row>
    <row r="1893" spans="1:39" x14ac:dyDescent="0.2">
      <c r="A1893" s="1" t="s">
        <v>3451</v>
      </c>
      <c r="B1893" s="1" t="s">
        <v>3452</v>
      </c>
      <c r="C1893" s="57">
        <v>0</v>
      </c>
      <c r="D1893" s="57">
        <v>2</v>
      </c>
      <c r="E1893" s="58">
        <v>74083.75</v>
      </c>
      <c r="F1893" s="58">
        <v>74092.42</v>
      </c>
      <c r="G1893" s="57">
        <v>74083.75</v>
      </c>
      <c r="H1893" s="57">
        <v>74094.42</v>
      </c>
      <c r="I1893" s="57">
        <v>0</v>
      </c>
      <c r="J1893" s="57">
        <v>10.67</v>
      </c>
      <c r="K1893" s="57">
        <f t="shared" si="107"/>
        <v>-10.67</v>
      </c>
      <c r="L1893" s="1" t="s">
        <v>6554</v>
      </c>
      <c r="M1893" s="1" t="s">
        <v>6929</v>
      </c>
      <c r="N1893" s="1" t="s">
        <v>6802</v>
      </c>
      <c r="O1893" s="1" t="s">
        <v>6554</v>
      </c>
      <c r="P1893" s="21" t="s">
        <v>6551</v>
      </c>
      <c r="U1893" s="1" t="str">
        <f t="shared" si="108"/>
        <v>'520</v>
      </c>
      <c r="V1893" s="1" t="s">
        <v>6854</v>
      </c>
      <c r="AI1893" s="1"/>
      <c r="AM1893" s="1" t="s">
        <v>3451</v>
      </c>
    </row>
    <row r="1894" spans="1:39" x14ac:dyDescent="0.2">
      <c r="A1894" s="1" t="s">
        <v>3453</v>
      </c>
      <c r="B1894" s="1" t="s">
        <v>3454</v>
      </c>
      <c r="C1894" s="57">
        <v>0</v>
      </c>
      <c r="D1894" s="57">
        <v>0</v>
      </c>
      <c r="E1894" s="58">
        <v>143157</v>
      </c>
      <c r="F1894" s="58">
        <v>147086.54999999999</v>
      </c>
      <c r="G1894" s="57">
        <v>143157</v>
      </c>
      <c r="H1894" s="57">
        <v>147086.54999999999</v>
      </c>
      <c r="I1894" s="57">
        <v>0</v>
      </c>
      <c r="J1894" s="57">
        <v>3929.55</v>
      </c>
      <c r="K1894" s="57">
        <f t="shared" si="107"/>
        <v>-3929.55</v>
      </c>
      <c r="L1894" s="1" t="s">
        <v>6554</v>
      </c>
      <c r="M1894" s="1" t="s">
        <v>6929</v>
      </c>
      <c r="N1894" s="1" t="s">
        <v>6802</v>
      </c>
      <c r="O1894" s="1" t="s">
        <v>6554</v>
      </c>
      <c r="P1894" s="21" t="s">
        <v>6551</v>
      </c>
      <c r="U1894" s="1" t="str">
        <f t="shared" si="108"/>
        <v>'520</v>
      </c>
      <c r="V1894" s="1" t="s">
        <v>6854</v>
      </c>
      <c r="AI1894" s="1"/>
      <c r="AM1894" s="1" t="s">
        <v>3453</v>
      </c>
    </row>
    <row r="1895" spans="1:39" x14ac:dyDescent="0.2">
      <c r="A1895" s="1" t="s">
        <v>6195</v>
      </c>
      <c r="B1895" s="1" t="s">
        <v>6196</v>
      </c>
      <c r="C1895" s="57">
        <v>0</v>
      </c>
      <c r="D1895" s="57">
        <v>0</v>
      </c>
      <c r="E1895" s="58">
        <v>8.6999999999999993</v>
      </c>
      <c r="F1895" s="58">
        <v>8.6999999999999993</v>
      </c>
      <c r="G1895" s="57">
        <v>8.6999999999999993</v>
      </c>
      <c r="H1895" s="57">
        <v>8.6999999999999993</v>
      </c>
      <c r="I1895" s="57">
        <v>0</v>
      </c>
      <c r="J1895" s="57">
        <v>0</v>
      </c>
      <c r="K1895" s="57">
        <f t="shared" si="107"/>
        <v>0</v>
      </c>
      <c r="L1895" s="1" t="s">
        <v>6554</v>
      </c>
      <c r="M1895" s="1" t="s">
        <v>6929</v>
      </c>
      <c r="N1895" s="1" t="s">
        <v>6802</v>
      </c>
      <c r="O1895" s="1" t="s">
        <v>6554</v>
      </c>
      <c r="P1895" s="21" t="s">
        <v>6551</v>
      </c>
      <c r="U1895" s="1" t="str">
        <f t="shared" si="108"/>
        <v>'520</v>
      </c>
      <c r="V1895" s="1" t="s">
        <v>6854</v>
      </c>
      <c r="AI1895" s="1"/>
      <c r="AM1895" s="1" t="e">
        <v>#N/A</v>
      </c>
    </row>
    <row r="1896" spans="1:39" x14ac:dyDescent="0.2">
      <c r="A1896" s="1" t="s">
        <v>3455</v>
      </c>
      <c r="B1896" s="1" t="s">
        <v>3456</v>
      </c>
      <c r="C1896" s="57">
        <v>0</v>
      </c>
      <c r="D1896" s="57">
        <v>0</v>
      </c>
      <c r="E1896" s="58">
        <v>0.92</v>
      </c>
      <c r="F1896" s="58">
        <v>0.92</v>
      </c>
      <c r="G1896" s="57">
        <v>0.92</v>
      </c>
      <c r="H1896" s="57">
        <v>0.92</v>
      </c>
      <c r="I1896" s="57">
        <v>0</v>
      </c>
      <c r="J1896" s="57">
        <v>0</v>
      </c>
      <c r="K1896" s="57">
        <f t="shared" si="107"/>
        <v>0</v>
      </c>
      <c r="L1896" s="1" t="s">
        <v>6554</v>
      </c>
      <c r="M1896" s="1" t="s">
        <v>6929</v>
      </c>
      <c r="N1896" s="1" t="s">
        <v>6802</v>
      </c>
      <c r="O1896" s="1" t="s">
        <v>6554</v>
      </c>
      <c r="P1896" s="21" t="s">
        <v>6551</v>
      </c>
      <c r="U1896" s="1" t="str">
        <f t="shared" si="108"/>
        <v>'520</v>
      </c>
      <c r="V1896" s="1" t="s">
        <v>6854</v>
      </c>
      <c r="AI1896" s="1"/>
      <c r="AM1896" s="1" t="s">
        <v>3455</v>
      </c>
    </row>
    <row r="1897" spans="1:39" x14ac:dyDescent="0.2">
      <c r="A1897" s="1" t="s">
        <v>3457</v>
      </c>
      <c r="B1897" s="1" t="s">
        <v>3458</v>
      </c>
      <c r="C1897" s="57">
        <v>0</v>
      </c>
      <c r="D1897" s="57">
        <v>0</v>
      </c>
      <c r="E1897" s="58">
        <v>7196.24</v>
      </c>
      <c r="F1897" s="58">
        <v>7196.24</v>
      </c>
      <c r="G1897" s="57">
        <v>7196.24</v>
      </c>
      <c r="H1897" s="57">
        <v>7196.24</v>
      </c>
      <c r="I1897" s="57">
        <v>0</v>
      </c>
      <c r="J1897" s="57">
        <v>0</v>
      </c>
      <c r="K1897" s="57">
        <f t="shared" si="107"/>
        <v>0</v>
      </c>
      <c r="L1897" s="1" t="s">
        <v>6554</v>
      </c>
      <c r="M1897" s="1" t="s">
        <v>6929</v>
      </c>
      <c r="N1897" s="1" t="s">
        <v>6802</v>
      </c>
      <c r="O1897" s="1" t="s">
        <v>6554</v>
      </c>
      <c r="P1897" s="21" t="s">
        <v>6551</v>
      </c>
      <c r="U1897" s="1" t="str">
        <f t="shared" si="108"/>
        <v>'520</v>
      </c>
      <c r="V1897" s="1" t="s">
        <v>6854</v>
      </c>
      <c r="AI1897" s="1"/>
      <c r="AM1897" s="1" t="s">
        <v>3457</v>
      </c>
    </row>
    <row r="1898" spans="1:39" x14ac:dyDescent="0.2">
      <c r="A1898" s="1" t="s">
        <v>3459</v>
      </c>
      <c r="B1898" s="1" t="s">
        <v>3460</v>
      </c>
      <c r="C1898" s="57">
        <v>0</v>
      </c>
      <c r="D1898" s="57">
        <v>0</v>
      </c>
      <c r="E1898" s="58">
        <v>6274.02</v>
      </c>
      <c r="F1898" s="58">
        <v>6274.02</v>
      </c>
      <c r="G1898" s="57">
        <v>6274.02</v>
      </c>
      <c r="H1898" s="57">
        <v>6274.02</v>
      </c>
      <c r="I1898" s="57">
        <v>0</v>
      </c>
      <c r="J1898" s="57">
        <v>0</v>
      </c>
      <c r="K1898" s="57">
        <f t="shared" si="107"/>
        <v>0</v>
      </c>
      <c r="L1898" s="1" t="s">
        <v>6554</v>
      </c>
      <c r="M1898" s="1" t="s">
        <v>6929</v>
      </c>
      <c r="N1898" s="1" t="s">
        <v>6802</v>
      </c>
      <c r="O1898" s="1" t="s">
        <v>6554</v>
      </c>
      <c r="P1898" s="21" t="s">
        <v>6551</v>
      </c>
      <c r="U1898" s="1" t="str">
        <f t="shared" si="108"/>
        <v>'520</v>
      </c>
      <c r="V1898" s="1" t="s">
        <v>6854</v>
      </c>
      <c r="AI1898" s="1"/>
      <c r="AM1898" s="1" t="s">
        <v>3459</v>
      </c>
    </row>
    <row r="1899" spans="1:39" x14ac:dyDescent="0.2">
      <c r="A1899" s="1" t="s">
        <v>6197</v>
      </c>
      <c r="B1899" s="1" t="s">
        <v>6198</v>
      </c>
      <c r="C1899" s="57">
        <v>0</v>
      </c>
      <c r="D1899" s="57">
        <v>0</v>
      </c>
      <c r="E1899" s="58">
        <v>24447.85</v>
      </c>
      <c r="F1899" s="58">
        <v>24447.85</v>
      </c>
      <c r="G1899" s="57">
        <v>24447.85</v>
      </c>
      <c r="H1899" s="57">
        <v>24447.85</v>
      </c>
      <c r="I1899" s="57">
        <v>0</v>
      </c>
      <c r="J1899" s="57">
        <v>0</v>
      </c>
      <c r="K1899" s="57">
        <f t="shared" si="107"/>
        <v>0</v>
      </c>
      <c r="L1899" s="1" t="s">
        <v>6554</v>
      </c>
      <c r="M1899" s="1" t="s">
        <v>6929</v>
      </c>
      <c r="N1899" s="1" t="s">
        <v>6802</v>
      </c>
      <c r="O1899" s="1" t="s">
        <v>6554</v>
      </c>
      <c r="P1899" s="21" t="s">
        <v>6551</v>
      </c>
      <c r="U1899" s="1" t="str">
        <f t="shared" si="108"/>
        <v>'520</v>
      </c>
      <c r="V1899" s="1" t="s">
        <v>6854</v>
      </c>
      <c r="AI1899" s="1"/>
      <c r="AM1899" s="1" t="e">
        <v>#N/A</v>
      </c>
    </row>
    <row r="1900" spans="1:39" x14ac:dyDescent="0.2">
      <c r="A1900" s="1" t="s">
        <v>3461</v>
      </c>
      <c r="B1900" s="1" t="s">
        <v>3462</v>
      </c>
      <c r="C1900" s="57">
        <v>0</v>
      </c>
      <c r="D1900" s="57">
        <v>0</v>
      </c>
      <c r="E1900" s="58">
        <v>3738.75</v>
      </c>
      <c r="F1900" s="58">
        <v>3738.75</v>
      </c>
      <c r="G1900" s="57">
        <v>3738.75</v>
      </c>
      <c r="H1900" s="57">
        <v>3738.75</v>
      </c>
      <c r="I1900" s="57">
        <v>0</v>
      </c>
      <c r="J1900" s="57">
        <v>0</v>
      </c>
      <c r="K1900" s="57">
        <f t="shared" si="107"/>
        <v>0</v>
      </c>
      <c r="L1900" s="1" t="s">
        <v>6554</v>
      </c>
      <c r="M1900" s="1" t="s">
        <v>6929</v>
      </c>
      <c r="N1900" s="1" t="s">
        <v>6802</v>
      </c>
      <c r="O1900" s="1" t="s">
        <v>6554</v>
      </c>
      <c r="P1900" s="21" t="s">
        <v>6551</v>
      </c>
      <c r="U1900" s="1" t="str">
        <f t="shared" si="108"/>
        <v>'520</v>
      </c>
      <c r="V1900" s="1" t="s">
        <v>6854</v>
      </c>
      <c r="AI1900" s="1"/>
      <c r="AM1900" s="1" t="s">
        <v>3461</v>
      </c>
    </row>
    <row r="1901" spans="1:39" x14ac:dyDescent="0.2">
      <c r="A1901" s="1" t="s">
        <v>3463</v>
      </c>
      <c r="B1901" s="1" t="s">
        <v>3464</v>
      </c>
      <c r="C1901" s="57">
        <v>0</v>
      </c>
      <c r="D1901" s="57">
        <v>0</v>
      </c>
      <c r="E1901" s="58">
        <v>842.48</v>
      </c>
      <c r="F1901" s="58">
        <v>842.48</v>
      </c>
      <c r="G1901" s="57">
        <v>842.48</v>
      </c>
      <c r="H1901" s="57">
        <v>842.48</v>
      </c>
      <c r="I1901" s="57">
        <v>0</v>
      </c>
      <c r="J1901" s="57">
        <v>0</v>
      </c>
      <c r="K1901" s="57">
        <f t="shared" si="107"/>
        <v>0</v>
      </c>
      <c r="L1901" s="1" t="s">
        <v>6554</v>
      </c>
      <c r="M1901" s="1" t="s">
        <v>6929</v>
      </c>
      <c r="N1901" s="1" t="s">
        <v>6802</v>
      </c>
      <c r="O1901" s="1" t="s">
        <v>6554</v>
      </c>
      <c r="P1901" s="21" t="s">
        <v>6551</v>
      </c>
      <c r="U1901" s="1" t="str">
        <f t="shared" si="108"/>
        <v>'520</v>
      </c>
      <c r="V1901" s="1" t="s">
        <v>6854</v>
      </c>
      <c r="AI1901" s="1"/>
      <c r="AM1901" s="1" t="s">
        <v>3463</v>
      </c>
    </row>
    <row r="1902" spans="1:39" x14ac:dyDescent="0.2">
      <c r="A1902" s="1" t="s">
        <v>3465</v>
      </c>
      <c r="B1902" s="1" t="s">
        <v>3466</v>
      </c>
      <c r="C1902" s="57">
        <v>0</v>
      </c>
      <c r="D1902" s="57">
        <v>0</v>
      </c>
      <c r="E1902" s="58">
        <v>449.69</v>
      </c>
      <c r="F1902" s="58">
        <v>449.69</v>
      </c>
      <c r="G1902" s="57">
        <v>449.69</v>
      </c>
      <c r="H1902" s="57">
        <v>449.69</v>
      </c>
      <c r="I1902" s="57">
        <v>0</v>
      </c>
      <c r="J1902" s="57">
        <v>0</v>
      </c>
      <c r="K1902" s="57">
        <f t="shared" si="107"/>
        <v>0</v>
      </c>
      <c r="L1902" s="1" t="s">
        <v>6554</v>
      </c>
      <c r="M1902" s="1" t="s">
        <v>6929</v>
      </c>
      <c r="N1902" s="1" t="s">
        <v>6802</v>
      </c>
      <c r="O1902" s="1" t="s">
        <v>6554</v>
      </c>
      <c r="P1902" s="21" t="s">
        <v>6551</v>
      </c>
      <c r="U1902" s="1" t="str">
        <f t="shared" si="108"/>
        <v>'520</v>
      </c>
      <c r="V1902" s="1" t="s">
        <v>6854</v>
      </c>
      <c r="AI1902" s="1"/>
      <c r="AM1902" s="1" t="s">
        <v>3465</v>
      </c>
    </row>
    <row r="1903" spans="1:39" x14ac:dyDescent="0.2">
      <c r="A1903" s="1" t="s">
        <v>6199</v>
      </c>
      <c r="B1903" s="1" t="s">
        <v>6200</v>
      </c>
      <c r="C1903" s="57">
        <v>0</v>
      </c>
      <c r="D1903" s="57">
        <v>0</v>
      </c>
      <c r="E1903" s="58">
        <v>13038.87</v>
      </c>
      <c r="F1903" s="58">
        <v>13038.87</v>
      </c>
      <c r="G1903" s="57">
        <v>13038.87</v>
      </c>
      <c r="H1903" s="57">
        <v>13038.87</v>
      </c>
      <c r="I1903" s="57">
        <v>0</v>
      </c>
      <c r="J1903" s="57">
        <v>0</v>
      </c>
      <c r="K1903" s="57">
        <f t="shared" si="107"/>
        <v>0</v>
      </c>
      <c r="L1903" s="1" t="s">
        <v>6554</v>
      </c>
      <c r="M1903" s="1" t="s">
        <v>6929</v>
      </c>
      <c r="N1903" s="1" t="s">
        <v>6802</v>
      </c>
      <c r="O1903" s="1" t="s">
        <v>6554</v>
      </c>
      <c r="P1903" s="21" t="s">
        <v>6551</v>
      </c>
      <c r="U1903" s="1" t="str">
        <f t="shared" si="108"/>
        <v>'520</v>
      </c>
      <c r="V1903" s="1" t="s">
        <v>6854</v>
      </c>
      <c r="AI1903" s="1"/>
      <c r="AM1903" s="1" t="e">
        <v>#N/A</v>
      </c>
    </row>
    <row r="1904" spans="1:39" x14ac:dyDescent="0.2">
      <c r="A1904" s="1" t="s">
        <v>3467</v>
      </c>
      <c r="B1904" s="1" t="s">
        <v>3468</v>
      </c>
      <c r="C1904" s="57">
        <v>0</v>
      </c>
      <c r="D1904" s="57">
        <v>0</v>
      </c>
      <c r="E1904" s="58">
        <v>54645.49</v>
      </c>
      <c r="F1904" s="58">
        <v>54645.49</v>
      </c>
      <c r="G1904" s="57">
        <v>54645.49</v>
      </c>
      <c r="H1904" s="57">
        <v>54645.49</v>
      </c>
      <c r="I1904" s="57">
        <v>0</v>
      </c>
      <c r="J1904" s="57">
        <v>0</v>
      </c>
      <c r="K1904" s="57">
        <f t="shared" si="107"/>
        <v>0</v>
      </c>
      <c r="L1904" s="1" t="s">
        <v>6554</v>
      </c>
      <c r="M1904" s="1" t="s">
        <v>6929</v>
      </c>
      <c r="N1904" s="1" t="s">
        <v>6802</v>
      </c>
      <c r="O1904" s="1" t="s">
        <v>6554</v>
      </c>
      <c r="P1904" s="21" t="s">
        <v>6551</v>
      </c>
      <c r="U1904" s="1" t="str">
        <f t="shared" si="108"/>
        <v>'520</v>
      </c>
      <c r="V1904" s="1" t="s">
        <v>6854</v>
      </c>
      <c r="AI1904" s="1"/>
      <c r="AM1904" s="1" t="s">
        <v>3467</v>
      </c>
    </row>
    <row r="1905" spans="1:39" x14ac:dyDescent="0.2">
      <c r="A1905" s="1" t="s">
        <v>3469</v>
      </c>
      <c r="B1905" s="1" t="s">
        <v>3470</v>
      </c>
      <c r="C1905" s="57">
        <v>0</v>
      </c>
      <c r="D1905" s="57">
        <v>0</v>
      </c>
      <c r="E1905" s="58">
        <v>241.16</v>
      </c>
      <c r="F1905" s="58">
        <v>241.16</v>
      </c>
      <c r="G1905" s="57">
        <v>241.16</v>
      </c>
      <c r="H1905" s="57">
        <v>241.16</v>
      </c>
      <c r="I1905" s="57">
        <v>0</v>
      </c>
      <c r="J1905" s="57">
        <v>0</v>
      </c>
      <c r="K1905" s="57">
        <f t="shared" si="107"/>
        <v>0</v>
      </c>
      <c r="L1905" s="1" t="s">
        <v>6554</v>
      </c>
      <c r="M1905" s="1" t="s">
        <v>6929</v>
      </c>
      <c r="N1905" s="1" t="s">
        <v>6802</v>
      </c>
      <c r="O1905" s="1" t="s">
        <v>6554</v>
      </c>
      <c r="P1905" s="21" t="s">
        <v>6551</v>
      </c>
      <c r="U1905" s="1" t="str">
        <f t="shared" si="108"/>
        <v>'520</v>
      </c>
      <c r="V1905" s="1" t="s">
        <v>6854</v>
      </c>
      <c r="AI1905" s="1"/>
      <c r="AM1905" s="1" t="s">
        <v>3469</v>
      </c>
    </row>
    <row r="1906" spans="1:39" x14ac:dyDescent="0.2">
      <c r="A1906" s="1" t="s">
        <v>3471</v>
      </c>
      <c r="B1906" s="1" t="s">
        <v>3472</v>
      </c>
      <c r="C1906" s="57">
        <v>0</v>
      </c>
      <c r="D1906" s="57">
        <v>0</v>
      </c>
      <c r="E1906" s="58">
        <v>25532.77</v>
      </c>
      <c r="F1906" s="58">
        <v>25532.77</v>
      </c>
      <c r="G1906" s="57">
        <v>25532.77</v>
      </c>
      <c r="H1906" s="57">
        <v>25532.77</v>
      </c>
      <c r="I1906" s="57">
        <v>0</v>
      </c>
      <c r="J1906" s="57">
        <v>0</v>
      </c>
      <c r="K1906" s="57">
        <f t="shared" si="107"/>
        <v>0</v>
      </c>
      <c r="L1906" s="1" t="s">
        <v>6554</v>
      </c>
      <c r="M1906" s="1" t="s">
        <v>6929</v>
      </c>
      <c r="N1906" s="1" t="s">
        <v>6802</v>
      </c>
      <c r="O1906" s="1" t="s">
        <v>6554</v>
      </c>
      <c r="P1906" s="21" t="s">
        <v>6551</v>
      </c>
      <c r="U1906" s="1" t="str">
        <f t="shared" si="108"/>
        <v>'520</v>
      </c>
      <c r="V1906" s="1" t="s">
        <v>6854</v>
      </c>
      <c r="AI1906" s="1"/>
      <c r="AM1906" s="1" t="s">
        <v>3471</v>
      </c>
    </row>
    <row r="1907" spans="1:39" x14ac:dyDescent="0.2">
      <c r="A1907" s="1" t="s">
        <v>3473</v>
      </c>
      <c r="B1907" s="1" t="s">
        <v>3474</v>
      </c>
      <c r="C1907" s="57">
        <v>0</v>
      </c>
      <c r="D1907" s="57">
        <v>0</v>
      </c>
      <c r="E1907" s="58">
        <v>2978.52</v>
      </c>
      <c r="F1907" s="58">
        <v>2978.52</v>
      </c>
      <c r="G1907" s="57">
        <v>2978.52</v>
      </c>
      <c r="H1907" s="57">
        <v>2978.52</v>
      </c>
      <c r="I1907" s="57">
        <v>0</v>
      </c>
      <c r="J1907" s="57">
        <v>0</v>
      </c>
      <c r="K1907" s="57">
        <f t="shared" si="107"/>
        <v>0</v>
      </c>
      <c r="L1907" s="1" t="s">
        <v>6554</v>
      </c>
      <c r="M1907" s="1" t="s">
        <v>6929</v>
      </c>
      <c r="N1907" s="1" t="s">
        <v>6802</v>
      </c>
      <c r="O1907" s="1" t="s">
        <v>6554</v>
      </c>
      <c r="P1907" s="21" t="s">
        <v>6551</v>
      </c>
      <c r="U1907" s="1" t="str">
        <f t="shared" si="108"/>
        <v>'520</v>
      </c>
      <c r="V1907" s="1" t="s">
        <v>6854</v>
      </c>
      <c r="AI1907" s="1"/>
      <c r="AM1907" s="1" t="s">
        <v>3473</v>
      </c>
    </row>
    <row r="1908" spans="1:39" x14ac:dyDescent="0.2">
      <c r="A1908" s="1" t="s">
        <v>3475</v>
      </c>
      <c r="B1908" s="1" t="s">
        <v>3476</v>
      </c>
      <c r="C1908" s="57">
        <v>0</v>
      </c>
      <c r="D1908" s="57">
        <v>0</v>
      </c>
      <c r="E1908" s="58">
        <v>48486.32</v>
      </c>
      <c r="F1908" s="58">
        <v>48486.32</v>
      </c>
      <c r="G1908" s="57">
        <v>48486.32</v>
      </c>
      <c r="H1908" s="57">
        <v>48486.32</v>
      </c>
      <c r="I1908" s="57">
        <v>0</v>
      </c>
      <c r="J1908" s="57">
        <v>0</v>
      </c>
      <c r="K1908" s="57">
        <f t="shared" si="107"/>
        <v>0</v>
      </c>
      <c r="L1908" s="1" t="s">
        <v>6554</v>
      </c>
      <c r="M1908" s="1" t="s">
        <v>6929</v>
      </c>
      <c r="N1908" s="1" t="s">
        <v>6802</v>
      </c>
      <c r="O1908" s="1" t="s">
        <v>6554</v>
      </c>
      <c r="P1908" s="21" t="s">
        <v>6551</v>
      </c>
      <c r="U1908" s="1" t="str">
        <f t="shared" si="108"/>
        <v>'520</v>
      </c>
      <c r="V1908" s="1" t="s">
        <v>6854</v>
      </c>
      <c r="AI1908" s="1"/>
      <c r="AM1908" s="1" t="s">
        <v>3475</v>
      </c>
    </row>
    <row r="1909" spans="1:39" x14ac:dyDescent="0.2">
      <c r="A1909" s="1" t="s">
        <v>3477</v>
      </c>
      <c r="B1909" s="1" t="s">
        <v>3478</v>
      </c>
      <c r="C1909" s="57">
        <v>0</v>
      </c>
      <c r="D1909" s="57">
        <v>0</v>
      </c>
      <c r="E1909" s="58">
        <v>19137.18</v>
      </c>
      <c r="F1909" s="58">
        <v>19137.18</v>
      </c>
      <c r="G1909" s="57">
        <v>19137.18</v>
      </c>
      <c r="H1909" s="57">
        <v>19137.18</v>
      </c>
      <c r="I1909" s="57">
        <v>0</v>
      </c>
      <c r="J1909" s="57">
        <v>0</v>
      </c>
      <c r="K1909" s="57">
        <f t="shared" si="107"/>
        <v>0</v>
      </c>
      <c r="L1909" s="1" t="s">
        <v>6554</v>
      </c>
      <c r="M1909" s="1" t="s">
        <v>6929</v>
      </c>
      <c r="N1909" s="1" t="s">
        <v>6802</v>
      </c>
      <c r="O1909" s="1" t="s">
        <v>6554</v>
      </c>
      <c r="P1909" s="21" t="s">
        <v>6551</v>
      </c>
      <c r="U1909" s="1" t="str">
        <f t="shared" si="108"/>
        <v>'520</v>
      </c>
      <c r="V1909" s="1" t="s">
        <v>6854</v>
      </c>
      <c r="AI1909" s="1"/>
      <c r="AM1909" s="1" t="s">
        <v>3477</v>
      </c>
    </row>
    <row r="1910" spans="1:39" x14ac:dyDescent="0.2">
      <c r="A1910" s="1" t="s">
        <v>3479</v>
      </c>
      <c r="B1910" s="1" t="s">
        <v>3480</v>
      </c>
      <c r="C1910" s="57">
        <v>0</v>
      </c>
      <c r="D1910" s="57">
        <v>0</v>
      </c>
      <c r="E1910" s="58">
        <v>33300.58</v>
      </c>
      <c r="F1910" s="58">
        <v>33300.58</v>
      </c>
      <c r="G1910" s="57">
        <v>33300.58</v>
      </c>
      <c r="H1910" s="57">
        <v>33300.58</v>
      </c>
      <c r="I1910" s="57">
        <v>0</v>
      </c>
      <c r="J1910" s="57">
        <v>0</v>
      </c>
      <c r="K1910" s="57">
        <f t="shared" si="107"/>
        <v>0</v>
      </c>
      <c r="L1910" s="1" t="s">
        <v>6554</v>
      </c>
      <c r="M1910" s="1" t="s">
        <v>6929</v>
      </c>
      <c r="N1910" s="1" t="s">
        <v>6802</v>
      </c>
      <c r="O1910" s="1" t="s">
        <v>6554</v>
      </c>
      <c r="P1910" s="21" t="s">
        <v>6551</v>
      </c>
      <c r="U1910" s="1" t="str">
        <f t="shared" si="108"/>
        <v>'520</v>
      </c>
      <c r="V1910" s="1" t="s">
        <v>6854</v>
      </c>
      <c r="AI1910" s="1"/>
      <c r="AM1910" s="1" t="s">
        <v>3479</v>
      </c>
    </row>
    <row r="1911" spans="1:39" x14ac:dyDescent="0.2">
      <c r="A1911" s="1" t="s">
        <v>3481</v>
      </c>
      <c r="B1911" s="1" t="s">
        <v>3482</v>
      </c>
      <c r="C1911" s="57">
        <v>0</v>
      </c>
      <c r="D1911" s="57">
        <v>0</v>
      </c>
      <c r="E1911" s="58">
        <v>1509.44</v>
      </c>
      <c r="F1911" s="58">
        <v>1509.44</v>
      </c>
      <c r="G1911" s="57">
        <v>1509.44</v>
      </c>
      <c r="H1911" s="57">
        <v>1509.44</v>
      </c>
      <c r="I1911" s="57">
        <v>0</v>
      </c>
      <c r="J1911" s="57">
        <v>0</v>
      </c>
      <c r="K1911" s="57">
        <f t="shared" si="107"/>
        <v>0</v>
      </c>
      <c r="L1911" s="1" t="s">
        <v>6554</v>
      </c>
      <c r="M1911" s="1" t="s">
        <v>6929</v>
      </c>
      <c r="N1911" s="1" t="s">
        <v>6802</v>
      </c>
      <c r="O1911" s="1" t="s">
        <v>6554</v>
      </c>
      <c r="P1911" s="21" t="s">
        <v>6551</v>
      </c>
      <c r="U1911" s="1" t="str">
        <f t="shared" si="108"/>
        <v>'520</v>
      </c>
      <c r="V1911" s="1" t="s">
        <v>6854</v>
      </c>
      <c r="AI1911" s="1"/>
      <c r="AM1911" s="1" t="s">
        <v>3481</v>
      </c>
    </row>
    <row r="1912" spans="1:39" x14ac:dyDescent="0.2">
      <c r="A1912" s="1" t="s">
        <v>3483</v>
      </c>
      <c r="B1912" s="1" t="s">
        <v>3484</v>
      </c>
      <c r="C1912" s="57">
        <v>0</v>
      </c>
      <c r="D1912" s="57">
        <v>0</v>
      </c>
      <c r="E1912" s="58">
        <v>50809.25</v>
      </c>
      <c r="F1912" s="58">
        <v>50809.25</v>
      </c>
      <c r="G1912" s="57">
        <v>50809.25</v>
      </c>
      <c r="H1912" s="57">
        <v>50809.25</v>
      </c>
      <c r="I1912" s="57">
        <v>0</v>
      </c>
      <c r="J1912" s="57">
        <v>0</v>
      </c>
      <c r="K1912" s="57">
        <f t="shared" si="107"/>
        <v>0</v>
      </c>
      <c r="L1912" s="1" t="s">
        <v>6554</v>
      </c>
      <c r="M1912" s="1" t="s">
        <v>6929</v>
      </c>
      <c r="N1912" s="1" t="s">
        <v>6802</v>
      </c>
      <c r="O1912" s="1" t="s">
        <v>6554</v>
      </c>
      <c r="P1912" s="21" t="s">
        <v>6551</v>
      </c>
      <c r="U1912" s="1" t="str">
        <f t="shared" si="108"/>
        <v>'520</v>
      </c>
      <c r="V1912" s="1" t="s">
        <v>6854</v>
      </c>
      <c r="AI1912" s="1"/>
      <c r="AM1912" s="1" t="s">
        <v>3483</v>
      </c>
    </row>
    <row r="1913" spans="1:39" x14ac:dyDescent="0.2">
      <c r="A1913" s="1" t="s">
        <v>3485</v>
      </c>
      <c r="B1913" s="1" t="s">
        <v>3486</v>
      </c>
      <c r="C1913" s="57">
        <v>0</v>
      </c>
      <c r="D1913" s="57">
        <v>0</v>
      </c>
      <c r="E1913" s="58">
        <v>4564.03</v>
      </c>
      <c r="F1913" s="58">
        <v>4564.03</v>
      </c>
      <c r="G1913" s="57">
        <v>4564.03</v>
      </c>
      <c r="H1913" s="57">
        <v>4564.03</v>
      </c>
      <c r="I1913" s="57">
        <v>0</v>
      </c>
      <c r="J1913" s="57">
        <v>0</v>
      </c>
      <c r="K1913" s="57">
        <f t="shared" si="107"/>
        <v>0</v>
      </c>
      <c r="L1913" s="1" t="s">
        <v>6554</v>
      </c>
      <c r="M1913" s="1" t="s">
        <v>6929</v>
      </c>
      <c r="N1913" s="1" t="s">
        <v>6802</v>
      </c>
      <c r="O1913" s="1" t="s">
        <v>6554</v>
      </c>
      <c r="P1913" s="21" t="s">
        <v>6551</v>
      </c>
      <c r="U1913" s="1" t="str">
        <f t="shared" si="108"/>
        <v>'520</v>
      </c>
      <c r="V1913" s="1" t="s">
        <v>6854</v>
      </c>
      <c r="AI1913" s="1"/>
      <c r="AM1913" s="1" t="s">
        <v>3485</v>
      </c>
    </row>
    <row r="1914" spans="1:39" x14ac:dyDescent="0.2">
      <c r="A1914" s="1" t="s">
        <v>3487</v>
      </c>
      <c r="B1914" s="1" t="s">
        <v>3488</v>
      </c>
      <c r="C1914" s="57">
        <v>0</v>
      </c>
      <c r="D1914" s="57">
        <v>0</v>
      </c>
      <c r="E1914" s="58">
        <v>9062.39</v>
      </c>
      <c r="F1914" s="58">
        <v>9062.39</v>
      </c>
      <c r="G1914" s="57">
        <v>9062.39</v>
      </c>
      <c r="H1914" s="57">
        <v>9062.39</v>
      </c>
      <c r="I1914" s="57">
        <v>0</v>
      </c>
      <c r="J1914" s="57">
        <v>0</v>
      </c>
      <c r="K1914" s="57">
        <f t="shared" si="107"/>
        <v>0</v>
      </c>
      <c r="L1914" s="1" t="s">
        <v>6554</v>
      </c>
      <c r="M1914" s="1" t="s">
        <v>6929</v>
      </c>
      <c r="N1914" s="1" t="s">
        <v>6802</v>
      </c>
      <c r="O1914" s="1" t="s">
        <v>6554</v>
      </c>
      <c r="P1914" s="21" t="s">
        <v>6551</v>
      </c>
      <c r="U1914" s="1" t="str">
        <f t="shared" si="108"/>
        <v>'520</v>
      </c>
      <c r="V1914" s="1" t="s">
        <v>6854</v>
      </c>
      <c r="AI1914" s="1"/>
      <c r="AM1914" s="1" t="s">
        <v>3487</v>
      </c>
    </row>
    <row r="1915" spans="1:39" x14ac:dyDescent="0.2">
      <c r="A1915" s="1" t="s">
        <v>3489</v>
      </c>
      <c r="B1915" s="1" t="s">
        <v>3490</v>
      </c>
      <c r="C1915" s="57">
        <v>0</v>
      </c>
      <c r="D1915" s="57">
        <v>0</v>
      </c>
      <c r="E1915" s="58">
        <v>439.67</v>
      </c>
      <c r="F1915" s="58">
        <v>439.67</v>
      </c>
      <c r="G1915" s="57">
        <v>439.67</v>
      </c>
      <c r="H1915" s="57">
        <v>439.67</v>
      </c>
      <c r="I1915" s="57">
        <v>0</v>
      </c>
      <c r="J1915" s="57">
        <v>0</v>
      </c>
      <c r="K1915" s="57">
        <f t="shared" si="107"/>
        <v>0</v>
      </c>
      <c r="L1915" s="1" t="s">
        <v>6554</v>
      </c>
      <c r="M1915" s="1" t="s">
        <v>6929</v>
      </c>
      <c r="N1915" s="1" t="s">
        <v>6802</v>
      </c>
      <c r="O1915" s="1" t="s">
        <v>6554</v>
      </c>
      <c r="P1915" s="21" t="s">
        <v>6551</v>
      </c>
      <c r="U1915" s="1" t="str">
        <f t="shared" si="108"/>
        <v>'520</v>
      </c>
      <c r="V1915" s="1" t="s">
        <v>6854</v>
      </c>
      <c r="AI1915" s="1"/>
      <c r="AM1915" s="1" t="s">
        <v>3489</v>
      </c>
    </row>
    <row r="1916" spans="1:39" x14ac:dyDescent="0.2">
      <c r="A1916" s="1" t="s">
        <v>3491</v>
      </c>
      <c r="B1916" s="1" t="s">
        <v>3492</v>
      </c>
      <c r="C1916" s="57">
        <v>0</v>
      </c>
      <c r="D1916" s="57">
        <v>0</v>
      </c>
      <c r="E1916" s="58">
        <v>41181.24</v>
      </c>
      <c r="F1916" s="58">
        <v>41181.24</v>
      </c>
      <c r="G1916" s="57">
        <v>41181.24</v>
      </c>
      <c r="H1916" s="57">
        <v>41181.24</v>
      </c>
      <c r="I1916" s="57">
        <v>0</v>
      </c>
      <c r="J1916" s="57">
        <v>0</v>
      </c>
      <c r="K1916" s="57">
        <f t="shared" si="107"/>
        <v>0</v>
      </c>
      <c r="L1916" s="1" t="s">
        <v>6554</v>
      </c>
      <c r="M1916" s="1" t="s">
        <v>6929</v>
      </c>
      <c r="N1916" s="1" t="s">
        <v>6802</v>
      </c>
      <c r="O1916" s="1" t="s">
        <v>6554</v>
      </c>
      <c r="P1916" s="21" t="s">
        <v>6551</v>
      </c>
      <c r="U1916" s="1" t="str">
        <f t="shared" si="108"/>
        <v>'520</v>
      </c>
      <c r="V1916" s="1" t="s">
        <v>6854</v>
      </c>
      <c r="AI1916" s="1"/>
      <c r="AM1916" s="1" t="s">
        <v>3491</v>
      </c>
    </row>
    <row r="1917" spans="1:39" x14ac:dyDescent="0.2">
      <c r="A1917" s="1" t="s">
        <v>3493</v>
      </c>
      <c r="B1917" s="1" t="s">
        <v>3494</v>
      </c>
      <c r="C1917" s="57">
        <v>0</v>
      </c>
      <c r="D1917" s="57">
        <v>0</v>
      </c>
      <c r="E1917" s="58">
        <v>17097.61</v>
      </c>
      <c r="F1917" s="58">
        <v>17097.61</v>
      </c>
      <c r="G1917" s="57">
        <v>17097.61</v>
      </c>
      <c r="H1917" s="57">
        <v>17097.61</v>
      </c>
      <c r="I1917" s="57">
        <v>0</v>
      </c>
      <c r="J1917" s="57">
        <v>0</v>
      </c>
      <c r="K1917" s="57">
        <f t="shared" si="107"/>
        <v>0</v>
      </c>
      <c r="L1917" s="1" t="s">
        <v>6554</v>
      </c>
      <c r="M1917" s="1" t="s">
        <v>6929</v>
      </c>
      <c r="N1917" s="1" t="s">
        <v>6802</v>
      </c>
      <c r="O1917" s="1" t="s">
        <v>6554</v>
      </c>
      <c r="P1917" s="21" t="s">
        <v>6551</v>
      </c>
      <c r="U1917" s="1" t="str">
        <f t="shared" si="108"/>
        <v>'520</v>
      </c>
      <c r="V1917" s="1" t="s">
        <v>6854</v>
      </c>
      <c r="AI1917" s="1"/>
      <c r="AM1917" s="1" t="s">
        <v>3493</v>
      </c>
    </row>
    <row r="1918" spans="1:39" x14ac:dyDescent="0.2">
      <c r="A1918" s="1" t="s">
        <v>3495</v>
      </c>
      <c r="B1918" s="1" t="s">
        <v>3496</v>
      </c>
      <c r="C1918" s="57">
        <v>0</v>
      </c>
      <c r="D1918" s="57">
        <v>0</v>
      </c>
      <c r="E1918" s="58">
        <v>2210.91</v>
      </c>
      <c r="F1918" s="58">
        <v>2210.91</v>
      </c>
      <c r="G1918" s="57">
        <v>2210.91</v>
      </c>
      <c r="H1918" s="57">
        <v>2210.91</v>
      </c>
      <c r="I1918" s="57">
        <v>0</v>
      </c>
      <c r="J1918" s="57">
        <v>0</v>
      </c>
      <c r="K1918" s="57">
        <f t="shared" si="107"/>
        <v>0</v>
      </c>
      <c r="L1918" s="1" t="s">
        <v>6554</v>
      </c>
      <c r="M1918" s="1" t="s">
        <v>6929</v>
      </c>
      <c r="N1918" s="1" t="s">
        <v>6802</v>
      </c>
      <c r="O1918" s="1" t="s">
        <v>6554</v>
      </c>
      <c r="P1918" s="21" t="s">
        <v>6551</v>
      </c>
      <c r="U1918" s="1" t="str">
        <f t="shared" si="108"/>
        <v>'520</v>
      </c>
      <c r="V1918" s="1" t="s">
        <v>6854</v>
      </c>
      <c r="AI1918" s="1"/>
      <c r="AM1918" s="1" t="s">
        <v>3495</v>
      </c>
    </row>
    <row r="1919" spans="1:39" x14ac:dyDescent="0.2">
      <c r="A1919" s="1" t="s">
        <v>3497</v>
      </c>
      <c r="B1919" s="1" t="s">
        <v>3498</v>
      </c>
      <c r="C1919" s="57">
        <v>0</v>
      </c>
      <c r="D1919" s="57">
        <v>0</v>
      </c>
      <c r="E1919" s="58">
        <v>307669.71999999997</v>
      </c>
      <c r="F1919" s="58">
        <v>307669.71999999997</v>
      </c>
      <c r="G1919" s="57">
        <v>307669.71999999997</v>
      </c>
      <c r="H1919" s="57">
        <v>307669.71999999997</v>
      </c>
      <c r="I1919" s="57">
        <v>0</v>
      </c>
      <c r="J1919" s="57">
        <v>0</v>
      </c>
      <c r="K1919" s="57">
        <f t="shared" si="107"/>
        <v>0</v>
      </c>
      <c r="L1919" s="1" t="s">
        <v>6554</v>
      </c>
      <c r="M1919" s="1" t="s">
        <v>6929</v>
      </c>
      <c r="N1919" s="1" t="s">
        <v>6802</v>
      </c>
      <c r="O1919" s="1" t="s">
        <v>6554</v>
      </c>
      <c r="P1919" s="21" t="s">
        <v>6551</v>
      </c>
      <c r="U1919" s="1" t="str">
        <f t="shared" si="108"/>
        <v>'520</v>
      </c>
      <c r="V1919" s="1" t="s">
        <v>6854</v>
      </c>
      <c r="AI1919" s="1"/>
      <c r="AM1919" s="1" t="s">
        <v>3497</v>
      </c>
    </row>
    <row r="1920" spans="1:39" x14ac:dyDescent="0.2">
      <c r="A1920" s="1" t="s">
        <v>6201</v>
      </c>
      <c r="B1920" s="1" t="s">
        <v>6202</v>
      </c>
      <c r="C1920" s="57">
        <v>0</v>
      </c>
      <c r="D1920" s="57">
        <v>0</v>
      </c>
      <c r="E1920" s="58">
        <v>2173.9699999999998</v>
      </c>
      <c r="F1920" s="58">
        <v>2173.9699999999998</v>
      </c>
      <c r="G1920" s="57">
        <v>2173.9699999999998</v>
      </c>
      <c r="H1920" s="57">
        <v>2173.9699999999998</v>
      </c>
      <c r="I1920" s="57">
        <v>0</v>
      </c>
      <c r="J1920" s="57">
        <v>0</v>
      </c>
      <c r="K1920" s="57">
        <f t="shared" si="107"/>
        <v>0</v>
      </c>
      <c r="L1920" s="1" t="s">
        <v>6554</v>
      </c>
      <c r="M1920" s="1" t="s">
        <v>6929</v>
      </c>
      <c r="N1920" s="1" t="s">
        <v>6802</v>
      </c>
      <c r="O1920" s="1" t="s">
        <v>6554</v>
      </c>
      <c r="P1920" s="21" t="s">
        <v>6551</v>
      </c>
      <c r="U1920" s="1" t="str">
        <f t="shared" si="108"/>
        <v>'520</v>
      </c>
      <c r="V1920" s="1" t="s">
        <v>6854</v>
      </c>
      <c r="AI1920" s="1"/>
      <c r="AM1920" s="1" t="e">
        <v>#N/A</v>
      </c>
    </row>
    <row r="1921" spans="1:39" x14ac:dyDescent="0.2">
      <c r="A1921" s="1" t="s">
        <v>3499</v>
      </c>
      <c r="B1921" s="1" t="s">
        <v>3500</v>
      </c>
      <c r="C1921" s="57">
        <v>0</v>
      </c>
      <c r="D1921" s="57">
        <v>0</v>
      </c>
      <c r="E1921" s="58">
        <v>1747766.95</v>
      </c>
      <c r="F1921" s="58">
        <v>1747766.95</v>
      </c>
      <c r="G1921" s="57">
        <v>1747766.95</v>
      </c>
      <c r="H1921" s="57">
        <v>1747766.95</v>
      </c>
      <c r="I1921" s="57">
        <v>0</v>
      </c>
      <c r="J1921" s="57">
        <v>0</v>
      </c>
      <c r="K1921" s="57">
        <f t="shared" si="107"/>
        <v>0</v>
      </c>
      <c r="L1921" s="1" t="s">
        <v>6554</v>
      </c>
      <c r="M1921" s="1" t="s">
        <v>6929</v>
      </c>
      <c r="N1921" s="1" t="s">
        <v>6802</v>
      </c>
      <c r="O1921" s="1" t="s">
        <v>6554</v>
      </c>
      <c r="P1921" s="21" t="s">
        <v>6551</v>
      </c>
      <c r="U1921" s="1" t="str">
        <f t="shared" si="108"/>
        <v>'520</v>
      </c>
      <c r="V1921" s="1" t="s">
        <v>6854</v>
      </c>
      <c r="AI1921" s="1"/>
      <c r="AM1921" s="1" t="s">
        <v>3499</v>
      </c>
    </row>
    <row r="1922" spans="1:39" x14ac:dyDescent="0.2">
      <c r="A1922" s="1" t="s">
        <v>3501</v>
      </c>
      <c r="B1922" s="1" t="s">
        <v>3502</v>
      </c>
      <c r="C1922" s="57">
        <v>0</v>
      </c>
      <c r="D1922" s="57">
        <v>0</v>
      </c>
      <c r="E1922" s="58">
        <v>33407.01</v>
      </c>
      <c r="F1922" s="58">
        <v>33407.01</v>
      </c>
      <c r="G1922" s="57">
        <v>33407.01</v>
      </c>
      <c r="H1922" s="57">
        <v>33407.01</v>
      </c>
      <c r="I1922" s="57">
        <v>0</v>
      </c>
      <c r="J1922" s="57">
        <v>0</v>
      </c>
      <c r="K1922" s="57">
        <f t="shared" si="107"/>
        <v>0</v>
      </c>
      <c r="L1922" s="1" t="s">
        <v>6554</v>
      </c>
      <c r="M1922" s="1" t="s">
        <v>6929</v>
      </c>
      <c r="N1922" s="1" t="s">
        <v>6802</v>
      </c>
      <c r="O1922" s="1" t="s">
        <v>6554</v>
      </c>
      <c r="P1922" s="21" t="s">
        <v>6551</v>
      </c>
      <c r="U1922" s="1" t="str">
        <f t="shared" si="108"/>
        <v>'520</v>
      </c>
      <c r="V1922" s="1" t="s">
        <v>6854</v>
      </c>
      <c r="AI1922" s="1"/>
      <c r="AM1922" s="1" t="s">
        <v>3501</v>
      </c>
    </row>
    <row r="1923" spans="1:39" x14ac:dyDescent="0.2">
      <c r="A1923" s="1" t="s">
        <v>3503</v>
      </c>
      <c r="B1923" s="1" t="s">
        <v>3504</v>
      </c>
      <c r="C1923" s="57">
        <v>0</v>
      </c>
      <c r="D1923" s="57">
        <v>0</v>
      </c>
      <c r="E1923" s="58">
        <v>4575963.57</v>
      </c>
      <c r="F1923" s="58">
        <v>4575963.57</v>
      </c>
      <c r="G1923" s="57">
        <v>4575963.57</v>
      </c>
      <c r="H1923" s="57">
        <v>4575963.57</v>
      </c>
      <c r="I1923" s="57">
        <v>0</v>
      </c>
      <c r="J1923" s="57">
        <v>0</v>
      </c>
      <c r="K1923" s="57">
        <f t="shared" si="107"/>
        <v>0</v>
      </c>
      <c r="L1923" s="1" t="s">
        <v>6554</v>
      </c>
      <c r="M1923" s="1" t="s">
        <v>6929</v>
      </c>
      <c r="N1923" s="1" t="s">
        <v>6802</v>
      </c>
      <c r="O1923" s="1" t="s">
        <v>6554</v>
      </c>
      <c r="P1923" s="21" t="s">
        <v>6551</v>
      </c>
      <c r="U1923" s="1" t="str">
        <f t="shared" si="108"/>
        <v>'520</v>
      </c>
      <c r="V1923" s="1" t="s">
        <v>6854</v>
      </c>
      <c r="AI1923" s="1"/>
      <c r="AM1923" s="1" t="s">
        <v>3503</v>
      </c>
    </row>
    <row r="1924" spans="1:39" x14ac:dyDescent="0.2">
      <c r="A1924" s="1" t="s">
        <v>3505</v>
      </c>
      <c r="B1924" s="1" t="s">
        <v>3506</v>
      </c>
      <c r="C1924" s="57">
        <v>0</v>
      </c>
      <c r="D1924" s="57">
        <v>0</v>
      </c>
      <c r="E1924" s="58">
        <v>176330.79</v>
      </c>
      <c r="F1924" s="58">
        <v>176330.79</v>
      </c>
      <c r="G1924" s="57">
        <v>176330.79</v>
      </c>
      <c r="H1924" s="57">
        <v>176330.79</v>
      </c>
      <c r="I1924" s="57">
        <v>0</v>
      </c>
      <c r="J1924" s="57">
        <v>0</v>
      </c>
      <c r="K1924" s="57">
        <f t="shared" si="107"/>
        <v>0</v>
      </c>
      <c r="L1924" s="1" t="s">
        <v>6554</v>
      </c>
      <c r="M1924" s="1" t="s">
        <v>6929</v>
      </c>
      <c r="N1924" s="1" t="s">
        <v>6802</v>
      </c>
      <c r="O1924" s="1" t="s">
        <v>6554</v>
      </c>
      <c r="P1924" s="21" t="s">
        <v>6551</v>
      </c>
      <c r="U1924" s="1" t="str">
        <f t="shared" si="108"/>
        <v>'520</v>
      </c>
      <c r="V1924" s="1" t="s">
        <v>6854</v>
      </c>
      <c r="AI1924" s="1"/>
      <c r="AM1924" s="1" t="s">
        <v>3505</v>
      </c>
    </row>
    <row r="1925" spans="1:39" x14ac:dyDescent="0.2">
      <c r="A1925" s="1" t="s">
        <v>6203</v>
      </c>
      <c r="B1925" s="1" t="s">
        <v>6204</v>
      </c>
      <c r="C1925" s="57">
        <v>0</v>
      </c>
      <c r="D1925" s="57">
        <v>0</v>
      </c>
      <c r="E1925" s="58">
        <v>22056.95</v>
      </c>
      <c r="F1925" s="58">
        <v>22056.95</v>
      </c>
      <c r="G1925" s="57">
        <v>22056.95</v>
      </c>
      <c r="H1925" s="57">
        <v>22056.95</v>
      </c>
      <c r="I1925" s="57">
        <v>0</v>
      </c>
      <c r="J1925" s="57">
        <v>0</v>
      </c>
      <c r="K1925" s="57">
        <f t="shared" si="107"/>
        <v>0</v>
      </c>
      <c r="L1925" s="1" t="s">
        <v>6554</v>
      </c>
      <c r="M1925" s="1" t="s">
        <v>6929</v>
      </c>
      <c r="N1925" s="1" t="s">
        <v>6802</v>
      </c>
      <c r="O1925" s="1" t="s">
        <v>6554</v>
      </c>
      <c r="P1925" s="21" t="s">
        <v>6551</v>
      </c>
      <c r="U1925" s="1" t="str">
        <f t="shared" si="108"/>
        <v>'520</v>
      </c>
      <c r="V1925" s="1" t="s">
        <v>6854</v>
      </c>
      <c r="AI1925" s="1"/>
      <c r="AM1925" s="1" t="e">
        <v>#N/A</v>
      </c>
    </row>
    <row r="1926" spans="1:39" x14ac:dyDescent="0.2">
      <c r="A1926" s="1" t="s">
        <v>3507</v>
      </c>
      <c r="B1926" s="1" t="s">
        <v>3508</v>
      </c>
      <c r="C1926" s="57">
        <v>0</v>
      </c>
      <c r="D1926" s="57">
        <v>0</v>
      </c>
      <c r="E1926" s="58">
        <v>187968.69</v>
      </c>
      <c r="F1926" s="58">
        <v>187968.69</v>
      </c>
      <c r="G1926" s="57">
        <v>187968.69</v>
      </c>
      <c r="H1926" s="57">
        <v>187968.69</v>
      </c>
      <c r="I1926" s="57">
        <v>0</v>
      </c>
      <c r="J1926" s="57">
        <v>0</v>
      </c>
      <c r="K1926" s="57">
        <f t="shared" si="107"/>
        <v>0</v>
      </c>
      <c r="L1926" s="1" t="s">
        <v>6554</v>
      </c>
      <c r="M1926" s="1" t="s">
        <v>6929</v>
      </c>
      <c r="N1926" s="1" t="s">
        <v>6802</v>
      </c>
      <c r="O1926" s="1" t="s">
        <v>6554</v>
      </c>
      <c r="P1926" s="21" t="s">
        <v>6551</v>
      </c>
      <c r="U1926" s="1" t="str">
        <f t="shared" si="108"/>
        <v>'520</v>
      </c>
      <c r="V1926" s="1" t="s">
        <v>6854</v>
      </c>
      <c r="AI1926" s="1"/>
      <c r="AM1926" s="1" t="s">
        <v>3507</v>
      </c>
    </row>
    <row r="1927" spans="1:39" x14ac:dyDescent="0.2">
      <c r="A1927" s="1" t="s">
        <v>3509</v>
      </c>
      <c r="B1927" s="1" t="s">
        <v>3510</v>
      </c>
      <c r="C1927" s="57">
        <v>0</v>
      </c>
      <c r="D1927" s="57">
        <v>0</v>
      </c>
      <c r="E1927" s="58">
        <v>1547.55</v>
      </c>
      <c r="F1927" s="58">
        <v>1547.55</v>
      </c>
      <c r="G1927" s="57">
        <v>1547.55</v>
      </c>
      <c r="H1927" s="57">
        <v>1547.55</v>
      </c>
      <c r="I1927" s="57">
        <v>0</v>
      </c>
      <c r="J1927" s="57">
        <v>0</v>
      </c>
      <c r="K1927" s="57">
        <f t="shared" ref="K1927:K1990" si="113">I1927-J1927</f>
        <v>0</v>
      </c>
      <c r="L1927" s="1" t="s">
        <v>6554</v>
      </c>
      <c r="M1927" s="1" t="s">
        <v>6929</v>
      </c>
      <c r="N1927" s="1" t="s">
        <v>6802</v>
      </c>
      <c r="O1927" s="1" t="s">
        <v>6554</v>
      </c>
      <c r="P1927" s="21" t="s">
        <v>6551</v>
      </c>
      <c r="U1927" s="1" t="str">
        <f t="shared" ref="U1927:U1990" si="114">LEFT(A1927,4)</f>
        <v>'520</v>
      </c>
      <c r="V1927" s="1" t="s">
        <v>6854</v>
      </c>
      <c r="AI1927" s="1"/>
      <c r="AM1927" s="1" t="s">
        <v>3509</v>
      </c>
    </row>
    <row r="1928" spans="1:39" x14ac:dyDescent="0.2">
      <c r="A1928" s="1" t="s">
        <v>6205</v>
      </c>
      <c r="B1928" s="1" t="s">
        <v>6206</v>
      </c>
      <c r="C1928" s="57">
        <v>0</v>
      </c>
      <c r="D1928" s="57">
        <v>0</v>
      </c>
      <c r="E1928" s="58">
        <v>0</v>
      </c>
      <c r="F1928" s="58">
        <v>0</v>
      </c>
      <c r="G1928" s="57">
        <v>0</v>
      </c>
      <c r="H1928" s="57">
        <v>0</v>
      </c>
      <c r="I1928" s="57">
        <v>0</v>
      </c>
      <c r="J1928" s="57">
        <v>0</v>
      </c>
      <c r="K1928" s="57">
        <f t="shared" si="113"/>
        <v>0</v>
      </c>
      <c r="L1928" s="1" t="s">
        <v>6554</v>
      </c>
      <c r="M1928" s="1" t="s">
        <v>6929</v>
      </c>
      <c r="N1928" s="1" t="s">
        <v>6802</v>
      </c>
      <c r="O1928" s="1" t="s">
        <v>6554</v>
      </c>
      <c r="P1928" s="21" t="s">
        <v>6551</v>
      </c>
      <c r="U1928" s="1" t="str">
        <f t="shared" si="114"/>
        <v>'520</v>
      </c>
      <c r="V1928" s="1" t="s">
        <v>6854</v>
      </c>
      <c r="AI1928" s="1"/>
      <c r="AM1928" s="1" t="e">
        <v>#N/A</v>
      </c>
    </row>
    <row r="1929" spans="1:39" x14ac:dyDescent="0.2">
      <c r="A1929" s="1" t="s">
        <v>3511</v>
      </c>
      <c r="B1929" s="1" t="s">
        <v>3512</v>
      </c>
      <c r="C1929" s="57">
        <v>0</v>
      </c>
      <c r="D1929" s="57">
        <v>0</v>
      </c>
      <c r="E1929" s="58">
        <v>55477</v>
      </c>
      <c r="F1929" s="58">
        <v>55477</v>
      </c>
      <c r="G1929" s="57">
        <v>55477</v>
      </c>
      <c r="H1929" s="57">
        <v>55477</v>
      </c>
      <c r="I1929" s="57">
        <v>0</v>
      </c>
      <c r="J1929" s="57">
        <v>0</v>
      </c>
      <c r="K1929" s="57">
        <f t="shared" si="113"/>
        <v>0</v>
      </c>
      <c r="L1929" s="1" t="s">
        <v>6554</v>
      </c>
      <c r="M1929" s="1" t="s">
        <v>6929</v>
      </c>
      <c r="N1929" s="1" t="s">
        <v>6802</v>
      </c>
      <c r="O1929" s="1" t="s">
        <v>6554</v>
      </c>
      <c r="P1929" s="21" t="s">
        <v>6551</v>
      </c>
      <c r="U1929" s="1" t="str">
        <f t="shared" si="114"/>
        <v>'520</v>
      </c>
      <c r="V1929" s="1" t="s">
        <v>6854</v>
      </c>
      <c r="AI1929" s="1"/>
      <c r="AM1929" s="1" t="s">
        <v>3511</v>
      </c>
    </row>
    <row r="1930" spans="1:39" x14ac:dyDescent="0.2">
      <c r="A1930" s="1" t="s">
        <v>3513</v>
      </c>
      <c r="B1930" s="1" t="s">
        <v>3514</v>
      </c>
      <c r="C1930" s="57">
        <v>0</v>
      </c>
      <c r="D1930" s="57">
        <v>0</v>
      </c>
      <c r="E1930" s="58">
        <v>366392.92</v>
      </c>
      <c r="F1930" s="58">
        <v>366392.92</v>
      </c>
      <c r="G1930" s="57">
        <v>366392.92</v>
      </c>
      <c r="H1930" s="57">
        <v>366392.92</v>
      </c>
      <c r="I1930" s="57">
        <v>0</v>
      </c>
      <c r="J1930" s="57">
        <v>0</v>
      </c>
      <c r="K1930" s="57">
        <f t="shared" si="113"/>
        <v>0</v>
      </c>
      <c r="L1930" s="1" t="s">
        <v>6554</v>
      </c>
      <c r="M1930" s="1" t="s">
        <v>6929</v>
      </c>
      <c r="N1930" s="1" t="s">
        <v>6802</v>
      </c>
      <c r="O1930" s="1" t="s">
        <v>6554</v>
      </c>
      <c r="P1930" s="21" t="s">
        <v>6551</v>
      </c>
      <c r="U1930" s="1" t="str">
        <f t="shared" si="114"/>
        <v>'520</v>
      </c>
      <c r="V1930" s="1" t="s">
        <v>6854</v>
      </c>
      <c r="AI1930" s="1"/>
      <c r="AM1930" s="1" t="s">
        <v>3513</v>
      </c>
    </row>
    <row r="1931" spans="1:39" x14ac:dyDescent="0.2">
      <c r="A1931" s="1" t="s">
        <v>3515</v>
      </c>
      <c r="B1931" s="1" t="s">
        <v>3516</v>
      </c>
      <c r="C1931" s="57">
        <v>0</v>
      </c>
      <c r="D1931" s="57">
        <v>0</v>
      </c>
      <c r="E1931" s="58">
        <v>1078045.1599999999</v>
      </c>
      <c r="F1931" s="58">
        <v>1078045.1599999999</v>
      </c>
      <c r="G1931" s="57">
        <v>1078045.1599999999</v>
      </c>
      <c r="H1931" s="57">
        <v>1078045.1599999999</v>
      </c>
      <c r="I1931" s="57">
        <v>0</v>
      </c>
      <c r="J1931" s="57">
        <v>0</v>
      </c>
      <c r="K1931" s="57">
        <f t="shared" si="113"/>
        <v>0</v>
      </c>
      <c r="L1931" s="1" t="s">
        <v>6554</v>
      </c>
      <c r="M1931" s="1" t="s">
        <v>6929</v>
      </c>
      <c r="N1931" s="1" t="s">
        <v>6802</v>
      </c>
      <c r="O1931" s="1" t="s">
        <v>6554</v>
      </c>
      <c r="P1931" s="21" t="s">
        <v>6551</v>
      </c>
      <c r="U1931" s="1" t="str">
        <f t="shared" si="114"/>
        <v>'520</v>
      </c>
      <c r="V1931" s="1" t="s">
        <v>6854</v>
      </c>
      <c r="AI1931" s="1"/>
      <c r="AM1931" s="1" t="s">
        <v>3515</v>
      </c>
    </row>
    <row r="1932" spans="1:39" x14ac:dyDescent="0.2">
      <c r="A1932" s="1" t="s">
        <v>6207</v>
      </c>
      <c r="B1932" s="1" t="s">
        <v>6208</v>
      </c>
      <c r="C1932" s="57">
        <v>0</v>
      </c>
      <c r="D1932" s="57">
        <v>0</v>
      </c>
      <c r="E1932" s="58">
        <v>1405.54</v>
      </c>
      <c r="F1932" s="58">
        <v>1405.54</v>
      </c>
      <c r="G1932" s="57">
        <v>1405.54</v>
      </c>
      <c r="H1932" s="57">
        <v>1405.54</v>
      </c>
      <c r="I1932" s="57">
        <v>0</v>
      </c>
      <c r="J1932" s="57">
        <v>0</v>
      </c>
      <c r="K1932" s="57">
        <f t="shared" si="113"/>
        <v>0</v>
      </c>
      <c r="L1932" s="1" t="s">
        <v>6554</v>
      </c>
      <c r="M1932" s="1" t="s">
        <v>6929</v>
      </c>
      <c r="N1932" s="1" t="s">
        <v>6802</v>
      </c>
      <c r="O1932" s="1" t="s">
        <v>6554</v>
      </c>
      <c r="P1932" s="21" t="s">
        <v>6551</v>
      </c>
      <c r="U1932" s="1" t="str">
        <f t="shared" si="114"/>
        <v>'520</v>
      </c>
      <c r="V1932" s="1" t="s">
        <v>6854</v>
      </c>
      <c r="AI1932" s="1"/>
      <c r="AM1932" s="1" t="e">
        <v>#N/A</v>
      </c>
    </row>
    <row r="1933" spans="1:39" x14ac:dyDescent="0.2">
      <c r="A1933" s="1" t="s">
        <v>3517</v>
      </c>
      <c r="B1933" s="1" t="s">
        <v>3518</v>
      </c>
      <c r="C1933" s="57">
        <v>0</v>
      </c>
      <c r="D1933" s="57">
        <v>0</v>
      </c>
      <c r="E1933" s="58">
        <v>588825.32999999996</v>
      </c>
      <c r="F1933" s="58">
        <v>588825.32999999996</v>
      </c>
      <c r="G1933" s="57">
        <v>588825.32999999996</v>
      </c>
      <c r="H1933" s="57">
        <v>588825.32999999996</v>
      </c>
      <c r="I1933" s="57">
        <v>0</v>
      </c>
      <c r="J1933" s="57">
        <v>0</v>
      </c>
      <c r="K1933" s="57">
        <f t="shared" si="113"/>
        <v>0</v>
      </c>
      <c r="L1933" s="1" t="s">
        <v>6554</v>
      </c>
      <c r="M1933" s="1" t="s">
        <v>6929</v>
      </c>
      <c r="N1933" s="1" t="s">
        <v>6802</v>
      </c>
      <c r="O1933" s="1" t="s">
        <v>6554</v>
      </c>
      <c r="P1933" s="21" t="s">
        <v>6551</v>
      </c>
      <c r="U1933" s="1" t="str">
        <f t="shared" si="114"/>
        <v>'520</v>
      </c>
      <c r="V1933" s="1" t="s">
        <v>6854</v>
      </c>
      <c r="AI1933" s="1"/>
      <c r="AM1933" s="1" t="s">
        <v>3517</v>
      </c>
    </row>
    <row r="1934" spans="1:39" x14ac:dyDescent="0.2">
      <c r="A1934" s="1" t="s">
        <v>3519</v>
      </c>
      <c r="B1934" s="1" t="s">
        <v>3520</v>
      </c>
      <c r="C1934" s="57">
        <v>0</v>
      </c>
      <c r="D1934" s="57">
        <v>0</v>
      </c>
      <c r="E1934" s="58">
        <v>15452.62</v>
      </c>
      <c r="F1934" s="58">
        <v>15452.62</v>
      </c>
      <c r="G1934" s="57">
        <v>15452.62</v>
      </c>
      <c r="H1934" s="57">
        <v>15452.62</v>
      </c>
      <c r="I1934" s="57">
        <v>0</v>
      </c>
      <c r="J1934" s="57">
        <v>0</v>
      </c>
      <c r="K1934" s="57">
        <f t="shared" si="113"/>
        <v>0</v>
      </c>
      <c r="L1934" s="1" t="s">
        <v>6554</v>
      </c>
      <c r="M1934" s="1" t="s">
        <v>6929</v>
      </c>
      <c r="N1934" s="1" t="s">
        <v>6802</v>
      </c>
      <c r="O1934" s="1" t="s">
        <v>6554</v>
      </c>
      <c r="P1934" s="21" t="s">
        <v>6551</v>
      </c>
      <c r="U1934" s="1" t="str">
        <f t="shared" si="114"/>
        <v>'520</v>
      </c>
      <c r="V1934" s="1" t="s">
        <v>6854</v>
      </c>
      <c r="AI1934" s="1"/>
      <c r="AM1934" s="1" t="s">
        <v>3519</v>
      </c>
    </row>
    <row r="1935" spans="1:39" x14ac:dyDescent="0.2">
      <c r="A1935" s="1" t="s">
        <v>3521</v>
      </c>
      <c r="B1935" s="1" t="s">
        <v>3522</v>
      </c>
      <c r="C1935" s="57">
        <v>0</v>
      </c>
      <c r="D1935" s="57">
        <v>0</v>
      </c>
      <c r="E1935" s="58">
        <v>1766904.1</v>
      </c>
      <c r="F1935" s="58">
        <v>1766904.1</v>
      </c>
      <c r="G1935" s="57">
        <v>1766904.1</v>
      </c>
      <c r="H1935" s="57">
        <v>1766904.1</v>
      </c>
      <c r="I1935" s="57">
        <v>0</v>
      </c>
      <c r="J1935" s="57">
        <v>0</v>
      </c>
      <c r="K1935" s="57">
        <f t="shared" si="113"/>
        <v>0</v>
      </c>
      <c r="L1935" s="1" t="s">
        <v>6554</v>
      </c>
      <c r="M1935" s="1" t="s">
        <v>6929</v>
      </c>
      <c r="N1935" s="1" t="s">
        <v>6802</v>
      </c>
      <c r="O1935" s="1" t="s">
        <v>6554</v>
      </c>
      <c r="P1935" s="21" t="s">
        <v>6551</v>
      </c>
      <c r="U1935" s="1" t="str">
        <f t="shared" si="114"/>
        <v>'520</v>
      </c>
      <c r="V1935" s="1" t="s">
        <v>6854</v>
      </c>
      <c r="AI1935" s="1"/>
      <c r="AM1935" s="1" t="s">
        <v>3521</v>
      </c>
    </row>
    <row r="1936" spans="1:39" x14ac:dyDescent="0.2">
      <c r="A1936" s="1" t="s">
        <v>3523</v>
      </c>
      <c r="B1936" s="1" t="s">
        <v>3524</v>
      </c>
      <c r="C1936" s="57">
        <v>0</v>
      </c>
      <c r="D1936" s="57">
        <v>0</v>
      </c>
      <c r="E1936" s="58">
        <v>18213.78</v>
      </c>
      <c r="F1936" s="58">
        <v>18213.78</v>
      </c>
      <c r="G1936" s="57">
        <v>18213.78</v>
      </c>
      <c r="H1936" s="57">
        <v>18213.78</v>
      </c>
      <c r="I1936" s="57">
        <v>0</v>
      </c>
      <c r="J1936" s="57">
        <v>0</v>
      </c>
      <c r="K1936" s="57">
        <f t="shared" si="113"/>
        <v>0</v>
      </c>
      <c r="L1936" s="1" t="s">
        <v>6554</v>
      </c>
      <c r="M1936" s="1" t="s">
        <v>6929</v>
      </c>
      <c r="N1936" s="1" t="s">
        <v>6802</v>
      </c>
      <c r="O1936" s="1" t="s">
        <v>6554</v>
      </c>
      <c r="P1936" s="21" t="s">
        <v>6551</v>
      </c>
      <c r="U1936" s="1" t="str">
        <f t="shared" si="114"/>
        <v>'520</v>
      </c>
      <c r="V1936" s="1" t="s">
        <v>6854</v>
      </c>
      <c r="AI1936" s="1"/>
      <c r="AM1936" s="1" t="s">
        <v>3523</v>
      </c>
    </row>
    <row r="1937" spans="1:39" x14ac:dyDescent="0.2">
      <c r="A1937" s="1" t="s">
        <v>3525</v>
      </c>
      <c r="B1937" s="1" t="s">
        <v>3526</v>
      </c>
      <c r="C1937" s="57">
        <v>0</v>
      </c>
      <c r="D1937" s="57">
        <v>0</v>
      </c>
      <c r="E1937" s="58">
        <v>41435.61</v>
      </c>
      <c r="F1937" s="58">
        <v>41435.61</v>
      </c>
      <c r="G1937" s="57">
        <v>41435.61</v>
      </c>
      <c r="H1937" s="57">
        <v>41435.61</v>
      </c>
      <c r="I1937" s="57">
        <v>0</v>
      </c>
      <c r="J1937" s="57">
        <v>0</v>
      </c>
      <c r="K1937" s="57">
        <f t="shared" si="113"/>
        <v>0</v>
      </c>
      <c r="L1937" s="1" t="s">
        <v>6554</v>
      </c>
      <c r="M1937" s="1" t="s">
        <v>6929</v>
      </c>
      <c r="N1937" s="1" t="s">
        <v>6802</v>
      </c>
      <c r="O1937" s="1" t="s">
        <v>6554</v>
      </c>
      <c r="P1937" s="21" t="s">
        <v>6551</v>
      </c>
      <c r="U1937" s="1" t="str">
        <f t="shared" si="114"/>
        <v>'520</v>
      </c>
      <c r="V1937" s="1" t="s">
        <v>6854</v>
      </c>
      <c r="AI1937" s="1"/>
      <c r="AM1937" s="1" t="s">
        <v>3525</v>
      </c>
    </row>
    <row r="1938" spans="1:39" x14ac:dyDescent="0.2">
      <c r="A1938" s="1" t="s">
        <v>3527</v>
      </c>
      <c r="B1938" s="1" t="s">
        <v>3528</v>
      </c>
      <c r="C1938" s="57">
        <v>0</v>
      </c>
      <c r="D1938" s="57">
        <v>0</v>
      </c>
      <c r="E1938" s="58">
        <v>13489.43</v>
      </c>
      <c r="F1938" s="58">
        <v>13489.43</v>
      </c>
      <c r="G1938" s="57">
        <v>13489.43</v>
      </c>
      <c r="H1938" s="57">
        <v>13489.43</v>
      </c>
      <c r="I1938" s="57">
        <v>0</v>
      </c>
      <c r="J1938" s="57">
        <v>0</v>
      </c>
      <c r="K1938" s="57">
        <f t="shared" si="113"/>
        <v>0</v>
      </c>
      <c r="L1938" s="1" t="s">
        <v>6554</v>
      </c>
      <c r="M1938" s="1" t="s">
        <v>6929</v>
      </c>
      <c r="N1938" s="1" t="s">
        <v>6802</v>
      </c>
      <c r="O1938" s="1" t="s">
        <v>6554</v>
      </c>
      <c r="P1938" s="21" t="s">
        <v>6551</v>
      </c>
      <c r="U1938" s="1" t="str">
        <f t="shared" si="114"/>
        <v>'520</v>
      </c>
      <c r="V1938" s="1" t="s">
        <v>6854</v>
      </c>
      <c r="AI1938" s="1"/>
      <c r="AM1938" s="1" t="s">
        <v>3527</v>
      </c>
    </row>
    <row r="1939" spans="1:39" x14ac:dyDescent="0.2">
      <c r="A1939" s="1" t="s">
        <v>3529</v>
      </c>
      <c r="B1939" s="1" t="s">
        <v>3530</v>
      </c>
      <c r="C1939" s="57">
        <v>0</v>
      </c>
      <c r="D1939" s="57">
        <v>0</v>
      </c>
      <c r="E1939" s="58">
        <v>1000.21</v>
      </c>
      <c r="F1939" s="58">
        <v>1000.21</v>
      </c>
      <c r="G1939" s="57">
        <v>1000.21</v>
      </c>
      <c r="H1939" s="57">
        <v>1000.21</v>
      </c>
      <c r="I1939" s="57">
        <v>0</v>
      </c>
      <c r="J1939" s="57">
        <v>0</v>
      </c>
      <c r="K1939" s="57">
        <f t="shared" si="113"/>
        <v>0</v>
      </c>
      <c r="L1939" s="1" t="s">
        <v>6554</v>
      </c>
      <c r="M1939" s="1" t="s">
        <v>6929</v>
      </c>
      <c r="N1939" s="1" t="s">
        <v>6802</v>
      </c>
      <c r="O1939" s="1" t="s">
        <v>6554</v>
      </c>
      <c r="P1939" s="21" t="s">
        <v>6551</v>
      </c>
      <c r="U1939" s="1" t="str">
        <f t="shared" si="114"/>
        <v>'520</v>
      </c>
      <c r="V1939" s="1" t="s">
        <v>6854</v>
      </c>
      <c r="AI1939" s="1"/>
      <c r="AM1939" s="1" t="s">
        <v>3529</v>
      </c>
    </row>
    <row r="1940" spans="1:39" x14ac:dyDescent="0.2">
      <c r="A1940" s="1" t="s">
        <v>6209</v>
      </c>
      <c r="B1940" s="1" t="s">
        <v>6210</v>
      </c>
      <c r="C1940" s="57">
        <v>0</v>
      </c>
      <c r="D1940" s="57">
        <v>0</v>
      </c>
      <c r="E1940" s="58">
        <v>30.33</v>
      </c>
      <c r="F1940" s="58">
        <v>30.33</v>
      </c>
      <c r="G1940" s="57">
        <v>30.33</v>
      </c>
      <c r="H1940" s="57">
        <v>30.33</v>
      </c>
      <c r="I1940" s="57">
        <v>0</v>
      </c>
      <c r="J1940" s="57">
        <v>0</v>
      </c>
      <c r="K1940" s="57">
        <f t="shared" si="113"/>
        <v>0</v>
      </c>
      <c r="L1940" s="1" t="s">
        <v>6554</v>
      </c>
      <c r="M1940" s="1" t="s">
        <v>6929</v>
      </c>
      <c r="N1940" s="1" t="s">
        <v>6802</v>
      </c>
      <c r="O1940" s="1" t="s">
        <v>6554</v>
      </c>
      <c r="P1940" s="21" t="s">
        <v>6551</v>
      </c>
      <c r="U1940" s="1" t="str">
        <f t="shared" si="114"/>
        <v>'520</v>
      </c>
      <c r="V1940" s="1" t="s">
        <v>6854</v>
      </c>
      <c r="AI1940" s="1"/>
      <c r="AM1940" s="1" t="e">
        <v>#N/A</v>
      </c>
    </row>
    <row r="1941" spans="1:39" x14ac:dyDescent="0.2">
      <c r="A1941" s="1" t="s">
        <v>3531</v>
      </c>
      <c r="B1941" s="1" t="s">
        <v>3532</v>
      </c>
      <c r="C1941" s="57">
        <v>0</v>
      </c>
      <c r="D1941" s="57">
        <v>0</v>
      </c>
      <c r="E1941" s="58">
        <v>58414.45</v>
      </c>
      <c r="F1941" s="58">
        <v>58414.45</v>
      </c>
      <c r="G1941" s="57">
        <v>58414.45</v>
      </c>
      <c r="H1941" s="57">
        <v>58414.45</v>
      </c>
      <c r="I1941" s="57">
        <v>0</v>
      </c>
      <c r="J1941" s="57">
        <v>0</v>
      </c>
      <c r="K1941" s="57">
        <f t="shared" si="113"/>
        <v>0</v>
      </c>
      <c r="L1941" s="1" t="s">
        <v>6554</v>
      </c>
      <c r="M1941" s="1" t="s">
        <v>6929</v>
      </c>
      <c r="N1941" s="1" t="s">
        <v>6802</v>
      </c>
      <c r="O1941" s="1" t="s">
        <v>6554</v>
      </c>
      <c r="P1941" s="21" t="s">
        <v>6551</v>
      </c>
      <c r="U1941" s="1" t="str">
        <f t="shared" si="114"/>
        <v>'520</v>
      </c>
      <c r="V1941" s="1" t="s">
        <v>6854</v>
      </c>
      <c r="AI1941" s="1"/>
      <c r="AM1941" s="1" t="s">
        <v>3531</v>
      </c>
    </row>
    <row r="1942" spans="1:39" x14ac:dyDescent="0.2">
      <c r="A1942" s="1" t="s">
        <v>3533</v>
      </c>
      <c r="B1942" s="1" t="s">
        <v>3534</v>
      </c>
      <c r="C1942" s="57">
        <v>0</v>
      </c>
      <c r="D1942" s="57">
        <v>0</v>
      </c>
      <c r="E1942" s="58">
        <v>81827.89</v>
      </c>
      <c r="F1942" s="58">
        <v>81827.89</v>
      </c>
      <c r="G1942" s="57">
        <v>81827.89</v>
      </c>
      <c r="H1942" s="57">
        <v>81827.89</v>
      </c>
      <c r="I1942" s="57">
        <v>0</v>
      </c>
      <c r="J1942" s="57">
        <v>0</v>
      </c>
      <c r="K1942" s="57">
        <f t="shared" si="113"/>
        <v>0</v>
      </c>
      <c r="L1942" s="1" t="s">
        <v>6554</v>
      </c>
      <c r="M1942" s="1" t="s">
        <v>6929</v>
      </c>
      <c r="N1942" s="1" t="s">
        <v>6802</v>
      </c>
      <c r="O1942" s="1" t="s">
        <v>6554</v>
      </c>
      <c r="P1942" s="21" t="s">
        <v>6551</v>
      </c>
      <c r="U1942" s="1" t="str">
        <f t="shared" si="114"/>
        <v>'520</v>
      </c>
      <c r="V1942" s="1" t="s">
        <v>6854</v>
      </c>
      <c r="AI1942" s="1"/>
      <c r="AM1942" s="1" t="s">
        <v>3533</v>
      </c>
    </row>
    <row r="1943" spans="1:39" x14ac:dyDescent="0.2">
      <c r="A1943" s="1" t="s">
        <v>3535</v>
      </c>
      <c r="B1943" s="1" t="s">
        <v>3536</v>
      </c>
      <c r="C1943" s="57">
        <v>0</v>
      </c>
      <c r="D1943" s="57">
        <v>0</v>
      </c>
      <c r="E1943" s="58">
        <v>92950.38</v>
      </c>
      <c r="F1943" s="58">
        <v>92950.38</v>
      </c>
      <c r="G1943" s="57">
        <v>92950.38</v>
      </c>
      <c r="H1943" s="57">
        <v>92950.38</v>
      </c>
      <c r="I1943" s="57">
        <v>0</v>
      </c>
      <c r="J1943" s="57">
        <v>0</v>
      </c>
      <c r="K1943" s="57">
        <f t="shared" si="113"/>
        <v>0</v>
      </c>
      <c r="L1943" s="1" t="s">
        <v>6554</v>
      </c>
      <c r="M1943" s="1" t="s">
        <v>6929</v>
      </c>
      <c r="N1943" s="1" t="s">
        <v>6802</v>
      </c>
      <c r="O1943" s="1" t="s">
        <v>6554</v>
      </c>
      <c r="P1943" s="21" t="s">
        <v>6551</v>
      </c>
      <c r="U1943" s="1" t="str">
        <f t="shared" si="114"/>
        <v>'520</v>
      </c>
      <c r="V1943" s="1" t="s">
        <v>6854</v>
      </c>
      <c r="AI1943" s="1"/>
      <c r="AM1943" s="1" t="s">
        <v>3535</v>
      </c>
    </row>
    <row r="1944" spans="1:39" x14ac:dyDescent="0.2">
      <c r="A1944" s="1" t="s">
        <v>3537</v>
      </c>
      <c r="B1944" s="1" t="s">
        <v>3538</v>
      </c>
      <c r="C1944" s="57">
        <v>0</v>
      </c>
      <c r="D1944" s="57">
        <v>0</v>
      </c>
      <c r="E1944" s="58">
        <v>4914.82</v>
      </c>
      <c r="F1944" s="58">
        <v>4914.82</v>
      </c>
      <c r="G1944" s="57">
        <v>4914.82</v>
      </c>
      <c r="H1944" s="57">
        <v>4914.82</v>
      </c>
      <c r="I1944" s="57">
        <v>0</v>
      </c>
      <c r="J1944" s="57">
        <v>0</v>
      </c>
      <c r="K1944" s="57">
        <f t="shared" si="113"/>
        <v>0</v>
      </c>
      <c r="L1944" s="1" t="s">
        <v>6554</v>
      </c>
      <c r="M1944" s="1" t="s">
        <v>6929</v>
      </c>
      <c r="N1944" s="1" t="s">
        <v>6802</v>
      </c>
      <c r="O1944" s="1" t="s">
        <v>6554</v>
      </c>
      <c r="P1944" s="21" t="s">
        <v>6551</v>
      </c>
      <c r="U1944" s="1" t="str">
        <f t="shared" si="114"/>
        <v>'520</v>
      </c>
      <c r="V1944" s="1" t="s">
        <v>6854</v>
      </c>
      <c r="AI1944" s="1"/>
      <c r="AM1944" s="1" t="s">
        <v>3537</v>
      </c>
    </row>
    <row r="1945" spans="1:39" x14ac:dyDescent="0.2">
      <c r="A1945" s="1" t="s">
        <v>3539</v>
      </c>
      <c r="B1945" s="1" t="s">
        <v>3540</v>
      </c>
      <c r="C1945" s="57">
        <v>0</v>
      </c>
      <c r="D1945" s="57">
        <v>0</v>
      </c>
      <c r="E1945" s="58">
        <v>1602365.15</v>
      </c>
      <c r="F1945" s="58">
        <v>1602365.15</v>
      </c>
      <c r="G1945" s="57">
        <v>1602365.15</v>
      </c>
      <c r="H1945" s="57">
        <v>1602365.15</v>
      </c>
      <c r="I1945" s="57">
        <v>0</v>
      </c>
      <c r="J1945" s="57">
        <v>0</v>
      </c>
      <c r="K1945" s="57">
        <f t="shared" si="113"/>
        <v>0</v>
      </c>
      <c r="L1945" s="1" t="s">
        <v>6554</v>
      </c>
      <c r="M1945" s="1" t="s">
        <v>6929</v>
      </c>
      <c r="N1945" s="1" t="s">
        <v>6802</v>
      </c>
      <c r="O1945" s="1" t="s">
        <v>6554</v>
      </c>
      <c r="P1945" s="21" t="s">
        <v>6551</v>
      </c>
      <c r="U1945" s="1" t="str">
        <f t="shared" si="114"/>
        <v>'520</v>
      </c>
      <c r="V1945" s="1" t="s">
        <v>6854</v>
      </c>
      <c r="AI1945" s="1"/>
      <c r="AM1945" s="1" t="s">
        <v>3539</v>
      </c>
    </row>
    <row r="1946" spans="1:39" x14ac:dyDescent="0.2">
      <c r="A1946" s="1" t="s">
        <v>3541</v>
      </c>
      <c r="B1946" s="1" t="s">
        <v>3542</v>
      </c>
      <c r="C1946" s="57">
        <v>0</v>
      </c>
      <c r="D1946" s="57">
        <v>0</v>
      </c>
      <c r="E1946" s="58">
        <v>33819.199999999997</v>
      </c>
      <c r="F1946" s="58">
        <v>33819.199999999997</v>
      </c>
      <c r="G1946" s="57">
        <v>33819.199999999997</v>
      </c>
      <c r="H1946" s="57">
        <v>33819.199999999997</v>
      </c>
      <c r="I1946" s="57">
        <v>0</v>
      </c>
      <c r="J1946" s="57">
        <v>0</v>
      </c>
      <c r="K1946" s="57">
        <f t="shared" si="113"/>
        <v>0</v>
      </c>
      <c r="L1946" s="1" t="s">
        <v>6554</v>
      </c>
      <c r="M1946" s="1" t="s">
        <v>6929</v>
      </c>
      <c r="N1946" s="1" t="s">
        <v>6802</v>
      </c>
      <c r="O1946" s="1" t="s">
        <v>6554</v>
      </c>
      <c r="P1946" s="21" t="s">
        <v>6551</v>
      </c>
      <c r="U1946" s="1" t="str">
        <f t="shared" si="114"/>
        <v>'520</v>
      </c>
      <c r="V1946" s="1" t="s">
        <v>6854</v>
      </c>
      <c r="AI1946" s="1"/>
      <c r="AM1946" s="1" t="s">
        <v>3541</v>
      </c>
    </row>
    <row r="1947" spans="1:39" x14ac:dyDescent="0.2">
      <c r="A1947" s="1" t="s">
        <v>3543</v>
      </c>
      <c r="B1947" s="1" t="s">
        <v>3544</v>
      </c>
      <c r="C1947" s="57">
        <v>0</v>
      </c>
      <c r="D1947" s="57">
        <v>0</v>
      </c>
      <c r="E1947" s="58">
        <v>11582.86</v>
      </c>
      <c r="F1947" s="58">
        <v>11582.86</v>
      </c>
      <c r="G1947" s="57">
        <v>11582.86</v>
      </c>
      <c r="H1947" s="57">
        <v>11582.86</v>
      </c>
      <c r="I1947" s="57">
        <v>0</v>
      </c>
      <c r="J1947" s="57">
        <v>0</v>
      </c>
      <c r="K1947" s="57">
        <f t="shared" si="113"/>
        <v>0</v>
      </c>
      <c r="L1947" s="1" t="s">
        <v>6554</v>
      </c>
      <c r="M1947" s="1" t="s">
        <v>6929</v>
      </c>
      <c r="N1947" s="1" t="s">
        <v>6802</v>
      </c>
      <c r="O1947" s="1" t="s">
        <v>6554</v>
      </c>
      <c r="P1947" s="21" t="s">
        <v>6551</v>
      </c>
      <c r="U1947" s="1" t="str">
        <f t="shared" si="114"/>
        <v>'520</v>
      </c>
      <c r="V1947" s="1" t="s">
        <v>6854</v>
      </c>
      <c r="AI1947" s="1"/>
      <c r="AM1947" s="1" t="s">
        <v>3543</v>
      </c>
    </row>
    <row r="1948" spans="1:39" x14ac:dyDescent="0.2">
      <c r="A1948" s="1" t="s">
        <v>3545</v>
      </c>
      <c r="B1948" s="1" t="s">
        <v>3546</v>
      </c>
      <c r="C1948" s="57">
        <v>0</v>
      </c>
      <c r="D1948" s="57">
        <v>0</v>
      </c>
      <c r="E1948" s="58">
        <v>5244.66</v>
      </c>
      <c r="F1948" s="58">
        <v>5244.66</v>
      </c>
      <c r="G1948" s="57">
        <v>5244.66</v>
      </c>
      <c r="H1948" s="57">
        <v>5244.66</v>
      </c>
      <c r="I1948" s="57">
        <v>0</v>
      </c>
      <c r="J1948" s="57">
        <v>0</v>
      </c>
      <c r="K1948" s="57">
        <f t="shared" si="113"/>
        <v>0</v>
      </c>
      <c r="L1948" s="1" t="s">
        <v>6554</v>
      </c>
      <c r="M1948" s="1" t="s">
        <v>6929</v>
      </c>
      <c r="N1948" s="1" t="s">
        <v>6802</v>
      </c>
      <c r="O1948" s="1" t="s">
        <v>6554</v>
      </c>
      <c r="P1948" s="21" t="s">
        <v>6551</v>
      </c>
      <c r="U1948" s="1" t="str">
        <f t="shared" si="114"/>
        <v>'520</v>
      </c>
      <c r="V1948" s="1" t="s">
        <v>6854</v>
      </c>
      <c r="AI1948" s="1"/>
      <c r="AM1948" s="1" t="s">
        <v>3545</v>
      </c>
    </row>
    <row r="1949" spans="1:39" x14ac:dyDescent="0.2">
      <c r="A1949" s="1" t="s">
        <v>3547</v>
      </c>
      <c r="B1949" s="1" t="s">
        <v>3548</v>
      </c>
      <c r="C1949" s="57">
        <v>0</v>
      </c>
      <c r="D1949" s="57">
        <v>0</v>
      </c>
      <c r="E1949" s="58">
        <v>519.26</v>
      </c>
      <c r="F1949" s="58">
        <v>519.26</v>
      </c>
      <c r="G1949" s="57">
        <v>519.26</v>
      </c>
      <c r="H1949" s="57">
        <v>519.26</v>
      </c>
      <c r="I1949" s="57">
        <v>0</v>
      </c>
      <c r="J1949" s="57">
        <v>0</v>
      </c>
      <c r="K1949" s="57">
        <f t="shared" si="113"/>
        <v>0</v>
      </c>
      <c r="L1949" s="1" t="s">
        <v>6554</v>
      </c>
      <c r="M1949" s="1" t="s">
        <v>6929</v>
      </c>
      <c r="N1949" s="1" t="s">
        <v>6802</v>
      </c>
      <c r="O1949" s="1" t="s">
        <v>6554</v>
      </c>
      <c r="P1949" s="21" t="s">
        <v>6551</v>
      </c>
      <c r="U1949" s="1" t="str">
        <f t="shared" si="114"/>
        <v>'520</v>
      </c>
      <c r="V1949" s="1" t="s">
        <v>6854</v>
      </c>
      <c r="AI1949" s="1"/>
      <c r="AM1949" s="1" t="s">
        <v>3547</v>
      </c>
    </row>
    <row r="1950" spans="1:39" x14ac:dyDescent="0.2">
      <c r="A1950" s="1" t="s">
        <v>3549</v>
      </c>
      <c r="B1950" s="1" t="s">
        <v>3550</v>
      </c>
      <c r="C1950" s="57">
        <v>0</v>
      </c>
      <c r="D1950" s="57">
        <v>0</v>
      </c>
      <c r="E1950" s="58">
        <v>5795.73</v>
      </c>
      <c r="F1950" s="58">
        <v>5795.73</v>
      </c>
      <c r="G1950" s="57">
        <v>5795.73</v>
      </c>
      <c r="H1950" s="57">
        <v>5795.73</v>
      </c>
      <c r="I1950" s="57">
        <v>0</v>
      </c>
      <c r="J1950" s="57">
        <v>0</v>
      </c>
      <c r="K1950" s="57">
        <f t="shared" si="113"/>
        <v>0</v>
      </c>
      <c r="L1950" s="1" t="s">
        <v>6554</v>
      </c>
      <c r="M1950" s="1" t="s">
        <v>6929</v>
      </c>
      <c r="N1950" s="1" t="s">
        <v>6802</v>
      </c>
      <c r="O1950" s="1" t="s">
        <v>6554</v>
      </c>
      <c r="P1950" s="21" t="s">
        <v>6551</v>
      </c>
      <c r="U1950" s="1" t="str">
        <f t="shared" si="114"/>
        <v>'520</v>
      </c>
      <c r="V1950" s="1" t="s">
        <v>6854</v>
      </c>
      <c r="AI1950" s="1"/>
      <c r="AM1950" s="1" t="s">
        <v>3549</v>
      </c>
    </row>
    <row r="1951" spans="1:39" x14ac:dyDescent="0.2">
      <c r="A1951" s="1" t="s">
        <v>3551</v>
      </c>
      <c r="B1951" s="1" t="s">
        <v>3552</v>
      </c>
      <c r="C1951" s="57">
        <v>0</v>
      </c>
      <c r="D1951" s="57">
        <v>0</v>
      </c>
      <c r="E1951" s="58">
        <v>56.46</v>
      </c>
      <c r="F1951" s="58">
        <v>56.46</v>
      </c>
      <c r="G1951" s="57">
        <v>56.46</v>
      </c>
      <c r="H1951" s="57">
        <v>56.46</v>
      </c>
      <c r="I1951" s="57">
        <v>0</v>
      </c>
      <c r="J1951" s="57">
        <v>0</v>
      </c>
      <c r="K1951" s="57">
        <f t="shared" si="113"/>
        <v>0</v>
      </c>
      <c r="L1951" s="1" t="s">
        <v>6554</v>
      </c>
      <c r="M1951" s="1" t="s">
        <v>6929</v>
      </c>
      <c r="N1951" s="1" t="s">
        <v>6802</v>
      </c>
      <c r="O1951" s="1" t="s">
        <v>6554</v>
      </c>
      <c r="P1951" s="21" t="s">
        <v>6551</v>
      </c>
      <c r="U1951" s="1" t="str">
        <f t="shared" si="114"/>
        <v>'520</v>
      </c>
      <c r="V1951" s="1" t="s">
        <v>6854</v>
      </c>
      <c r="AI1951" s="1"/>
      <c r="AM1951" s="1" t="s">
        <v>3551</v>
      </c>
    </row>
    <row r="1952" spans="1:39" x14ac:dyDescent="0.2">
      <c r="A1952" s="1" t="s">
        <v>3553</v>
      </c>
      <c r="B1952" s="1" t="s">
        <v>3554</v>
      </c>
      <c r="C1952" s="57">
        <v>0</v>
      </c>
      <c r="D1952" s="57">
        <v>0</v>
      </c>
      <c r="E1952" s="58">
        <v>39.33</v>
      </c>
      <c r="F1952" s="58">
        <v>39.33</v>
      </c>
      <c r="G1952" s="57">
        <v>39.33</v>
      </c>
      <c r="H1952" s="57">
        <v>39.33</v>
      </c>
      <c r="I1952" s="57">
        <v>0</v>
      </c>
      <c r="J1952" s="57">
        <v>0</v>
      </c>
      <c r="K1952" s="57">
        <f t="shared" si="113"/>
        <v>0</v>
      </c>
      <c r="L1952" s="1" t="s">
        <v>6554</v>
      </c>
      <c r="M1952" s="1" t="s">
        <v>6929</v>
      </c>
      <c r="N1952" s="1" t="s">
        <v>6802</v>
      </c>
      <c r="O1952" s="1" t="s">
        <v>6554</v>
      </c>
      <c r="P1952" s="21" t="s">
        <v>6551</v>
      </c>
      <c r="U1952" s="1" t="str">
        <f t="shared" si="114"/>
        <v>'520</v>
      </c>
      <c r="V1952" s="1" t="s">
        <v>6854</v>
      </c>
      <c r="AI1952" s="1"/>
      <c r="AM1952" s="1" t="s">
        <v>3553</v>
      </c>
    </row>
    <row r="1953" spans="1:39" x14ac:dyDescent="0.2">
      <c r="A1953" s="1" t="s">
        <v>6211</v>
      </c>
      <c r="B1953" s="1" t="s">
        <v>6212</v>
      </c>
      <c r="C1953" s="57">
        <v>0</v>
      </c>
      <c r="D1953" s="57">
        <v>0</v>
      </c>
      <c r="E1953" s="58">
        <v>10.56</v>
      </c>
      <c r="F1953" s="58">
        <v>10.56</v>
      </c>
      <c r="G1953" s="57">
        <v>10.56</v>
      </c>
      <c r="H1953" s="57">
        <v>10.56</v>
      </c>
      <c r="I1953" s="57">
        <v>0</v>
      </c>
      <c r="J1953" s="57">
        <v>0</v>
      </c>
      <c r="K1953" s="57">
        <f t="shared" si="113"/>
        <v>0</v>
      </c>
      <c r="L1953" s="1" t="s">
        <v>6554</v>
      </c>
      <c r="M1953" s="1" t="s">
        <v>6929</v>
      </c>
      <c r="N1953" s="1" t="s">
        <v>6802</v>
      </c>
      <c r="O1953" s="1" t="s">
        <v>6554</v>
      </c>
      <c r="P1953" s="21" t="s">
        <v>6551</v>
      </c>
      <c r="U1953" s="1" t="str">
        <f t="shared" si="114"/>
        <v>'520</v>
      </c>
      <c r="V1953" s="1" t="s">
        <v>6854</v>
      </c>
      <c r="AI1953" s="1"/>
      <c r="AM1953" s="1" t="e">
        <v>#N/A</v>
      </c>
    </row>
    <row r="1954" spans="1:39" x14ac:dyDescent="0.2">
      <c r="A1954" s="1" t="s">
        <v>3555</v>
      </c>
      <c r="B1954" s="1" t="s">
        <v>3556</v>
      </c>
      <c r="C1954" s="57">
        <v>0</v>
      </c>
      <c r="D1954" s="57">
        <v>0</v>
      </c>
      <c r="E1954" s="58">
        <v>13696.47</v>
      </c>
      <c r="F1954" s="58">
        <v>13696.47</v>
      </c>
      <c r="G1954" s="57">
        <v>13696.47</v>
      </c>
      <c r="H1954" s="57">
        <v>13696.47</v>
      </c>
      <c r="I1954" s="57">
        <v>0</v>
      </c>
      <c r="J1954" s="57">
        <v>0</v>
      </c>
      <c r="K1954" s="57">
        <f t="shared" si="113"/>
        <v>0</v>
      </c>
      <c r="L1954" s="1" t="s">
        <v>6554</v>
      </c>
      <c r="M1954" s="1" t="s">
        <v>6929</v>
      </c>
      <c r="N1954" s="1" t="s">
        <v>6802</v>
      </c>
      <c r="O1954" s="1" t="s">
        <v>6554</v>
      </c>
      <c r="P1954" s="21" t="s">
        <v>6551</v>
      </c>
      <c r="U1954" s="1" t="str">
        <f t="shared" si="114"/>
        <v>'520</v>
      </c>
      <c r="V1954" s="1" t="s">
        <v>6854</v>
      </c>
      <c r="AI1954" s="1"/>
      <c r="AM1954" s="1" t="s">
        <v>3555</v>
      </c>
    </row>
    <row r="1955" spans="1:39" x14ac:dyDescent="0.2">
      <c r="A1955" s="1" t="s">
        <v>3557</v>
      </c>
      <c r="B1955" s="1" t="s">
        <v>3558</v>
      </c>
      <c r="C1955" s="57">
        <v>0</v>
      </c>
      <c r="D1955" s="57">
        <v>0</v>
      </c>
      <c r="E1955" s="58">
        <v>64671.76</v>
      </c>
      <c r="F1955" s="58">
        <v>64671.76</v>
      </c>
      <c r="G1955" s="57">
        <v>64671.76</v>
      </c>
      <c r="H1955" s="57">
        <v>64671.76</v>
      </c>
      <c r="I1955" s="57">
        <v>0</v>
      </c>
      <c r="J1955" s="57">
        <v>0</v>
      </c>
      <c r="K1955" s="57">
        <f t="shared" si="113"/>
        <v>0</v>
      </c>
      <c r="L1955" s="1" t="s">
        <v>6554</v>
      </c>
      <c r="M1955" s="1" t="s">
        <v>6929</v>
      </c>
      <c r="N1955" s="1" t="s">
        <v>6802</v>
      </c>
      <c r="O1955" s="1" t="s">
        <v>6554</v>
      </c>
      <c r="P1955" s="21" t="s">
        <v>6551</v>
      </c>
      <c r="U1955" s="1" t="str">
        <f t="shared" si="114"/>
        <v>'520</v>
      </c>
      <c r="V1955" s="1" t="s">
        <v>6854</v>
      </c>
      <c r="AI1955" s="1"/>
      <c r="AM1955" s="1" t="s">
        <v>3557</v>
      </c>
    </row>
    <row r="1956" spans="1:39" x14ac:dyDescent="0.2">
      <c r="A1956" s="1" t="s">
        <v>3559</v>
      </c>
      <c r="B1956" s="1" t="s">
        <v>3560</v>
      </c>
      <c r="C1956" s="57">
        <v>0</v>
      </c>
      <c r="D1956" s="57">
        <v>0</v>
      </c>
      <c r="E1956" s="58">
        <v>501510.01</v>
      </c>
      <c r="F1956" s="58">
        <v>501510.01</v>
      </c>
      <c r="G1956" s="57">
        <v>501510.01</v>
      </c>
      <c r="H1956" s="57">
        <v>501510.01</v>
      </c>
      <c r="I1956" s="57">
        <v>0</v>
      </c>
      <c r="J1956" s="57">
        <v>0</v>
      </c>
      <c r="K1956" s="57">
        <f t="shared" si="113"/>
        <v>0</v>
      </c>
      <c r="L1956" s="1" t="s">
        <v>6554</v>
      </c>
      <c r="M1956" s="1" t="s">
        <v>6929</v>
      </c>
      <c r="N1956" s="1" t="s">
        <v>6802</v>
      </c>
      <c r="O1956" s="1" t="s">
        <v>6554</v>
      </c>
      <c r="P1956" s="21" t="s">
        <v>6556</v>
      </c>
      <c r="U1956" s="1" t="str">
        <f t="shared" si="114"/>
        <v>'550</v>
      </c>
      <c r="AI1956" s="1"/>
      <c r="AM1956" s="1" t="s">
        <v>3559</v>
      </c>
    </row>
    <row r="1957" spans="1:39" x14ac:dyDescent="0.2">
      <c r="A1957" s="1" t="s">
        <v>3561</v>
      </c>
      <c r="B1957" s="1" t="s">
        <v>3562</v>
      </c>
      <c r="C1957" s="57">
        <v>0</v>
      </c>
      <c r="D1957" s="57">
        <v>9727.2099999999991</v>
      </c>
      <c r="E1957" s="58">
        <v>1218178.0900000001</v>
      </c>
      <c r="F1957" s="58">
        <v>1218654.76</v>
      </c>
      <c r="G1957" s="57">
        <v>1218178.0900000001</v>
      </c>
      <c r="H1957" s="57">
        <v>1228381.97</v>
      </c>
      <c r="I1957" s="57">
        <v>0</v>
      </c>
      <c r="J1957" s="57">
        <v>10203.879999999999</v>
      </c>
      <c r="K1957" s="57">
        <f t="shared" si="113"/>
        <v>-10203.879999999999</v>
      </c>
      <c r="L1957" s="1" t="s">
        <v>6554</v>
      </c>
      <c r="M1957" s="1" t="s">
        <v>6929</v>
      </c>
      <c r="N1957" s="1" t="s">
        <v>6802</v>
      </c>
      <c r="O1957" s="1" t="s">
        <v>6554</v>
      </c>
      <c r="P1957" s="21" t="s">
        <v>6556</v>
      </c>
      <c r="U1957" s="1" t="str">
        <f t="shared" si="114"/>
        <v>'550</v>
      </c>
      <c r="AI1957" s="1"/>
      <c r="AM1957" s="1" t="s">
        <v>3561</v>
      </c>
    </row>
    <row r="1958" spans="1:39" x14ac:dyDescent="0.2">
      <c r="A1958" s="1" t="s">
        <v>3563</v>
      </c>
      <c r="B1958" s="1" t="s">
        <v>3564</v>
      </c>
      <c r="C1958" s="57">
        <v>0</v>
      </c>
      <c r="D1958" s="57">
        <v>690166.83</v>
      </c>
      <c r="E1958" s="58">
        <v>856434874.51999998</v>
      </c>
      <c r="F1958" s="58">
        <v>859383114.95000005</v>
      </c>
      <c r="G1958" s="57">
        <v>856434874.51999998</v>
      </c>
      <c r="H1958" s="57">
        <v>860073281.77999997</v>
      </c>
      <c r="I1958" s="57">
        <v>0</v>
      </c>
      <c r="J1958" s="57">
        <v>3638407.26</v>
      </c>
      <c r="K1958" s="57">
        <f t="shared" si="113"/>
        <v>-3638407.26</v>
      </c>
      <c r="L1958" s="1" t="s">
        <v>6554</v>
      </c>
      <c r="M1958" s="1" t="s">
        <v>6929</v>
      </c>
      <c r="N1958" s="1" t="s">
        <v>6802</v>
      </c>
      <c r="O1958" s="1" t="s">
        <v>6554</v>
      </c>
      <c r="P1958" s="21" t="s">
        <v>6562</v>
      </c>
      <c r="U1958" s="1" t="str">
        <f t="shared" si="114"/>
        <v>'556</v>
      </c>
      <c r="AI1958" s="1"/>
      <c r="AM1958" s="1" t="s">
        <v>3563</v>
      </c>
    </row>
    <row r="1959" spans="1:39" x14ac:dyDescent="0.2">
      <c r="A1959" s="1" t="s">
        <v>3565</v>
      </c>
      <c r="B1959" s="1" t="s">
        <v>3566</v>
      </c>
      <c r="C1959" s="57">
        <v>0</v>
      </c>
      <c r="D1959" s="57">
        <v>0</v>
      </c>
      <c r="E1959" s="58">
        <v>19674867.25</v>
      </c>
      <c r="F1959" s="58">
        <v>19674867.25</v>
      </c>
      <c r="G1959" s="57">
        <v>19674867.25</v>
      </c>
      <c r="H1959" s="57">
        <v>19674867.25</v>
      </c>
      <c r="I1959" s="57">
        <v>0</v>
      </c>
      <c r="J1959" s="57">
        <v>0</v>
      </c>
      <c r="K1959" s="57">
        <f t="shared" si="113"/>
        <v>0</v>
      </c>
      <c r="L1959" s="1" t="s">
        <v>6554</v>
      </c>
      <c r="M1959" s="1" t="s">
        <v>6929</v>
      </c>
      <c r="N1959" s="1" t="s">
        <v>6802</v>
      </c>
      <c r="O1959" s="1" t="s">
        <v>6554</v>
      </c>
      <c r="P1959" s="21" t="s">
        <v>6571</v>
      </c>
      <c r="U1959" s="1" t="str">
        <f t="shared" si="114"/>
        <v>'556</v>
      </c>
      <c r="AI1959" s="1"/>
      <c r="AM1959" s="1" t="s">
        <v>3565</v>
      </c>
    </row>
    <row r="1960" spans="1:39" x14ac:dyDescent="0.2">
      <c r="A1960" s="1" t="s">
        <v>3567</v>
      </c>
      <c r="B1960" s="1" t="s">
        <v>3568</v>
      </c>
      <c r="C1960" s="57">
        <v>0</v>
      </c>
      <c r="D1960" s="57">
        <v>45588.7</v>
      </c>
      <c r="E1960" s="58">
        <v>369072.88</v>
      </c>
      <c r="F1960" s="58">
        <v>375872.81</v>
      </c>
      <c r="G1960" s="57">
        <v>369072.88</v>
      </c>
      <c r="H1960" s="57">
        <v>421461.51</v>
      </c>
      <c r="I1960" s="57">
        <v>0</v>
      </c>
      <c r="J1960" s="57">
        <v>52388.63</v>
      </c>
      <c r="K1960" s="57">
        <f t="shared" si="113"/>
        <v>-52388.63</v>
      </c>
      <c r="L1960" s="1" t="s">
        <v>6554</v>
      </c>
      <c r="M1960" s="1" t="s">
        <v>6929</v>
      </c>
      <c r="N1960" s="1" t="s">
        <v>6802</v>
      </c>
      <c r="O1960" s="1" t="s">
        <v>6554</v>
      </c>
      <c r="P1960" s="21" t="s">
        <v>6571</v>
      </c>
      <c r="U1960" s="1" t="str">
        <f t="shared" si="114"/>
        <v>'556</v>
      </c>
      <c r="AI1960" s="1"/>
      <c r="AM1960" s="1" t="s">
        <v>3567</v>
      </c>
    </row>
    <row r="1961" spans="1:39" x14ac:dyDescent="0.2">
      <c r="A1961" s="1" t="s">
        <v>3569</v>
      </c>
      <c r="B1961" s="1" t="s">
        <v>3570</v>
      </c>
      <c r="C1961" s="57">
        <v>0</v>
      </c>
      <c r="D1961" s="57">
        <v>0</v>
      </c>
      <c r="E1961" s="58">
        <v>1610423.69</v>
      </c>
      <c r="F1961" s="58">
        <v>1610595.2</v>
      </c>
      <c r="G1961" s="57">
        <v>1610423.69</v>
      </c>
      <c r="H1961" s="57">
        <v>1610595.2</v>
      </c>
      <c r="I1961" s="57">
        <v>0</v>
      </c>
      <c r="J1961" s="57">
        <v>171.51</v>
      </c>
      <c r="K1961" s="57">
        <f t="shared" si="113"/>
        <v>-171.51</v>
      </c>
      <c r="L1961" s="1" t="s">
        <v>6554</v>
      </c>
      <c r="M1961" s="1" t="s">
        <v>6929</v>
      </c>
      <c r="N1961" s="1" t="s">
        <v>6802</v>
      </c>
      <c r="O1961" s="1" t="s">
        <v>6554</v>
      </c>
      <c r="P1961" s="21" t="s">
        <v>6571</v>
      </c>
      <c r="U1961" s="1" t="str">
        <f t="shared" si="114"/>
        <v>'556</v>
      </c>
      <c r="AI1961" s="1"/>
      <c r="AM1961" s="1" t="s">
        <v>3569</v>
      </c>
    </row>
    <row r="1962" spans="1:39" x14ac:dyDescent="0.2">
      <c r="A1962" s="1" t="s">
        <v>3571</v>
      </c>
      <c r="B1962" s="1" t="s">
        <v>3572</v>
      </c>
      <c r="C1962" s="57">
        <v>0</v>
      </c>
      <c r="D1962" s="57">
        <v>0</v>
      </c>
      <c r="E1962" s="58">
        <v>36956212.979999997</v>
      </c>
      <c r="F1962" s="58">
        <v>36956212.979999997</v>
      </c>
      <c r="G1962" s="57">
        <v>36956212.979999997</v>
      </c>
      <c r="H1962" s="57">
        <v>36956212.979999997</v>
      </c>
      <c r="I1962" s="57">
        <v>0</v>
      </c>
      <c r="J1962" s="57">
        <v>0</v>
      </c>
      <c r="K1962" s="57">
        <f t="shared" si="113"/>
        <v>0</v>
      </c>
      <c r="L1962" s="1" t="s">
        <v>6554</v>
      </c>
      <c r="M1962" s="1" t="s">
        <v>6929</v>
      </c>
      <c r="N1962" s="1" t="s">
        <v>6802</v>
      </c>
      <c r="O1962" s="1" t="s">
        <v>6554</v>
      </c>
      <c r="P1962" s="21" t="s">
        <v>6571</v>
      </c>
      <c r="U1962" s="1" t="str">
        <f t="shared" si="114"/>
        <v>'556</v>
      </c>
      <c r="AI1962" s="1"/>
      <c r="AM1962" s="1" t="s">
        <v>3571</v>
      </c>
    </row>
    <row r="1963" spans="1:39" x14ac:dyDescent="0.2">
      <c r="A1963" s="1" t="s">
        <v>3573</v>
      </c>
      <c r="B1963" s="1" t="s">
        <v>3574</v>
      </c>
      <c r="C1963" s="57">
        <v>0</v>
      </c>
      <c r="D1963" s="57">
        <v>1505.42</v>
      </c>
      <c r="E1963" s="58">
        <v>2972434.03</v>
      </c>
      <c r="F1963" s="58">
        <v>2970928.61</v>
      </c>
      <c r="G1963" s="57">
        <v>2972434.03</v>
      </c>
      <c r="H1963" s="57">
        <v>2972434.03</v>
      </c>
      <c r="I1963" s="57">
        <v>0</v>
      </c>
      <c r="J1963" s="57">
        <v>0</v>
      </c>
      <c r="K1963" s="57">
        <f t="shared" si="113"/>
        <v>0</v>
      </c>
      <c r="L1963" s="1" t="s">
        <v>6554</v>
      </c>
      <c r="M1963" s="1" t="s">
        <v>6929</v>
      </c>
      <c r="N1963" s="1" t="s">
        <v>6802</v>
      </c>
      <c r="O1963" s="1" t="s">
        <v>6554</v>
      </c>
      <c r="P1963" s="21" t="s">
        <v>6571</v>
      </c>
      <c r="U1963" s="1" t="str">
        <f t="shared" si="114"/>
        <v>'556</v>
      </c>
      <c r="AI1963" s="1"/>
      <c r="AM1963" s="1" t="s">
        <v>3573</v>
      </c>
    </row>
    <row r="1964" spans="1:39" x14ac:dyDescent="0.2">
      <c r="A1964" s="1" t="s">
        <v>3575</v>
      </c>
      <c r="B1964" s="1" t="s">
        <v>3576</v>
      </c>
      <c r="C1964" s="57">
        <v>0</v>
      </c>
      <c r="D1964" s="57">
        <v>0</v>
      </c>
      <c r="E1964" s="58">
        <v>75761206.689999998</v>
      </c>
      <c r="F1964" s="58">
        <v>75761206.689999998</v>
      </c>
      <c r="G1964" s="57">
        <v>75761206.689999998</v>
      </c>
      <c r="H1964" s="57">
        <v>75761206.689999998</v>
      </c>
      <c r="I1964" s="57">
        <v>0</v>
      </c>
      <c r="J1964" s="57">
        <v>0</v>
      </c>
      <c r="K1964" s="57">
        <f t="shared" si="113"/>
        <v>0</v>
      </c>
      <c r="L1964" s="1" t="s">
        <v>6554</v>
      </c>
      <c r="M1964" s="1" t="s">
        <v>6929</v>
      </c>
      <c r="N1964" s="1" t="s">
        <v>6802</v>
      </c>
      <c r="O1964" s="1" t="s">
        <v>6554</v>
      </c>
      <c r="P1964" s="21" t="s">
        <v>6571</v>
      </c>
      <c r="U1964" s="1" t="str">
        <f t="shared" si="114"/>
        <v>'556</v>
      </c>
      <c r="AI1964" s="1"/>
      <c r="AM1964" s="1" t="s">
        <v>3575</v>
      </c>
    </row>
    <row r="1965" spans="1:39" x14ac:dyDescent="0.2">
      <c r="A1965" s="1" t="s">
        <v>3577</v>
      </c>
      <c r="B1965" s="1" t="s">
        <v>3578</v>
      </c>
      <c r="C1965" s="57">
        <v>0</v>
      </c>
      <c r="D1965" s="57">
        <v>39754</v>
      </c>
      <c r="E1965" s="58">
        <v>153960.84</v>
      </c>
      <c r="F1965" s="58">
        <v>116010.41</v>
      </c>
      <c r="G1965" s="57">
        <v>153960.84</v>
      </c>
      <c r="H1965" s="57">
        <v>155764.41</v>
      </c>
      <c r="I1965" s="57">
        <v>0</v>
      </c>
      <c r="J1965" s="57">
        <v>1803.57</v>
      </c>
      <c r="K1965" s="57">
        <f t="shared" si="113"/>
        <v>-1803.57</v>
      </c>
      <c r="L1965" s="1" t="s">
        <v>6554</v>
      </c>
      <c r="M1965" s="1" t="s">
        <v>6929</v>
      </c>
      <c r="N1965" s="1" t="s">
        <v>6802</v>
      </c>
      <c r="O1965" s="1" t="s">
        <v>6554</v>
      </c>
      <c r="P1965" s="21" t="s">
        <v>6571</v>
      </c>
      <c r="U1965" s="1" t="str">
        <f t="shared" si="114"/>
        <v>'556</v>
      </c>
      <c r="AI1965" s="1"/>
      <c r="AM1965" s="1" t="s">
        <v>3577</v>
      </c>
    </row>
    <row r="1966" spans="1:39" x14ac:dyDescent="0.2">
      <c r="A1966" s="1" t="s">
        <v>3579</v>
      </c>
      <c r="B1966" s="1" t="s">
        <v>3580</v>
      </c>
      <c r="C1966" s="57">
        <v>0</v>
      </c>
      <c r="D1966" s="57">
        <v>3911.66</v>
      </c>
      <c r="E1966" s="58">
        <v>139442.28</v>
      </c>
      <c r="F1966" s="58">
        <v>155868.51</v>
      </c>
      <c r="G1966" s="57">
        <v>139442.28</v>
      </c>
      <c r="H1966" s="57">
        <v>159780.17000000001</v>
      </c>
      <c r="I1966" s="57">
        <v>0</v>
      </c>
      <c r="J1966" s="57">
        <v>20337.89</v>
      </c>
      <c r="K1966" s="57">
        <f t="shared" si="113"/>
        <v>-20337.89</v>
      </c>
      <c r="L1966" s="1" t="s">
        <v>6554</v>
      </c>
      <c r="M1966" s="1" t="s">
        <v>6929</v>
      </c>
      <c r="N1966" s="1" t="s">
        <v>6802</v>
      </c>
      <c r="O1966" s="1" t="s">
        <v>6554</v>
      </c>
      <c r="P1966" s="21" t="s">
        <v>6571</v>
      </c>
      <c r="U1966" s="1" t="str">
        <f t="shared" si="114"/>
        <v>'556</v>
      </c>
      <c r="AI1966" s="1"/>
      <c r="AM1966" s="1" t="s">
        <v>3579</v>
      </c>
    </row>
    <row r="1967" spans="1:39" x14ac:dyDescent="0.2">
      <c r="A1967" s="1" t="s">
        <v>3581</v>
      </c>
      <c r="B1967" s="1" t="s">
        <v>3582</v>
      </c>
      <c r="C1967" s="57">
        <v>0</v>
      </c>
      <c r="D1967" s="57">
        <v>35.17</v>
      </c>
      <c r="E1967" s="58">
        <v>11099924.26</v>
      </c>
      <c r="F1967" s="58">
        <v>11100337.359999999</v>
      </c>
      <c r="G1967" s="57">
        <v>11099924.26</v>
      </c>
      <c r="H1967" s="57">
        <v>11100372.529999999</v>
      </c>
      <c r="I1967" s="57">
        <v>0</v>
      </c>
      <c r="J1967" s="57">
        <v>448.27</v>
      </c>
      <c r="K1967" s="57">
        <f t="shared" si="113"/>
        <v>-448.27</v>
      </c>
      <c r="L1967" s="1" t="s">
        <v>6554</v>
      </c>
      <c r="M1967" s="1" t="s">
        <v>6929</v>
      </c>
      <c r="N1967" s="1" t="s">
        <v>6802</v>
      </c>
      <c r="O1967" s="1" t="s">
        <v>6554</v>
      </c>
      <c r="P1967" s="21" t="s">
        <v>6571</v>
      </c>
      <c r="U1967" s="1" t="str">
        <f t="shared" si="114"/>
        <v>'556</v>
      </c>
      <c r="AI1967" s="1"/>
      <c r="AM1967" s="1" t="s">
        <v>3581</v>
      </c>
    </row>
    <row r="1968" spans="1:39" x14ac:dyDescent="0.2">
      <c r="A1968" s="1" t="s">
        <v>3583</v>
      </c>
      <c r="B1968" s="1" t="s">
        <v>3584</v>
      </c>
      <c r="C1968" s="57">
        <v>0</v>
      </c>
      <c r="D1968" s="57">
        <v>7514.49</v>
      </c>
      <c r="E1968" s="58">
        <v>41002803.509999998</v>
      </c>
      <c r="F1968" s="58">
        <v>40995875.789999999</v>
      </c>
      <c r="G1968" s="57">
        <v>41002803.509999998</v>
      </c>
      <c r="H1968" s="57">
        <v>41003390.280000001</v>
      </c>
      <c r="I1968" s="57">
        <v>0</v>
      </c>
      <c r="J1968" s="57">
        <v>586.77</v>
      </c>
      <c r="K1968" s="57">
        <f t="shared" si="113"/>
        <v>-586.77</v>
      </c>
      <c r="L1968" s="1" t="s">
        <v>6554</v>
      </c>
      <c r="M1968" s="1" t="s">
        <v>6929</v>
      </c>
      <c r="N1968" s="1" t="s">
        <v>6802</v>
      </c>
      <c r="O1968" s="1" t="s">
        <v>6554</v>
      </c>
      <c r="P1968" s="21" t="s">
        <v>6571</v>
      </c>
      <c r="U1968" s="1" t="str">
        <f t="shared" si="114"/>
        <v>'556</v>
      </c>
      <c r="AI1968" s="1"/>
      <c r="AM1968" s="1" t="s">
        <v>3583</v>
      </c>
    </row>
    <row r="1969" spans="1:39" x14ac:dyDescent="0.2">
      <c r="A1969" s="1" t="s">
        <v>3585</v>
      </c>
      <c r="B1969" s="1" t="s">
        <v>3586</v>
      </c>
      <c r="C1969" s="57">
        <v>0</v>
      </c>
      <c r="D1969" s="57">
        <v>0</v>
      </c>
      <c r="E1969" s="58">
        <v>879612321.51999998</v>
      </c>
      <c r="F1969" s="58">
        <v>879612321.51999998</v>
      </c>
      <c r="G1969" s="57">
        <v>879612321.51999998</v>
      </c>
      <c r="H1969" s="57">
        <v>879612321.51999998</v>
      </c>
      <c r="I1969" s="57">
        <v>0</v>
      </c>
      <c r="J1969" s="57">
        <v>0</v>
      </c>
      <c r="K1969" s="57">
        <f t="shared" si="113"/>
        <v>0</v>
      </c>
      <c r="L1969" s="1" t="s">
        <v>6554</v>
      </c>
      <c r="M1969" s="1" t="s">
        <v>6929</v>
      </c>
      <c r="N1969" s="1" t="s">
        <v>6802</v>
      </c>
      <c r="O1969" s="1" t="s">
        <v>6554</v>
      </c>
      <c r="P1969" s="21" t="s">
        <v>6571</v>
      </c>
      <c r="U1969" s="1" t="str">
        <f t="shared" si="114"/>
        <v>'559</v>
      </c>
      <c r="AI1969" s="1"/>
      <c r="AM1969" s="1" t="s">
        <v>3585</v>
      </c>
    </row>
    <row r="1970" spans="1:39" x14ac:dyDescent="0.2">
      <c r="A1970" s="1" t="s">
        <v>3587</v>
      </c>
      <c r="B1970" s="1" t="s">
        <v>3588</v>
      </c>
      <c r="C1970" s="57">
        <v>0</v>
      </c>
      <c r="D1970" s="57">
        <v>0</v>
      </c>
      <c r="E1970" s="58">
        <v>3963493989.8499999</v>
      </c>
      <c r="F1970" s="58">
        <v>3963501987.2199998</v>
      </c>
      <c r="G1970" s="57">
        <v>3963493989.8499999</v>
      </c>
      <c r="H1970" s="57">
        <v>3963501987.2199998</v>
      </c>
      <c r="I1970" s="57">
        <v>0</v>
      </c>
      <c r="J1970" s="57">
        <v>7997.37</v>
      </c>
      <c r="K1970" s="57">
        <f t="shared" si="113"/>
        <v>-7997.37</v>
      </c>
      <c r="L1970" s="1" t="s">
        <v>6554</v>
      </c>
      <c r="M1970" s="1" t="s">
        <v>6929</v>
      </c>
      <c r="N1970" s="1" t="s">
        <v>6802</v>
      </c>
      <c r="O1970" s="1" t="s">
        <v>6554</v>
      </c>
      <c r="P1970" s="21" t="s">
        <v>6571</v>
      </c>
      <c r="U1970" s="1" t="str">
        <f t="shared" si="114"/>
        <v>'559</v>
      </c>
      <c r="AI1970" s="1"/>
      <c r="AM1970" s="1" t="s">
        <v>3587</v>
      </c>
    </row>
    <row r="1971" spans="1:39" x14ac:dyDescent="0.2">
      <c r="A1971" s="1" t="s">
        <v>3589</v>
      </c>
      <c r="B1971" s="1" t="s">
        <v>3590</v>
      </c>
      <c r="C1971" s="57">
        <v>0</v>
      </c>
      <c r="D1971" s="57">
        <v>0</v>
      </c>
      <c r="E1971" s="58">
        <v>13175526.449999999</v>
      </c>
      <c r="F1971" s="58">
        <v>13175526.449999999</v>
      </c>
      <c r="G1971" s="57">
        <v>13175526.449999999</v>
      </c>
      <c r="H1971" s="57">
        <v>13175526.449999999</v>
      </c>
      <c r="I1971" s="57">
        <v>0</v>
      </c>
      <c r="J1971" s="57">
        <v>0</v>
      </c>
      <c r="K1971" s="57">
        <f t="shared" si="113"/>
        <v>0</v>
      </c>
      <c r="L1971" s="1" t="s">
        <v>6554</v>
      </c>
      <c r="M1971" s="1" t="s">
        <v>6929</v>
      </c>
      <c r="N1971" s="1" t="s">
        <v>6802</v>
      </c>
      <c r="O1971" s="1" t="s">
        <v>6554</v>
      </c>
      <c r="P1971" s="21" t="s">
        <v>6571</v>
      </c>
      <c r="U1971" s="1" t="str">
        <f t="shared" si="114"/>
        <v>'559</v>
      </c>
      <c r="AI1971" s="1"/>
      <c r="AM1971" s="1" t="s">
        <v>3589</v>
      </c>
    </row>
    <row r="1972" spans="1:39" x14ac:dyDescent="0.2">
      <c r="A1972" s="1" t="s">
        <v>3591</v>
      </c>
      <c r="B1972" s="1" t="s">
        <v>3592</v>
      </c>
      <c r="C1972" s="57">
        <v>0</v>
      </c>
      <c r="D1972" s="57">
        <v>5460.58</v>
      </c>
      <c r="E1972" s="58">
        <v>21454.41</v>
      </c>
      <c r="F1972" s="58">
        <v>18086.349999999999</v>
      </c>
      <c r="G1972" s="57">
        <v>21454.41</v>
      </c>
      <c r="H1972" s="57">
        <v>23546.93</v>
      </c>
      <c r="I1972" s="57">
        <v>0</v>
      </c>
      <c r="J1972" s="57">
        <v>2092.52</v>
      </c>
      <c r="K1972" s="57">
        <f t="shared" si="113"/>
        <v>-2092.52</v>
      </c>
      <c r="L1972" s="1" t="s">
        <v>6554</v>
      </c>
      <c r="M1972" s="1" t="s">
        <v>6929</v>
      </c>
      <c r="N1972" s="1" t="s">
        <v>6802</v>
      </c>
      <c r="O1972" s="1" t="s">
        <v>6554</v>
      </c>
      <c r="P1972" s="21" t="s">
        <v>6561</v>
      </c>
      <c r="U1972" s="1" t="str">
        <f t="shared" si="114"/>
        <v>'580</v>
      </c>
      <c r="V1972" s="1" t="s">
        <v>6854</v>
      </c>
      <c r="AI1972" s="1"/>
      <c r="AM1972" s="1" t="s">
        <v>3591</v>
      </c>
    </row>
    <row r="1973" spans="1:39" x14ac:dyDescent="0.2">
      <c r="A1973" s="1" t="s">
        <v>3593</v>
      </c>
      <c r="B1973" s="1" t="s">
        <v>3594</v>
      </c>
      <c r="C1973" s="57">
        <v>0</v>
      </c>
      <c r="D1973" s="57">
        <v>863.04</v>
      </c>
      <c r="E1973" s="58">
        <v>6771.24</v>
      </c>
      <c r="F1973" s="58">
        <v>6430.19</v>
      </c>
      <c r="G1973" s="57">
        <v>6771.24</v>
      </c>
      <c r="H1973" s="57">
        <v>7293.23</v>
      </c>
      <c r="I1973" s="57">
        <v>0</v>
      </c>
      <c r="J1973" s="57">
        <v>521.99</v>
      </c>
      <c r="K1973" s="57">
        <f t="shared" si="113"/>
        <v>-521.99</v>
      </c>
      <c r="L1973" s="1" t="s">
        <v>6554</v>
      </c>
      <c r="M1973" s="1" t="s">
        <v>6929</v>
      </c>
      <c r="N1973" s="1" t="s">
        <v>6802</v>
      </c>
      <c r="O1973" s="1" t="s">
        <v>6554</v>
      </c>
      <c r="P1973" s="21" t="s">
        <v>6561</v>
      </c>
      <c r="U1973" s="1" t="str">
        <f t="shared" si="114"/>
        <v>'580</v>
      </c>
      <c r="V1973" s="1" t="s">
        <v>6854</v>
      </c>
      <c r="AI1973" s="1"/>
      <c r="AM1973" s="1" t="s">
        <v>3593</v>
      </c>
    </row>
    <row r="1974" spans="1:39" x14ac:dyDescent="0.2">
      <c r="A1974" s="1" t="s">
        <v>3595</v>
      </c>
      <c r="B1974" s="1" t="s">
        <v>3596</v>
      </c>
      <c r="C1974" s="57">
        <v>0</v>
      </c>
      <c r="D1974" s="57">
        <v>0.01</v>
      </c>
      <c r="E1974" s="58">
        <v>130863.75</v>
      </c>
      <c r="F1974" s="58">
        <v>130935.37</v>
      </c>
      <c r="G1974" s="57">
        <v>130863.75</v>
      </c>
      <c r="H1974" s="57">
        <v>130935.38</v>
      </c>
      <c r="I1974" s="57">
        <v>0</v>
      </c>
      <c r="J1974" s="57">
        <v>71.63</v>
      </c>
      <c r="K1974" s="57">
        <f t="shared" si="113"/>
        <v>-71.63</v>
      </c>
      <c r="L1974" s="1" t="s">
        <v>6554</v>
      </c>
      <c r="M1974" s="1" t="s">
        <v>6929</v>
      </c>
      <c r="N1974" s="1" t="s">
        <v>6802</v>
      </c>
      <c r="O1974" s="1" t="s">
        <v>6554</v>
      </c>
      <c r="P1974" s="21" t="s">
        <v>6561</v>
      </c>
      <c r="U1974" s="1" t="str">
        <f t="shared" si="114"/>
        <v>'580</v>
      </c>
      <c r="V1974" s="1" t="s">
        <v>6854</v>
      </c>
      <c r="AI1974" s="1"/>
      <c r="AM1974" s="1" t="s">
        <v>3595</v>
      </c>
    </row>
    <row r="1975" spans="1:39" x14ac:dyDescent="0.2">
      <c r="A1975" s="1" t="s">
        <v>6213</v>
      </c>
      <c r="B1975" s="1" t="s">
        <v>6214</v>
      </c>
      <c r="C1975" s="57">
        <v>0</v>
      </c>
      <c r="D1975" s="57">
        <v>903.91</v>
      </c>
      <c r="E1975" s="58">
        <v>3272.01</v>
      </c>
      <c r="F1975" s="58">
        <v>2368.1</v>
      </c>
      <c r="G1975" s="57">
        <v>3272.01</v>
      </c>
      <c r="H1975" s="57">
        <v>3272.01</v>
      </c>
      <c r="I1975" s="57">
        <v>0</v>
      </c>
      <c r="J1975" s="57">
        <v>0</v>
      </c>
      <c r="K1975" s="57">
        <f t="shared" si="113"/>
        <v>0</v>
      </c>
      <c r="L1975" s="1" t="s">
        <v>6554</v>
      </c>
      <c r="M1975" s="1" t="s">
        <v>6929</v>
      </c>
      <c r="N1975" s="1" t="s">
        <v>6802</v>
      </c>
      <c r="O1975" s="1" t="s">
        <v>6554</v>
      </c>
      <c r="P1975" s="21" t="s">
        <v>6561</v>
      </c>
      <c r="U1975" s="1" t="str">
        <f t="shared" si="114"/>
        <v>'580</v>
      </c>
      <c r="V1975" s="1" t="s">
        <v>6854</v>
      </c>
      <c r="AI1975" s="1"/>
      <c r="AM1975" s="1" t="e">
        <v>#N/A</v>
      </c>
    </row>
    <row r="1976" spans="1:39" x14ac:dyDescent="0.2">
      <c r="A1976" s="1" t="s">
        <v>3597</v>
      </c>
      <c r="B1976" s="1" t="s">
        <v>3598</v>
      </c>
      <c r="C1976" s="57">
        <v>0</v>
      </c>
      <c r="D1976" s="57">
        <v>0</v>
      </c>
      <c r="E1976" s="58">
        <v>1898.48</v>
      </c>
      <c r="F1976" s="58">
        <v>1898.48</v>
      </c>
      <c r="G1976" s="57">
        <v>1898.48</v>
      </c>
      <c r="H1976" s="57">
        <v>1898.48</v>
      </c>
      <c r="I1976" s="57">
        <v>0</v>
      </c>
      <c r="J1976" s="57">
        <v>0</v>
      </c>
      <c r="K1976" s="57">
        <f t="shared" si="113"/>
        <v>0</v>
      </c>
      <c r="L1976" s="1" t="s">
        <v>6554</v>
      </c>
      <c r="M1976" s="1" t="s">
        <v>6929</v>
      </c>
      <c r="N1976" s="1" t="s">
        <v>6802</v>
      </c>
      <c r="O1976" s="1" t="s">
        <v>6554</v>
      </c>
      <c r="P1976" s="21" t="s">
        <v>6561</v>
      </c>
      <c r="U1976" s="1" t="str">
        <f t="shared" si="114"/>
        <v>'580</v>
      </c>
      <c r="V1976" s="1" t="s">
        <v>6854</v>
      </c>
      <c r="AI1976" s="1"/>
      <c r="AM1976" s="1" t="s">
        <v>3597</v>
      </c>
    </row>
    <row r="1977" spans="1:39" x14ac:dyDescent="0.2">
      <c r="A1977" s="1" t="s">
        <v>3599</v>
      </c>
      <c r="B1977" s="1" t="s">
        <v>3600</v>
      </c>
      <c r="C1977" s="57">
        <v>0</v>
      </c>
      <c r="D1977" s="57">
        <v>682.99</v>
      </c>
      <c r="E1977" s="58">
        <v>7196.26</v>
      </c>
      <c r="F1977" s="58">
        <v>6947.9</v>
      </c>
      <c r="G1977" s="57">
        <v>7196.26</v>
      </c>
      <c r="H1977" s="57">
        <v>7630.89</v>
      </c>
      <c r="I1977" s="57">
        <v>0</v>
      </c>
      <c r="J1977" s="57">
        <v>434.63</v>
      </c>
      <c r="K1977" s="57">
        <f t="shared" si="113"/>
        <v>-434.63</v>
      </c>
      <c r="L1977" s="1" t="s">
        <v>6554</v>
      </c>
      <c r="M1977" s="1" t="s">
        <v>6929</v>
      </c>
      <c r="N1977" s="1" t="s">
        <v>6802</v>
      </c>
      <c r="O1977" s="1" t="s">
        <v>6554</v>
      </c>
      <c r="P1977" s="21" t="s">
        <v>6561</v>
      </c>
      <c r="U1977" s="1" t="str">
        <f t="shared" si="114"/>
        <v>'580</v>
      </c>
      <c r="V1977" s="1" t="s">
        <v>6854</v>
      </c>
      <c r="AI1977" s="1"/>
      <c r="AM1977" s="1" t="s">
        <v>3599</v>
      </c>
    </row>
    <row r="1978" spans="1:39" x14ac:dyDescent="0.2">
      <c r="A1978" s="1" t="s">
        <v>6215</v>
      </c>
      <c r="B1978" s="1" t="s">
        <v>6216</v>
      </c>
      <c r="C1978" s="57">
        <v>0</v>
      </c>
      <c r="D1978" s="57">
        <v>0</v>
      </c>
      <c r="E1978" s="58">
        <v>24447.87</v>
      </c>
      <c r="F1978" s="58">
        <v>24447.87</v>
      </c>
      <c r="G1978" s="57">
        <v>24447.87</v>
      </c>
      <c r="H1978" s="57">
        <v>24447.87</v>
      </c>
      <c r="I1978" s="57">
        <v>0</v>
      </c>
      <c r="J1978" s="57">
        <v>0</v>
      </c>
      <c r="K1978" s="57">
        <f t="shared" si="113"/>
        <v>0</v>
      </c>
      <c r="L1978" s="1" t="s">
        <v>6554</v>
      </c>
      <c r="M1978" s="1" t="s">
        <v>6929</v>
      </c>
      <c r="N1978" s="1" t="s">
        <v>6802</v>
      </c>
      <c r="O1978" s="1" t="s">
        <v>6554</v>
      </c>
      <c r="P1978" s="21" t="s">
        <v>6561</v>
      </c>
      <c r="U1978" s="1" t="str">
        <f t="shared" si="114"/>
        <v>'580</v>
      </c>
      <c r="V1978" s="1" t="s">
        <v>6854</v>
      </c>
      <c r="AI1978" s="1"/>
      <c r="AM1978" s="1" t="e">
        <v>#N/A</v>
      </c>
    </row>
    <row r="1979" spans="1:39" x14ac:dyDescent="0.2">
      <c r="A1979" s="1" t="s">
        <v>3601</v>
      </c>
      <c r="B1979" s="1" t="s">
        <v>3602</v>
      </c>
      <c r="C1979" s="57">
        <v>0</v>
      </c>
      <c r="D1979" s="57">
        <v>555.28</v>
      </c>
      <c r="E1979" s="58">
        <v>3752.49</v>
      </c>
      <c r="F1979" s="58">
        <v>3619.12</v>
      </c>
      <c r="G1979" s="57">
        <v>3752.49</v>
      </c>
      <c r="H1979" s="57">
        <v>4174.3999999999996</v>
      </c>
      <c r="I1979" s="57">
        <v>0</v>
      </c>
      <c r="J1979" s="57">
        <v>421.91</v>
      </c>
      <c r="K1979" s="57">
        <f t="shared" si="113"/>
        <v>-421.91</v>
      </c>
      <c r="L1979" s="1" t="s">
        <v>6554</v>
      </c>
      <c r="M1979" s="1" t="s">
        <v>6929</v>
      </c>
      <c r="N1979" s="1" t="s">
        <v>6802</v>
      </c>
      <c r="O1979" s="1" t="s">
        <v>6554</v>
      </c>
      <c r="P1979" s="21" t="s">
        <v>6561</v>
      </c>
      <c r="U1979" s="1" t="str">
        <f t="shared" si="114"/>
        <v>'580</v>
      </c>
      <c r="V1979" s="1" t="s">
        <v>6854</v>
      </c>
      <c r="AI1979" s="1"/>
      <c r="AM1979" s="1" t="s">
        <v>3601</v>
      </c>
    </row>
    <row r="1980" spans="1:39" x14ac:dyDescent="0.2">
      <c r="A1980" s="1" t="s">
        <v>3603</v>
      </c>
      <c r="B1980" s="1" t="s">
        <v>3604</v>
      </c>
      <c r="C1980" s="57">
        <v>0</v>
      </c>
      <c r="D1980" s="57">
        <v>60.08</v>
      </c>
      <c r="E1980" s="58">
        <v>792.89</v>
      </c>
      <c r="F1980" s="58">
        <v>753.45</v>
      </c>
      <c r="G1980" s="57">
        <v>792.89</v>
      </c>
      <c r="H1980" s="57">
        <v>813.53</v>
      </c>
      <c r="I1980" s="57">
        <v>0</v>
      </c>
      <c r="J1980" s="57">
        <v>20.64</v>
      </c>
      <c r="K1980" s="57">
        <f t="shared" si="113"/>
        <v>-20.64</v>
      </c>
      <c r="L1980" s="1" t="s">
        <v>6554</v>
      </c>
      <c r="M1980" s="1" t="s">
        <v>6929</v>
      </c>
      <c r="N1980" s="1" t="s">
        <v>6802</v>
      </c>
      <c r="O1980" s="1" t="s">
        <v>6554</v>
      </c>
      <c r="P1980" s="21" t="s">
        <v>6561</v>
      </c>
      <c r="U1980" s="1" t="str">
        <f t="shared" si="114"/>
        <v>'580</v>
      </c>
      <c r="V1980" s="1" t="s">
        <v>6854</v>
      </c>
      <c r="AI1980" s="1"/>
      <c r="AM1980" s="1" t="s">
        <v>3603</v>
      </c>
    </row>
    <row r="1981" spans="1:39" x14ac:dyDescent="0.2">
      <c r="A1981" s="1" t="s">
        <v>3605</v>
      </c>
      <c r="B1981" s="1" t="s">
        <v>3606</v>
      </c>
      <c r="C1981" s="57">
        <v>0</v>
      </c>
      <c r="D1981" s="57">
        <v>77.510000000000005</v>
      </c>
      <c r="E1981" s="58">
        <v>428.91</v>
      </c>
      <c r="F1981" s="58">
        <v>377.35</v>
      </c>
      <c r="G1981" s="57">
        <v>428.91</v>
      </c>
      <c r="H1981" s="57">
        <v>454.86</v>
      </c>
      <c r="I1981" s="57">
        <v>0</v>
      </c>
      <c r="J1981" s="57">
        <v>25.95</v>
      </c>
      <c r="K1981" s="57">
        <f t="shared" si="113"/>
        <v>-25.95</v>
      </c>
      <c r="L1981" s="1" t="s">
        <v>6554</v>
      </c>
      <c r="M1981" s="1" t="s">
        <v>6929</v>
      </c>
      <c r="N1981" s="1" t="s">
        <v>6802</v>
      </c>
      <c r="O1981" s="1" t="s">
        <v>6554</v>
      </c>
      <c r="P1981" s="21" t="s">
        <v>6561</v>
      </c>
      <c r="U1981" s="1" t="str">
        <f t="shared" si="114"/>
        <v>'580</v>
      </c>
      <c r="V1981" s="1" t="s">
        <v>6854</v>
      </c>
      <c r="AI1981" s="1"/>
      <c r="AM1981" s="1" t="s">
        <v>3605</v>
      </c>
    </row>
    <row r="1982" spans="1:39" x14ac:dyDescent="0.2">
      <c r="A1982" s="1" t="s">
        <v>6217</v>
      </c>
      <c r="B1982" s="1" t="s">
        <v>6218</v>
      </c>
      <c r="C1982" s="57">
        <v>0</v>
      </c>
      <c r="D1982" s="57">
        <v>0</v>
      </c>
      <c r="E1982" s="58">
        <v>13038.87</v>
      </c>
      <c r="F1982" s="58">
        <v>13038.87</v>
      </c>
      <c r="G1982" s="57">
        <v>13038.87</v>
      </c>
      <c r="H1982" s="57">
        <v>13038.87</v>
      </c>
      <c r="I1982" s="57">
        <v>0</v>
      </c>
      <c r="J1982" s="57">
        <v>0</v>
      </c>
      <c r="K1982" s="57">
        <f t="shared" si="113"/>
        <v>0</v>
      </c>
      <c r="L1982" s="1" t="s">
        <v>6554</v>
      </c>
      <c r="M1982" s="1" t="s">
        <v>6929</v>
      </c>
      <c r="N1982" s="1" t="s">
        <v>6802</v>
      </c>
      <c r="O1982" s="1" t="s">
        <v>6554</v>
      </c>
      <c r="P1982" s="21" t="s">
        <v>6561</v>
      </c>
      <c r="U1982" s="1" t="str">
        <f t="shared" si="114"/>
        <v>'580</v>
      </c>
      <c r="V1982" s="1" t="s">
        <v>6854</v>
      </c>
      <c r="AI1982" s="1"/>
      <c r="AM1982" s="1" t="e">
        <v>#N/A</v>
      </c>
    </row>
    <row r="1983" spans="1:39" x14ac:dyDescent="0.2">
      <c r="A1983" s="1" t="s">
        <v>3607</v>
      </c>
      <c r="B1983" s="1" t="s">
        <v>3608</v>
      </c>
      <c r="C1983" s="57">
        <v>0</v>
      </c>
      <c r="D1983" s="57">
        <v>12664.22</v>
      </c>
      <c r="E1983" s="58">
        <v>56455.72</v>
      </c>
      <c r="F1983" s="58">
        <v>59117.279999999999</v>
      </c>
      <c r="G1983" s="57">
        <v>56455.72</v>
      </c>
      <c r="H1983" s="57">
        <v>71781.5</v>
      </c>
      <c r="I1983" s="57">
        <v>0</v>
      </c>
      <c r="J1983" s="57">
        <v>15325.78</v>
      </c>
      <c r="K1983" s="57">
        <f t="shared" si="113"/>
        <v>-15325.78</v>
      </c>
      <c r="L1983" s="1" t="s">
        <v>6554</v>
      </c>
      <c r="M1983" s="1" t="s">
        <v>6929</v>
      </c>
      <c r="N1983" s="1" t="s">
        <v>6802</v>
      </c>
      <c r="O1983" s="1" t="s">
        <v>6554</v>
      </c>
      <c r="P1983" s="21" t="s">
        <v>6561</v>
      </c>
      <c r="U1983" s="1" t="str">
        <f t="shared" si="114"/>
        <v>'580</v>
      </c>
      <c r="V1983" s="1" t="s">
        <v>6854</v>
      </c>
      <c r="AI1983" s="1"/>
      <c r="AM1983" s="1" t="s">
        <v>3607</v>
      </c>
    </row>
    <row r="1984" spans="1:39" x14ac:dyDescent="0.2">
      <c r="A1984" s="1" t="s">
        <v>3609</v>
      </c>
      <c r="B1984" s="1" t="s">
        <v>3610</v>
      </c>
      <c r="C1984" s="57">
        <v>0</v>
      </c>
      <c r="D1984" s="57">
        <v>66.72</v>
      </c>
      <c r="E1984" s="58">
        <v>240.9</v>
      </c>
      <c r="F1984" s="58">
        <v>220.04</v>
      </c>
      <c r="G1984" s="57">
        <v>240.9</v>
      </c>
      <c r="H1984" s="57">
        <v>286.76</v>
      </c>
      <c r="I1984" s="57">
        <v>0</v>
      </c>
      <c r="J1984" s="57">
        <v>45.86</v>
      </c>
      <c r="K1984" s="57">
        <f t="shared" si="113"/>
        <v>-45.86</v>
      </c>
      <c r="L1984" s="1" t="s">
        <v>6554</v>
      </c>
      <c r="M1984" s="1" t="s">
        <v>6929</v>
      </c>
      <c r="N1984" s="1" t="s">
        <v>6802</v>
      </c>
      <c r="O1984" s="1" t="s">
        <v>6554</v>
      </c>
      <c r="P1984" s="21" t="s">
        <v>6561</v>
      </c>
      <c r="U1984" s="1" t="str">
        <f t="shared" si="114"/>
        <v>'580</v>
      </c>
      <c r="V1984" s="1" t="s">
        <v>6854</v>
      </c>
      <c r="AI1984" s="1"/>
      <c r="AM1984" s="1" t="s">
        <v>3609</v>
      </c>
    </row>
    <row r="1985" spans="1:39" x14ac:dyDescent="0.2">
      <c r="A1985" s="1" t="s">
        <v>3611</v>
      </c>
      <c r="B1985" s="1" t="s">
        <v>3612</v>
      </c>
      <c r="C1985" s="57">
        <v>0</v>
      </c>
      <c r="D1985" s="57">
        <v>4033.49</v>
      </c>
      <c r="E1985" s="58">
        <v>25890.55</v>
      </c>
      <c r="F1985" s="58">
        <v>24761.58</v>
      </c>
      <c r="G1985" s="57">
        <v>25890.55</v>
      </c>
      <c r="H1985" s="57">
        <v>28795.07</v>
      </c>
      <c r="I1985" s="57">
        <v>0</v>
      </c>
      <c r="J1985" s="57">
        <v>2904.52</v>
      </c>
      <c r="K1985" s="57">
        <f t="shared" si="113"/>
        <v>-2904.52</v>
      </c>
      <c r="L1985" s="1" t="s">
        <v>6554</v>
      </c>
      <c r="M1985" s="1" t="s">
        <v>6929</v>
      </c>
      <c r="N1985" s="1" t="s">
        <v>6802</v>
      </c>
      <c r="O1985" s="1" t="s">
        <v>6554</v>
      </c>
      <c r="P1985" s="21" t="s">
        <v>6561</v>
      </c>
      <c r="U1985" s="1" t="str">
        <f t="shared" si="114"/>
        <v>'580</v>
      </c>
      <c r="V1985" s="1" t="s">
        <v>6854</v>
      </c>
      <c r="AI1985" s="1"/>
      <c r="AM1985" s="1" t="s">
        <v>3611</v>
      </c>
    </row>
    <row r="1986" spans="1:39" x14ac:dyDescent="0.2">
      <c r="A1986" s="1" t="s">
        <v>3613</v>
      </c>
      <c r="B1986" s="1" t="s">
        <v>3614</v>
      </c>
      <c r="C1986" s="57">
        <v>0</v>
      </c>
      <c r="D1986" s="57">
        <v>521.29999999999995</v>
      </c>
      <c r="E1986" s="58">
        <v>3115.07</v>
      </c>
      <c r="F1986" s="58">
        <v>3426.93</v>
      </c>
      <c r="G1986" s="57">
        <v>3115.07</v>
      </c>
      <c r="H1986" s="57">
        <v>3948.23</v>
      </c>
      <c r="I1986" s="57">
        <v>0</v>
      </c>
      <c r="J1986" s="57">
        <v>833.16</v>
      </c>
      <c r="K1986" s="57">
        <f t="shared" si="113"/>
        <v>-833.16</v>
      </c>
      <c r="L1986" s="1" t="s">
        <v>6554</v>
      </c>
      <c r="M1986" s="1" t="s">
        <v>6929</v>
      </c>
      <c r="N1986" s="1" t="s">
        <v>6802</v>
      </c>
      <c r="O1986" s="1" t="s">
        <v>6554</v>
      </c>
      <c r="P1986" s="21" t="s">
        <v>6561</v>
      </c>
      <c r="U1986" s="1" t="str">
        <f t="shared" si="114"/>
        <v>'580</v>
      </c>
      <c r="V1986" s="1" t="s">
        <v>6854</v>
      </c>
      <c r="AI1986" s="1"/>
      <c r="AM1986" s="1" t="s">
        <v>3613</v>
      </c>
    </row>
    <row r="1987" spans="1:39" x14ac:dyDescent="0.2">
      <c r="A1987" s="1" t="s">
        <v>3615</v>
      </c>
      <c r="B1987" s="1" t="s">
        <v>3616</v>
      </c>
      <c r="C1987" s="57">
        <v>0</v>
      </c>
      <c r="D1987" s="57">
        <v>25934.84</v>
      </c>
      <c r="E1987" s="58">
        <v>48486.32</v>
      </c>
      <c r="F1987" s="58">
        <v>43635.49</v>
      </c>
      <c r="G1987" s="57">
        <v>48486.32</v>
      </c>
      <c r="H1987" s="57">
        <v>69570.33</v>
      </c>
      <c r="I1987" s="57">
        <v>0</v>
      </c>
      <c r="J1987" s="57">
        <v>21084.01</v>
      </c>
      <c r="K1987" s="57">
        <f t="shared" si="113"/>
        <v>-21084.01</v>
      </c>
      <c r="L1987" s="1" t="s">
        <v>6554</v>
      </c>
      <c r="M1987" s="1" t="s">
        <v>6929</v>
      </c>
      <c r="N1987" s="1" t="s">
        <v>6802</v>
      </c>
      <c r="O1987" s="1" t="s">
        <v>6554</v>
      </c>
      <c r="P1987" s="21" t="s">
        <v>6561</v>
      </c>
      <c r="U1987" s="1" t="str">
        <f t="shared" si="114"/>
        <v>'580</v>
      </c>
      <c r="V1987" s="1" t="s">
        <v>6854</v>
      </c>
      <c r="AI1987" s="1"/>
      <c r="AM1987" s="1" t="s">
        <v>3615</v>
      </c>
    </row>
    <row r="1988" spans="1:39" x14ac:dyDescent="0.2">
      <c r="A1988" s="1" t="s">
        <v>3617</v>
      </c>
      <c r="B1988" s="1" t="s">
        <v>3618</v>
      </c>
      <c r="C1988" s="57">
        <v>0</v>
      </c>
      <c r="D1988" s="57">
        <v>0</v>
      </c>
      <c r="E1988" s="58">
        <v>0.02</v>
      </c>
      <c r="F1988" s="58">
        <v>3033.11</v>
      </c>
      <c r="G1988" s="57">
        <v>0.02</v>
      </c>
      <c r="H1988" s="57">
        <v>3033.11</v>
      </c>
      <c r="I1988" s="57">
        <v>0</v>
      </c>
      <c r="J1988" s="57">
        <v>3033.09</v>
      </c>
      <c r="K1988" s="57">
        <f t="shared" si="113"/>
        <v>-3033.09</v>
      </c>
      <c r="L1988" s="1" t="s">
        <v>6554</v>
      </c>
      <c r="M1988" s="1" t="s">
        <v>6929</v>
      </c>
      <c r="N1988" s="1" t="s">
        <v>6802</v>
      </c>
      <c r="O1988" s="1" t="s">
        <v>6554</v>
      </c>
      <c r="P1988" s="21" t="s">
        <v>6561</v>
      </c>
      <c r="U1988" s="1" t="str">
        <f t="shared" si="114"/>
        <v>'580</v>
      </c>
      <c r="V1988" s="1" t="s">
        <v>6854</v>
      </c>
      <c r="AI1988" s="1"/>
      <c r="AM1988" s="1" t="s">
        <v>3617</v>
      </c>
    </row>
    <row r="1989" spans="1:39" x14ac:dyDescent="0.2">
      <c r="A1989" s="1" t="s">
        <v>3619</v>
      </c>
      <c r="B1989" s="1" t="s">
        <v>3620</v>
      </c>
      <c r="C1989" s="57">
        <v>0</v>
      </c>
      <c r="D1989" s="57">
        <v>844009.91</v>
      </c>
      <c r="E1989" s="58">
        <v>2340901.54</v>
      </c>
      <c r="F1989" s="58">
        <v>1981147.43</v>
      </c>
      <c r="G1989" s="57">
        <v>2340901.54</v>
      </c>
      <c r="H1989" s="57">
        <v>2825157.34</v>
      </c>
      <c r="I1989" s="57">
        <v>0</v>
      </c>
      <c r="J1989" s="57">
        <v>484255.8</v>
      </c>
      <c r="K1989" s="57">
        <f t="shared" si="113"/>
        <v>-484255.8</v>
      </c>
      <c r="L1989" s="1" t="s">
        <v>6554</v>
      </c>
      <c r="M1989" s="1" t="s">
        <v>6929</v>
      </c>
      <c r="N1989" s="1" t="s">
        <v>6802</v>
      </c>
      <c r="O1989" s="1" t="s">
        <v>6554</v>
      </c>
      <c r="P1989" s="21" t="s">
        <v>6561</v>
      </c>
      <c r="U1989" s="1" t="str">
        <f t="shared" si="114"/>
        <v>'580</v>
      </c>
      <c r="V1989" s="1" t="s">
        <v>6854</v>
      </c>
      <c r="AI1989" s="1"/>
      <c r="AM1989" s="1" t="s">
        <v>3619</v>
      </c>
    </row>
    <row r="1990" spans="1:39" x14ac:dyDescent="0.2">
      <c r="A1990" s="1" t="s">
        <v>3621</v>
      </c>
      <c r="B1990" s="1" t="s">
        <v>3622</v>
      </c>
      <c r="C1990" s="57">
        <v>0</v>
      </c>
      <c r="D1990" s="57">
        <v>16339.2</v>
      </c>
      <c r="E1990" s="58">
        <v>36372.449999999997</v>
      </c>
      <c r="F1990" s="58">
        <v>32215.01</v>
      </c>
      <c r="G1990" s="57">
        <v>36372.449999999997</v>
      </c>
      <c r="H1990" s="57">
        <v>48554.21</v>
      </c>
      <c r="I1990" s="57">
        <v>0</v>
      </c>
      <c r="J1990" s="57">
        <v>12181.76</v>
      </c>
      <c r="K1990" s="57">
        <f t="shared" si="113"/>
        <v>-12181.76</v>
      </c>
      <c r="L1990" s="1" t="s">
        <v>6554</v>
      </c>
      <c r="M1990" s="1" t="s">
        <v>6929</v>
      </c>
      <c r="N1990" s="1" t="s">
        <v>6802</v>
      </c>
      <c r="O1990" s="1" t="s">
        <v>6554</v>
      </c>
      <c r="P1990" s="21" t="s">
        <v>6561</v>
      </c>
      <c r="U1990" s="1" t="str">
        <f t="shared" si="114"/>
        <v>'580</v>
      </c>
      <c r="V1990" s="1" t="s">
        <v>6854</v>
      </c>
      <c r="AI1990" s="1"/>
      <c r="AM1990" s="1" t="s">
        <v>3621</v>
      </c>
    </row>
    <row r="1991" spans="1:39" x14ac:dyDescent="0.2">
      <c r="A1991" s="1" t="s">
        <v>3623</v>
      </c>
      <c r="B1991" s="1" t="s">
        <v>3624</v>
      </c>
      <c r="C1991" s="57">
        <v>0</v>
      </c>
      <c r="D1991" s="57">
        <v>782.53</v>
      </c>
      <c r="E1991" s="58">
        <v>1442.47</v>
      </c>
      <c r="F1991" s="58">
        <v>1348.87</v>
      </c>
      <c r="G1991" s="57">
        <v>1442.47</v>
      </c>
      <c r="H1991" s="57">
        <v>2131.4</v>
      </c>
      <c r="I1991" s="57">
        <v>0</v>
      </c>
      <c r="J1991" s="57">
        <v>688.93</v>
      </c>
      <c r="K1991" s="57">
        <f t="shared" ref="K1991:K2054" si="115">I1991-J1991</f>
        <v>-688.93</v>
      </c>
      <c r="L1991" s="1" t="s">
        <v>6554</v>
      </c>
      <c r="M1991" s="1" t="s">
        <v>6929</v>
      </c>
      <c r="N1991" s="1" t="s">
        <v>6802</v>
      </c>
      <c r="O1991" s="1" t="s">
        <v>6554</v>
      </c>
      <c r="P1991" s="21" t="s">
        <v>6561</v>
      </c>
      <c r="U1991" s="1" t="str">
        <f t="shared" ref="U1991:U2054" si="116">LEFT(A1991,4)</f>
        <v>'580</v>
      </c>
      <c r="V1991" s="1" t="s">
        <v>6854</v>
      </c>
      <c r="AI1991" s="1"/>
      <c r="AM1991" s="1" t="s">
        <v>3623</v>
      </c>
    </row>
    <row r="1992" spans="1:39" x14ac:dyDescent="0.2">
      <c r="A1992" s="1" t="s">
        <v>3625</v>
      </c>
      <c r="B1992" s="1" t="s">
        <v>3626</v>
      </c>
      <c r="C1992" s="57">
        <v>0</v>
      </c>
      <c r="D1992" s="57">
        <v>1098.04</v>
      </c>
      <c r="E1992" s="58">
        <v>1410.86</v>
      </c>
      <c r="F1992" s="58">
        <v>1524.31</v>
      </c>
      <c r="G1992" s="57">
        <v>1410.86</v>
      </c>
      <c r="H1992" s="57">
        <v>2622.35</v>
      </c>
      <c r="I1992" s="57">
        <v>0</v>
      </c>
      <c r="J1992" s="57">
        <v>1211.49</v>
      </c>
      <c r="K1992" s="57">
        <f t="shared" si="115"/>
        <v>-1211.49</v>
      </c>
      <c r="L1992" s="1" t="s">
        <v>6554</v>
      </c>
      <c r="M1992" s="1" t="s">
        <v>6929</v>
      </c>
      <c r="N1992" s="1" t="s">
        <v>6802</v>
      </c>
      <c r="O1992" s="1" t="s">
        <v>6554</v>
      </c>
      <c r="P1992" s="21" t="s">
        <v>6561</v>
      </c>
      <c r="U1992" s="1" t="str">
        <f t="shared" si="116"/>
        <v>'580</v>
      </c>
      <c r="V1992" s="1" t="s">
        <v>6854</v>
      </c>
      <c r="AI1992" s="1"/>
      <c r="AM1992" s="1" t="s">
        <v>3625</v>
      </c>
    </row>
    <row r="1993" spans="1:39" x14ac:dyDescent="0.2">
      <c r="A1993" s="1" t="s">
        <v>3627</v>
      </c>
      <c r="B1993" s="1" t="s">
        <v>3628</v>
      </c>
      <c r="C1993" s="57">
        <v>0</v>
      </c>
      <c r="D1993" s="57">
        <v>4780.43</v>
      </c>
      <c r="E1993" s="58">
        <v>15823.02</v>
      </c>
      <c r="F1993" s="58">
        <v>14531.98</v>
      </c>
      <c r="G1993" s="57">
        <v>15823.02</v>
      </c>
      <c r="H1993" s="57">
        <v>19312.41</v>
      </c>
      <c r="I1993" s="57">
        <v>0</v>
      </c>
      <c r="J1993" s="57">
        <v>3489.39</v>
      </c>
      <c r="K1993" s="57">
        <f t="shared" si="115"/>
        <v>-3489.39</v>
      </c>
      <c r="L1993" s="1" t="s">
        <v>6554</v>
      </c>
      <c r="M1993" s="1" t="s">
        <v>6929</v>
      </c>
      <c r="N1993" s="1" t="s">
        <v>6802</v>
      </c>
      <c r="O1993" s="1" t="s">
        <v>6554</v>
      </c>
      <c r="P1993" s="21" t="s">
        <v>6561</v>
      </c>
      <c r="U1993" s="1" t="str">
        <f t="shared" si="116"/>
        <v>'580</v>
      </c>
      <c r="V1993" s="1" t="s">
        <v>6854</v>
      </c>
      <c r="AI1993" s="1"/>
      <c r="AM1993" s="1" t="s">
        <v>3627</v>
      </c>
    </row>
    <row r="1994" spans="1:39" x14ac:dyDescent="0.2">
      <c r="A1994" s="1" t="s">
        <v>3629</v>
      </c>
      <c r="B1994" s="1" t="s">
        <v>3630</v>
      </c>
      <c r="C1994" s="57">
        <v>0</v>
      </c>
      <c r="D1994" s="57">
        <v>2030.07</v>
      </c>
      <c r="E1994" s="58">
        <v>4559.3100000000004</v>
      </c>
      <c r="F1994" s="58">
        <v>5080.8999999999996</v>
      </c>
      <c r="G1994" s="57">
        <v>4559.3100000000004</v>
      </c>
      <c r="H1994" s="57">
        <v>7110.97</v>
      </c>
      <c r="I1994" s="57">
        <v>0</v>
      </c>
      <c r="J1994" s="57">
        <v>2551.66</v>
      </c>
      <c r="K1994" s="57">
        <f t="shared" si="115"/>
        <v>-2551.66</v>
      </c>
      <c r="L1994" s="1" t="s">
        <v>6554</v>
      </c>
      <c r="M1994" s="1" t="s">
        <v>6929</v>
      </c>
      <c r="N1994" s="1" t="s">
        <v>6802</v>
      </c>
      <c r="O1994" s="1" t="s">
        <v>6554</v>
      </c>
      <c r="P1994" s="21" t="s">
        <v>6561</v>
      </c>
      <c r="U1994" s="1" t="str">
        <f t="shared" si="116"/>
        <v>'580</v>
      </c>
      <c r="V1994" s="1" t="s">
        <v>6854</v>
      </c>
      <c r="AI1994" s="1"/>
      <c r="AM1994" s="1" t="s">
        <v>3629</v>
      </c>
    </row>
    <row r="1995" spans="1:39" x14ac:dyDescent="0.2">
      <c r="A1995" s="1" t="s">
        <v>3631</v>
      </c>
      <c r="B1995" s="1" t="s">
        <v>3632</v>
      </c>
      <c r="C1995" s="57">
        <v>0</v>
      </c>
      <c r="D1995" s="57">
        <v>70.319999999999993</v>
      </c>
      <c r="E1995" s="58">
        <v>68.17</v>
      </c>
      <c r="F1995" s="58">
        <v>82.41</v>
      </c>
      <c r="G1995" s="57">
        <v>68.17</v>
      </c>
      <c r="H1995" s="57">
        <v>152.72999999999999</v>
      </c>
      <c r="I1995" s="57">
        <v>0</v>
      </c>
      <c r="J1995" s="57">
        <v>84.56</v>
      </c>
      <c r="K1995" s="57">
        <f t="shared" si="115"/>
        <v>-84.56</v>
      </c>
      <c r="L1995" s="1" t="s">
        <v>6554</v>
      </c>
      <c r="M1995" s="1" t="s">
        <v>6929</v>
      </c>
      <c r="N1995" s="1" t="s">
        <v>6802</v>
      </c>
      <c r="O1995" s="1" t="s">
        <v>6554</v>
      </c>
      <c r="P1995" s="21" t="s">
        <v>6561</v>
      </c>
      <c r="U1995" s="1" t="str">
        <f t="shared" si="116"/>
        <v>'580</v>
      </c>
      <c r="V1995" s="1" t="s">
        <v>6854</v>
      </c>
      <c r="AI1995" s="1"/>
      <c r="AM1995" s="1" t="s">
        <v>3631</v>
      </c>
    </row>
    <row r="1996" spans="1:39" x14ac:dyDescent="0.2">
      <c r="A1996" s="1" t="s">
        <v>3633</v>
      </c>
      <c r="B1996" s="1" t="s">
        <v>3634</v>
      </c>
      <c r="C1996" s="57">
        <v>0</v>
      </c>
      <c r="D1996" s="57">
        <v>4626.24</v>
      </c>
      <c r="E1996" s="58">
        <v>9277.35</v>
      </c>
      <c r="F1996" s="58">
        <v>10059.290000000001</v>
      </c>
      <c r="G1996" s="57">
        <v>9277.35</v>
      </c>
      <c r="H1996" s="57">
        <v>14685.53</v>
      </c>
      <c r="I1996" s="57">
        <v>0</v>
      </c>
      <c r="J1996" s="57">
        <v>5408.18</v>
      </c>
      <c r="K1996" s="57">
        <f t="shared" si="115"/>
        <v>-5408.18</v>
      </c>
      <c r="L1996" s="1" t="s">
        <v>6554</v>
      </c>
      <c r="M1996" s="1" t="s">
        <v>6929</v>
      </c>
      <c r="N1996" s="1" t="s">
        <v>6802</v>
      </c>
      <c r="O1996" s="1" t="s">
        <v>6554</v>
      </c>
      <c r="P1996" s="21" t="s">
        <v>6561</v>
      </c>
      <c r="U1996" s="1" t="str">
        <f t="shared" si="116"/>
        <v>'580</v>
      </c>
      <c r="V1996" s="1" t="s">
        <v>6854</v>
      </c>
      <c r="AI1996" s="1"/>
      <c r="AM1996" s="1" t="s">
        <v>3633</v>
      </c>
    </row>
    <row r="1997" spans="1:39" x14ac:dyDescent="0.2">
      <c r="A1997" s="1" t="s">
        <v>3635</v>
      </c>
      <c r="B1997" s="1" t="s">
        <v>3636</v>
      </c>
      <c r="C1997" s="57">
        <v>0</v>
      </c>
      <c r="D1997" s="57">
        <v>230.05</v>
      </c>
      <c r="E1997" s="58">
        <v>452.52</v>
      </c>
      <c r="F1997" s="58">
        <v>492.2</v>
      </c>
      <c r="G1997" s="57">
        <v>452.52</v>
      </c>
      <c r="H1997" s="57">
        <v>722.25</v>
      </c>
      <c r="I1997" s="57">
        <v>0</v>
      </c>
      <c r="J1997" s="57">
        <v>269.73</v>
      </c>
      <c r="K1997" s="57">
        <f t="shared" si="115"/>
        <v>-269.73</v>
      </c>
      <c r="L1997" s="1" t="s">
        <v>6554</v>
      </c>
      <c r="M1997" s="1" t="s">
        <v>6929</v>
      </c>
      <c r="N1997" s="1" t="s">
        <v>6802</v>
      </c>
      <c r="O1997" s="1" t="s">
        <v>6554</v>
      </c>
      <c r="P1997" s="21" t="s">
        <v>6561</v>
      </c>
      <c r="U1997" s="1" t="str">
        <f t="shared" si="116"/>
        <v>'580</v>
      </c>
      <c r="V1997" s="1" t="s">
        <v>6854</v>
      </c>
      <c r="AI1997" s="1"/>
      <c r="AM1997" s="1" t="s">
        <v>3635</v>
      </c>
    </row>
    <row r="1998" spans="1:39" x14ac:dyDescent="0.2">
      <c r="A1998" s="1" t="s">
        <v>3637</v>
      </c>
      <c r="B1998" s="1" t="s">
        <v>3638</v>
      </c>
      <c r="C1998" s="57">
        <v>0</v>
      </c>
      <c r="D1998" s="57">
        <v>36910.97</v>
      </c>
      <c r="E1998" s="58">
        <v>42118.86</v>
      </c>
      <c r="F1998" s="58">
        <v>18496.560000000001</v>
      </c>
      <c r="G1998" s="57">
        <v>42118.86</v>
      </c>
      <c r="H1998" s="57">
        <v>55407.53</v>
      </c>
      <c r="I1998" s="57">
        <v>0</v>
      </c>
      <c r="J1998" s="57">
        <v>13288.67</v>
      </c>
      <c r="K1998" s="57">
        <f t="shared" si="115"/>
        <v>-13288.67</v>
      </c>
      <c r="L1998" s="1" t="s">
        <v>6554</v>
      </c>
      <c r="M1998" s="1" t="s">
        <v>6929</v>
      </c>
      <c r="N1998" s="1" t="s">
        <v>6802</v>
      </c>
      <c r="O1998" s="1" t="s">
        <v>6554</v>
      </c>
      <c r="P1998" s="21" t="s">
        <v>6561</v>
      </c>
      <c r="U1998" s="1" t="str">
        <f t="shared" si="116"/>
        <v>'580</v>
      </c>
      <c r="V1998" s="1" t="s">
        <v>6854</v>
      </c>
      <c r="AI1998" s="1"/>
      <c r="AM1998" s="1" t="s">
        <v>3637</v>
      </c>
    </row>
    <row r="1999" spans="1:39" x14ac:dyDescent="0.2">
      <c r="A1999" s="1" t="s">
        <v>3639</v>
      </c>
      <c r="B1999" s="1" t="s">
        <v>3640</v>
      </c>
      <c r="C1999" s="57">
        <v>0</v>
      </c>
      <c r="D1999" s="57">
        <v>9456.4500000000007</v>
      </c>
      <c r="E1999" s="58">
        <v>16757.53</v>
      </c>
      <c r="F1999" s="58">
        <v>9379.36</v>
      </c>
      <c r="G1999" s="57">
        <v>16757.53</v>
      </c>
      <c r="H1999" s="57">
        <v>18835.810000000001</v>
      </c>
      <c r="I1999" s="57">
        <v>0</v>
      </c>
      <c r="J1999" s="57">
        <v>2078.2800000000002</v>
      </c>
      <c r="K1999" s="57">
        <f t="shared" si="115"/>
        <v>-2078.2800000000002</v>
      </c>
      <c r="L1999" s="1" t="s">
        <v>6554</v>
      </c>
      <c r="M1999" s="1" t="s">
        <v>6929</v>
      </c>
      <c r="N1999" s="1" t="s">
        <v>6802</v>
      </c>
      <c r="O1999" s="1" t="s">
        <v>6554</v>
      </c>
      <c r="P1999" s="21" t="s">
        <v>6561</v>
      </c>
      <c r="U1999" s="1" t="str">
        <f t="shared" si="116"/>
        <v>'580</v>
      </c>
      <c r="V1999" s="1" t="s">
        <v>6854</v>
      </c>
      <c r="AI1999" s="1"/>
      <c r="AM1999" s="1" t="s">
        <v>3639</v>
      </c>
    </row>
    <row r="2000" spans="1:39" x14ac:dyDescent="0.2">
      <c r="A2000" s="1" t="s">
        <v>3641</v>
      </c>
      <c r="B2000" s="1" t="s">
        <v>3642</v>
      </c>
      <c r="C2000" s="57">
        <v>0</v>
      </c>
      <c r="D2000" s="57">
        <v>402.82</v>
      </c>
      <c r="E2000" s="58">
        <v>2268.25</v>
      </c>
      <c r="F2000" s="58">
        <v>2413.83</v>
      </c>
      <c r="G2000" s="57">
        <v>2268.25</v>
      </c>
      <c r="H2000" s="57">
        <v>2816.65</v>
      </c>
      <c r="I2000" s="57">
        <v>0</v>
      </c>
      <c r="J2000" s="57">
        <v>548.4</v>
      </c>
      <c r="K2000" s="57">
        <f t="shared" si="115"/>
        <v>-548.4</v>
      </c>
      <c r="L2000" s="1" t="s">
        <v>6554</v>
      </c>
      <c r="M2000" s="1" t="s">
        <v>6929</v>
      </c>
      <c r="N2000" s="1" t="s">
        <v>6802</v>
      </c>
      <c r="O2000" s="1" t="s">
        <v>6554</v>
      </c>
      <c r="P2000" s="21" t="s">
        <v>6561</v>
      </c>
      <c r="U2000" s="1" t="str">
        <f t="shared" si="116"/>
        <v>'580</v>
      </c>
      <c r="V2000" s="1" t="s">
        <v>6854</v>
      </c>
      <c r="AI2000" s="1"/>
      <c r="AM2000" s="1" t="s">
        <v>3641</v>
      </c>
    </row>
    <row r="2001" spans="1:39" x14ac:dyDescent="0.2">
      <c r="A2001" s="1" t="s">
        <v>3643</v>
      </c>
      <c r="B2001" s="1" t="s">
        <v>3644</v>
      </c>
      <c r="C2001" s="57">
        <v>0</v>
      </c>
      <c r="D2001" s="57">
        <v>0</v>
      </c>
      <c r="E2001" s="58">
        <v>0</v>
      </c>
      <c r="F2001" s="58">
        <v>294260.39</v>
      </c>
      <c r="G2001" s="57">
        <v>0</v>
      </c>
      <c r="H2001" s="57">
        <v>294260.39</v>
      </c>
      <c r="I2001" s="57">
        <v>0</v>
      </c>
      <c r="J2001" s="57">
        <v>294260.39</v>
      </c>
      <c r="K2001" s="57">
        <f t="shared" si="115"/>
        <v>-294260.39</v>
      </c>
      <c r="L2001" s="1" t="s">
        <v>6554</v>
      </c>
      <c r="M2001" s="1" t="s">
        <v>6929</v>
      </c>
      <c r="N2001" s="1" t="s">
        <v>6802</v>
      </c>
      <c r="O2001" s="1" t="s">
        <v>6554</v>
      </c>
      <c r="P2001" s="21" t="s">
        <v>6561</v>
      </c>
      <c r="U2001" s="1" t="str">
        <f t="shared" si="116"/>
        <v>'580</v>
      </c>
      <c r="V2001" s="1" t="s">
        <v>6854</v>
      </c>
      <c r="AI2001" s="1"/>
      <c r="AM2001" s="1" t="s">
        <v>3643</v>
      </c>
    </row>
    <row r="2002" spans="1:39" x14ac:dyDescent="0.2">
      <c r="A2002" s="1" t="s">
        <v>3645</v>
      </c>
      <c r="B2002" s="1" t="s">
        <v>3646</v>
      </c>
      <c r="C2002" s="57">
        <v>0</v>
      </c>
      <c r="D2002" s="57">
        <v>700119.56</v>
      </c>
      <c r="E2002" s="58">
        <v>536670.51</v>
      </c>
      <c r="F2002" s="58">
        <v>687259</v>
      </c>
      <c r="G2002" s="57">
        <v>536670.51</v>
      </c>
      <c r="H2002" s="57">
        <v>1387378.56</v>
      </c>
      <c r="I2002" s="57">
        <v>0</v>
      </c>
      <c r="J2002" s="57">
        <v>850708.05</v>
      </c>
      <c r="K2002" s="57">
        <f t="shared" si="115"/>
        <v>-850708.05</v>
      </c>
      <c r="L2002" s="1" t="s">
        <v>6554</v>
      </c>
      <c r="M2002" s="1" t="s">
        <v>6929</v>
      </c>
      <c r="N2002" s="1" t="s">
        <v>6802</v>
      </c>
      <c r="O2002" s="1" t="s">
        <v>6554</v>
      </c>
      <c r="P2002" s="21" t="s">
        <v>6561</v>
      </c>
      <c r="U2002" s="1" t="str">
        <f t="shared" si="116"/>
        <v>'580</v>
      </c>
      <c r="V2002" s="1" t="s">
        <v>6854</v>
      </c>
      <c r="AI2002" s="1"/>
      <c r="AM2002" s="1" t="s">
        <v>3645</v>
      </c>
    </row>
    <row r="2003" spans="1:39" x14ac:dyDescent="0.2">
      <c r="A2003" s="1" t="s">
        <v>6219</v>
      </c>
      <c r="B2003" s="1" t="s">
        <v>6220</v>
      </c>
      <c r="C2003" s="57">
        <v>0</v>
      </c>
      <c r="D2003" s="57">
        <v>771.89</v>
      </c>
      <c r="E2003" s="58">
        <v>2174.0100000000002</v>
      </c>
      <c r="F2003" s="58">
        <v>1402.12</v>
      </c>
      <c r="G2003" s="57">
        <v>2174.0100000000002</v>
      </c>
      <c r="H2003" s="57">
        <v>2174.0100000000002</v>
      </c>
      <c r="I2003" s="57">
        <v>0</v>
      </c>
      <c r="J2003" s="57">
        <v>0</v>
      </c>
      <c r="K2003" s="57">
        <f t="shared" si="115"/>
        <v>0</v>
      </c>
      <c r="L2003" s="1" t="s">
        <v>6554</v>
      </c>
      <c r="M2003" s="1" t="s">
        <v>6929</v>
      </c>
      <c r="N2003" s="1" t="s">
        <v>6802</v>
      </c>
      <c r="O2003" s="1" t="s">
        <v>6554</v>
      </c>
      <c r="P2003" s="21" t="s">
        <v>6561</v>
      </c>
      <c r="U2003" s="1" t="str">
        <f t="shared" si="116"/>
        <v>'580</v>
      </c>
      <c r="V2003" s="1" t="s">
        <v>6854</v>
      </c>
      <c r="AI2003" s="1"/>
      <c r="AM2003" s="1" t="e">
        <v>#N/A</v>
      </c>
    </row>
    <row r="2004" spans="1:39" x14ac:dyDescent="0.2">
      <c r="A2004" s="1" t="s">
        <v>3647</v>
      </c>
      <c r="B2004" s="1" t="s">
        <v>3648</v>
      </c>
      <c r="C2004" s="57">
        <v>0</v>
      </c>
      <c r="D2004" s="57">
        <v>929706.13</v>
      </c>
      <c r="E2004" s="58">
        <v>1785738.07</v>
      </c>
      <c r="F2004" s="58">
        <v>1745465.92</v>
      </c>
      <c r="G2004" s="57">
        <v>1785738.07</v>
      </c>
      <c r="H2004" s="57">
        <v>2675172.0499999998</v>
      </c>
      <c r="I2004" s="57">
        <v>0</v>
      </c>
      <c r="J2004" s="57">
        <v>889433.98</v>
      </c>
      <c r="K2004" s="57">
        <f t="shared" si="115"/>
        <v>-889433.98</v>
      </c>
      <c r="L2004" s="1" t="s">
        <v>6554</v>
      </c>
      <c r="M2004" s="1" t="s">
        <v>6929</v>
      </c>
      <c r="N2004" s="1" t="s">
        <v>6802</v>
      </c>
      <c r="O2004" s="1" t="s">
        <v>6554</v>
      </c>
      <c r="P2004" s="21" t="s">
        <v>6561</v>
      </c>
      <c r="U2004" s="1" t="str">
        <f t="shared" si="116"/>
        <v>'580</v>
      </c>
      <c r="V2004" s="1" t="s">
        <v>6854</v>
      </c>
      <c r="AI2004" s="1"/>
      <c r="AM2004" s="1" t="s">
        <v>3647</v>
      </c>
    </row>
    <row r="2005" spans="1:39" x14ac:dyDescent="0.2">
      <c r="A2005" s="1" t="s">
        <v>3649</v>
      </c>
      <c r="B2005" s="1" t="s">
        <v>3650</v>
      </c>
      <c r="C2005" s="57">
        <v>0</v>
      </c>
      <c r="D2005" s="57">
        <v>21754.49</v>
      </c>
      <c r="E2005" s="58">
        <v>33823.269999999997</v>
      </c>
      <c r="F2005" s="58">
        <v>30900.639999999999</v>
      </c>
      <c r="G2005" s="57">
        <v>33823.269999999997</v>
      </c>
      <c r="H2005" s="57">
        <v>52655.13</v>
      </c>
      <c r="I2005" s="57">
        <v>0</v>
      </c>
      <c r="J2005" s="57">
        <v>18831.86</v>
      </c>
      <c r="K2005" s="57">
        <f t="shared" si="115"/>
        <v>-18831.86</v>
      </c>
      <c r="L2005" s="1" t="s">
        <v>6554</v>
      </c>
      <c r="M2005" s="1" t="s">
        <v>6929</v>
      </c>
      <c r="N2005" s="1" t="s">
        <v>6802</v>
      </c>
      <c r="O2005" s="1" t="s">
        <v>6554</v>
      </c>
      <c r="P2005" s="21" t="s">
        <v>6561</v>
      </c>
      <c r="U2005" s="1" t="str">
        <f t="shared" si="116"/>
        <v>'580</v>
      </c>
      <c r="V2005" s="1" t="s">
        <v>6854</v>
      </c>
      <c r="AI2005" s="1"/>
      <c r="AM2005" s="1" t="s">
        <v>3649</v>
      </c>
    </row>
    <row r="2006" spans="1:39" x14ac:dyDescent="0.2">
      <c r="A2006" s="1" t="s">
        <v>3651</v>
      </c>
      <c r="B2006" s="1" t="s">
        <v>3652</v>
      </c>
      <c r="C2006" s="57">
        <v>0</v>
      </c>
      <c r="D2006" s="57">
        <v>1350.39</v>
      </c>
      <c r="E2006" s="58">
        <v>1847.96</v>
      </c>
      <c r="F2006" s="58">
        <v>1272.69</v>
      </c>
      <c r="G2006" s="57">
        <v>1847.96</v>
      </c>
      <c r="H2006" s="57">
        <v>2623.08</v>
      </c>
      <c r="I2006" s="57">
        <v>0</v>
      </c>
      <c r="J2006" s="57">
        <v>775.12</v>
      </c>
      <c r="K2006" s="57">
        <f t="shared" si="115"/>
        <v>-775.12</v>
      </c>
      <c r="L2006" s="1" t="s">
        <v>6554</v>
      </c>
      <c r="M2006" s="1" t="s">
        <v>6929</v>
      </c>
      <c r="N2006" s="1" t="s">
        <v>6802</v>
      </c>
      <c r="O2006" s="1" t="s">
        <v>6554</v>
      </c>
      <c r="P2006" s="21" t="s">
        <v>6561</v>
      </c>
      <c r="U2006" s="1" t="str">
        <f t="shared" si="116"/>
        <v>'580</v>
      </c>
      <c r="V2006" s="1" t="s">
        <v>6854</v>
      </c>
      <c r="AI2006" s="1"/>
      <c r="AM2006" s="1" t="s">
        <v>3651</v>
      </c>
    </row>
    <row r="2007" spans="1:39" x14ac:dyDescent="0.2">
      <c r="A2007" s="1" t="s">
        <v>3653</v>
      </c>
      <c r="B2007" s="1" t="s">
        <v>3654</v>
      </c>
      <c r="C2007" s="57">
        <v>0</v>
      </c>
      <c r="D2007" s="57">
        <v>453668.24</v>
      </c>
      <c r="E2007" s="58">
        <v>2341236.37</v>
      </c>
      <c r="F2007" s="58">
        <v>2268293.2799999998</v>
      </c>
      <c r="G2007" s="57">
        <v>2341236.37</v>
      </c>
      <c r="H2007" s="57">
        <v>2721961.52</v>
      </c>
      <c r="I2007" s="57">
        <v>0</v>
      </c>
      <c r="J2007" s="57">
        <v>380725.15</v>
      </c>
      <c r="K2007" s="57">
        <f t="shared" si="115"/>
        <v>-380725.15</v>
      </c>
      <c r="L2007" s="1" t="s">
        <v>6554</v>
      </c>
      <c r="M2007" s="1" t="s">
        <v>6929</v>
      </c>
      <c r="N2007" s="1" t="s">
        <v>6802</v>
      </c>
      <c r="O2007" s="1" t="s">
        <v>6554</v>
      </c>
      <c r="P2007" s="21" t="s">
        <v>6561</v>
      </c>
      <c r="U2007" s="1" t="str">
        <f t="shared" si="116"/>
        <v>'580</v>
      </c>
      <c r="V2007" s="1" t="s">
        <v>6854</v>
      </c>
      <c r="AI2007" s="1"/>
      <c r="AM2007" s="1" t="s">
        <v>3653</v>
      </c>
    </row>
    <row r="2008" spans="1:39" x14ac:dyDescent="0.2">
      <c r="A2008" s="1" t="s">
        <v>3655</v>
      </c>
      <c r="B2008" s="1" t="s">
        <v>3656</v>
      </c>
      <c r="C2008" s="57">
        <v>0</v>
      </c>
      <c r="D2008" s="57">
        <v>88066.26</v>
      </c>
      <c r="E2008" s="58">
        <v>182413.02</v>
      </c>
      <c r="F2008" s="58">
        <v>213571.4</v>
      </c>
      <c r="G2008" s="57">
        <v>182413.02</v>
      </c>
      <c r="H2008" s="57">
        <v>301637.65999999997</v>
      </c>
      <c r="I2008" s="57">
        <v>0</v>
      </c>
      <c r="J2008" s="57">
        <v>119224.64</v>
      </c>
      <c r="K2008" s="57">
        <f t="shared" si="115"/>
        <v>-119224.64</v>
      </c>
      <c r="L2008" s="1" t="s">
        <v>6554</v>
      </c>
      <c r="M2008" s="1" t="s">
        <v>6929</v>
      </c>
      <c r="N2008" s="1" t="s">
        <v>6802</v>
      </c>
      <c r="O2008" s="1" t="s">
        <v>6554</v>
      </c>
      <c r="P2008" s="21" t="s">
        <v>6561</v>
      </c>
      <c r="U2008" s="1" t="str">
        <f t="shared" si="116"/>
        <v>'580</v>
      </c>
      <c r="V2008" s="1" t="s">
        <v>6854</v>
      </c>
      <c r="AI2008" s="1"/>
      <c r="AM2008" s="1" t="s">
        <v>3655</v>
      </c>
    </row>
    <row r="2009" spans="1:39" x14ac:dyDescent="0.2">
      <c r="A2009" s="1" t="s">
        <v>3657</v>
      </c>
      <c r="B2009" s="1" t="s">
        <v>3658</v>
      </c>
      <c r="C2009" s="57">
        <v>0</v>
      </c>
      <c r="D2009" s="57">
        <v>100.87</v>
      </c>
      <c r="E2009" s="58">
        <v>136.91999999999999</v>
      </c>
      <c r="F2009" s="58">
        <v>94.28</v>
      </c>
      <c r="G2009" s="57">
        <v>136.91999999999999</v>
      </c>
      <c r="H2009" s="57">
        <v>195.15</v>
      </c>
      <c r="I2009" s="57">
        <v>0</v>
      </c>
      <c r="J2009" s="57">
        <v>58.23</v>
      </c>
      <c r="K2009" s="57">
        <f t="shared" si="115"/>
        <v>-58.23</v>
      </c>
      <c r="L2009" s="1" t="s">
        <v>6554</v>
      </c>
      <c r="M2009" s="1" t="s">
        <v>6929</v>
      </c>
      <c r="N2009" s="1" t="s">
        <v>6802</v>
      </c>
      <c r="O2009" s="1" t="s">
        <v>6554</v>
      </c>
      <c r="P2009" s="21" t="s">
        <v>6561</v>
      </c>
      <c r="U2009" s="1" t="str">
        <f t="shared" si="116"/>
        <v>'580</v>
      </c>
      <c r="V2009" s="1" t="s">
        <v>6854</v>
      </c>
      <c r="AI2009" s="1"/>
      <c r="AM2009" s="1" t="s">
        <v>3657</v>
      </c>
    </row>
    <row r="2010" spans="1:39" x14ac:dyDescent="0.2">
      <c r="A2010" s="1" t="s">
        <v>3659</v>
      </c>
      <c r="B2010" s="1" t="s">
        <v>3660</v>
      </c>
      <c r="C2010" s="57">
        <v>0</v>
      </c>
      <c r="D2010" s="57">
        <v>58651.29</v>
      </c>
      <c r="E2010" s="58">
        <v>190932.49</v>
      </c>
      <c r="F2010" s="58">
        <v>222487.34</v>
      </c>
      <c r="G2010" s="57">
        <v>190932.49</v>
      </c>
      <c r="H2010" s="57">
        <v>281138.63</v>
      </c>
      <c r="I2010" s="57">
        <v>0</v>
      </c>
      <c r="J2010" s="57">
        <v>90206.14</v>
      </c>
      <c r="K2010" s="57">
        <f t="shared" si="115"/>
        <v>-90206.14</v>
      </c>
      <c r="L2010" s="1" t="s">
        <v>6554</v>
      </c>
      <c r="M2010" s="1" t="s">
        <v>6929</v>
      </c>
      <c r="N2010" s="1" t="s">
        <v>6802</v>
      </c>
      <c r="O2010" s="1" t="s">
        <v>6554</v>
      </c>
      <c r="P2010" s="21" t="s">
        <v>6561</v>
      </c>
      <c r="U2010" s="1" t="str">
        <f t="shared" si="116"/>
        <v>'580</v>
      </c>
      <c r="V2010" s="1" t="s">
        <v>6854</v>
      </c>
      <c r="AI2010" s="1"/>
      <c r="AM2010" s="1" t="s">
        <v>3659</v>
      </c>
    </row>
    <row r="2011" spans="1:39" x14ac:dyDescent="0.2">
      <c r="A2011" s="1" t="s">
        <v>3661</v>
      </c>
      <c r="B2011" s="1" t="s">
        <v>3662</v>
      </c>
      <c r="C2011" s="57">
        <v>0</v>
      </c>
      <c r="D2011" s="57">
        <v>413.55</v>
      </c>
      <c r="E2011" s="58">
        <v>1548.75</v>
      </c>
      <c r="F2011" s="58">
        <v>2423.33</v>
      </c>
      <c r="G2011" s="57">
        <v>1548.75</v>
      </c>
      <c r="H2011" s="57">
        <v>2836.88</v>
      </c>
      <c r="I2011" s="57">
        <v>0</v>
      </c>
      <c r="J2011" s="57">
        <v>1288.1300000000001</v>
      </c>
      <c r="K2011" s="57">
        <f t="shared" si="115"/>
        <v>-1288.1300000000001</v>
      </c>
      <c r="L2011" s="1" t="s">
        <v>6554</v>
      </c>
      <c r="M2011" s="1" t="s">
        <v>6929</v>
      </c>
      <c r="N2011" s="1" t="s">
        <v>6802</v>
      </c>
      <c r="O2011" s="1" t="s">
        <v>6554</v>
      </c>
      <c r="P2011" s="21" t="s">
        <v>6561</v>
      </c>
      <c r="U2011" s="1" t="str">
        <f t="shared" si="116"/>
        <v>'580</v>
      </c>
      <c r="V2011" s="1" t="s">
        <v>6854</v>
      </c>
      <c r="AI2011" s="1"/>
      <c r="AM2011" s="1" t="s">
        <v>3661</v>
      </c>
    </row>
    <row r="2012" spans="1:39" x14ac:dyDescent="0.2">
      <c r="A2012" s="1" t="s">
        <v>6221</v>
      </c>
      <c r="B2012" s="1" t="s">
        <v>6222</v>
      </c>
      <c r="C2012" s="57">
        <v>0</v>
      </c>
      <c r="D2012" s="57">
        <v>0</v>
      </c>
      <c r="E2012" s="58">
        <v>0</v>
      </c>
      <c r="F2012" s="58">
        <v>0</v>
      </c>
      <c r="G2012" s="57">
        <v>0</v>
      </c>
      <c r="H2012" s="57">
        <v>0</v>
      </c>
      <c r="I2012" s="57">
        <v>0</v>
      </c>
      <c r="J2012" s="57">
        <v>0</v>
      </c>
      <c r="K2012" s="57">
        <f t="shared" si="115"/>
        <v>0</v>
      </c>
      <c r="L2012" s="1" t="s">
        <v>6554</v>
      </c>
      <c r="M2012" s="1" t="s">
        <v>6929</v>
      </c>
      <c r="N2012" s="1" t="s">
        <v>6802</v>
      </c>
      <c r="O2012" s="1" t="s">
        <v>6554</v>
      </c>
      <c r="P2012" s="21" t="s">
        <v>6561</v>
      </c>
      <c r="U2012" s="1" t="str">
        <f t="shared" si="116"/>
        <v>'580</v>
      </c>
      <c r="V2012" s="1" t="s">
        <v>6854</v>
      </c>
      <c r="AI2012" s="1"/>
      <c r="AM2012" s="1" t="e">
        <v>#N/A</v>
      </c>
    </row>
    <row r="2013" spans="1:39" x14ac:dyDescent="0.2">
      <c r="A2013" s="1" t="s">
        <v>3663</v>
      </c>
      <c r="B2013" s="1" t="s">
        <v>3664</v>
      </c>
      <c r="C2013" s="57">
        <v>0</v>
      </c>
      <c r="D2013" s="57">
        <v>293927.09999999998</v>
      </c>
      <c r="E2013" s="58">
        <v>376437.8</v>
      </c>
      <c r="F2013" s="58">
        <v>468915.26</v>
      </c>
      <c r="G2013" s="57">
        <v>376437.8</v>
      </c>
      <c r="H2013" s="57">
        <v>762842.36</v>
      </c>
      <c r="I2013" s="57">
        <v>0</v>
      </c>
      <c r="J2013" s="57">
        <v>386404.56</v>
      </c>
      <c r="K2013" s="57">
        <f t="shared" si="115"/>
        <v>-386404.56</v>
      </c>
      <c r="L2013" s="1" t="s">
        <v>6554</v>
      </c>
      <c r="M2013" s="1" t="s">
        <v>6929</v>
      </c>
      <c r="N2013" s="1" t="s">
        <v>6802</v>
      </c>
      <c r="O2013" s="1" t="s">
        <v>6554</v>
      </c>
      <c r="P2013" s="21" t="s">
        <v>6561</v>
      </c>
      <c r="U2013" s="1" t="str">
        <f t="shared" si="116"/>
        <v>'580</v>
      </c>
      <c r="V2013" s="1" t="s">
        <v>6854</v>
      </c>
      <c r="AI2013" s="1"/>
      <c r="AM2013" s="1" t="s">
        <v>3663</v>
      </c>
    </row>
    <row r="2014" spans="1:39" x14ac:dyDescent="0.2">
      <c r="A2014" s="1" t="s">
        <v>3665</v>
      </c>
      <c r="B2014" s="1" t="s">
        <v>3666</v>
      </c>
      <c r="C2014" s="57">
        <v>0</v>
      </c>
      <c r="D2014" s="57">
        <v>4320.6499999999996</v>
      </c>
      <c r="E2014" s="58">
        <v>2529.6</v>
      </c>
      <c r="F2014" s="58">
        <v>3627.45</v>
      </c>
      <c r="G2014" s="57">
        <v>2529.6</v>
      </c>
      <c r="H2014" s="57">
        <v>7948.1</v>
      </c>
      <c r="I2014" s="57">
        <v>0</v>
      </c>
      <c r="J2014" s="57">
        <v>5418.5</v>
      </c>
      <c r="K2014" s="57">
        <f t="shared" si="115"/>
        <v>-5418.5</v>
      </c>
      <c r="L2014" s="1" t="s">
        <v>6554</v>
      </c>
      <c r="M2014" s="1" t="s">
        <v>6929</v>
      </c>
      <c r="N2014" s="1" t="s">
        <v>6802</v>
      </c>
      <c r="O2014" s="1" t="s">
        <v>6554</v>
      </c>
      <c r="P2014" s="21" t="s">
        <v>6561</v>
      </c>
      <c r="U2014" s="1" t="str">
        <f t="shared" si="116"/>
        <v>'580</v>
      </c>
      <c r="V2014" s="1" t="s">
        <v>6854</v>
      </c>
      <c r="AI2014" s="1"/>
      <c r="AM2014" s="1" t="s">
        <v>3665</v>
      </c>
    </row>
    <row r="2015" spans="1:39" x14ac:dyDescent="0.2">
      <c r="A2015" s="1" t="s">
        <v>3667</v>
      </c>
      <c r="B2015" s="1" t="s">
        <v>3668</v>
      </c>
      <c r="C2015" s="57">
        <v>0</v>
      </c>
      <c r="D2015" s="57">
        <v>157595.44</v>
      </c>
      <c r="E2015" s="58">
        <v>1085464.73</v>
      </c>
      <c r="F2015" s="58">
        <v>1101359.18</v>
      </c>
      <c r="G2015" s="57">
        <v>1085464.73</v>
      </c>
      <c r="H2015" s="57">
        <v>1258954.6200000001</v>
      </c>
      <c r="I2015" s="57">
        <v>0</v>
      </c>
      <c r="J2015" s="57">
        <v>173489.89</v>
      </c>
      <c r="K2015" s="57">
        <f t="shared" si="115"/>
        <v>-173489.89</v>
      </c>
      <c r="L2015" s="1" t="s">
        <v>6554</v>
      </c>
      <c r="M2015" s="1" t="s">
        <v>6929</v>
      </c>
      <c r="N2015" s="1" t="s">
        <v>6802</v>
      </c>
      <c r="O2015" s="1" t="s">
        <v>6554</v>
      </c>
      <c r="P2015" s="21" t="s">
        <v>6561</v>
      </c>
      <c r="U2015" s="1" t="str">
        <f t="shared" si="116"/>
        <v>'580</v>
      </c>
      <c r="V2015" s="1" t="s">
        <v>6854</v>
      </c>
      <c r="AI2015" s="1"/>
      <c r="AM2015" s="1" t="s">
        <v>3667</v>
      </c>
    </row>
    <row r="2016" spans="1:39" x14ac:dyDescent="0.2">
      <c r="A2016" s="1" t="s">
        <v>3669</v>
      </c>
      <c r="B2016" s="1" t="s">
        <v>3670</v>
      </c>
      <c r="C2016" s="57">
        <v>0</v>
      </c>
      <c r="D2016" s="57">
        <v>426.44</v>
      </c>
      <c r="E2016" s="58">
        <v>244.54</v>
      </c>
      <c r="F2016" s="58">
        <v>360.38</v>
      </c>
      <c r="G2016" s="57">
        <v>244.54</v>
      </c>
      <c r="H2016" s="57">
        <v>786.82</v>
      </c>
      <c r="I2016" s="57">
        <v>0</v>
      </c>
      <c r="J2016" s="57">
        <v>542.28</v>
      </c>
      <c r="K2016" s="57">
        <f t="shared" si="115"/>
        <v>-542.28</v>
      </c>
      <c r="L2016" s="1" t="s">
        <v>6554</v>
      </c>
      <c r="M2016" s="1" t="s">
        <v>6929</v>
      </c>
      <c r="N2016" s="1" t="s">
        <v>6802</v>
      </c>
      <c r="O2016" s="1" t="s">
        <v>6554</v>
      </c>
      <c r="P2016" s="21" t="s">
        <v>6561</v>
      </c>
      <c r="U2016" s="1" t="str">
        <f t="shared" si="116"/>
        <v>'580</v>
      </c>
      <c r="V2016" s="1" t="s">
        <v>6854</v>
      </c>
      <c r="AI2016" s="1"/>
      <c r="AM2016" s="1" t="s">
        <v>3669</v>
      </c>
    </row>
    <row r="2017" spans="1:39" x14ac:dyDescent="0.2">
      <c r="A2017" s="1" t="s">
        <v>3671</v>
      </c>
      <c r="B2017" s="1" t="s">
        <v>3672</v>
      </c>
      <c r="C2017" s="57">
        <v>0</v>
      </c>
      <c r="D2017" s="57">
        <v>0</v>
      </c>
      <c r="E2017" s="58">
        <v>0</v>
      </c>
      <c r="F2017" s="58">
        <v>6691.13</v>
      </c>
      <c r="G2017" s="57">
        <v>0</v>
      </c>
      <c r="H2017" s="57">
        <v>6691.13</v>
      </c>
      <c r="I2017" s="57">
        <v>0</v>
      </c>
      <c r="J2017" s="57">
        <v>6691.13</v>
      </c>
      <c r="K2017" s="57">
        <f t="shared" si="115"/>
        <v>-6691.13</v>
      </c>
      <c r="L2017" s="1" t="s">
        <v>6554</v>
      </c>
      <c r="M2017" s="1" t="s">
        <v>6929</v>
      </c>
      <c r="N2017" s="1" t="s">
        <v>6802</v>
      </c>
      <c r="O2017" s="1" t="s">
        <v>6554</v>
      </c>
      <c r="P2017" s="21" t="s">
        <v>6561</v>
      </c>
      <c r="U2017" s="1" t="str">
        <f t="shared" si="116"/>
        <v>'580</v>
      </c>
      <c r="V2017" s="1" t="s">
        <v>6854</v>
      </c>
      <c r="AI2017" s="1"/>
      <c r="AM2017" s="1" t="s">
        <v>3671</v>
      </c>
    </row>
    <row r="2018" spans="1:39" x14ac:dyDescent="0.2">
      <c r="A2018" s="1" t="s">
        <v>6223</v>
      </c>
      <c r="B2018" s="1" t="s">
        <v>6224</v>
      </c>
      <c r="C2018" s="57">
        <v>0</v>
      </c>
      <c r="D2018" s="57">
        <v>389.97</v>
      </c>
      <c r="E2018" s="58">
        <v>1089.27</v>
      </c>
      <c r="F2018" s="58">
        <v>699.3</v>
      </c>
      <c r="G2018" s="57">
        <v>1089.27</v>
      </c>
      <c r="H2018" s="57">
        <v>1089.27</v>
      </c>
      <c r="I2018" s="57">
        <v>0</v>
      </c>
      <c r="J2018" s="57">
        <v>0</v>
      </c>
      <c r="K2018" s="57">
        <f t="shared" si="115"/>
        <v>0</v>
      </c>
      <c r="L2018" s="1" t="s">
        <v>6554</v>
      </c>
      <c r="M2018" s="1" t="s">
        <v>6929</v>
      </c>
      <c r="N2018" s="1" t="s">
        <v>6802</v>
      </c>
      <c r="O2018" s="1" t="s">
        <v>6554</v>
      </c>
      <c r="P2018" s="21" t="s">
        <v>6561</v>
      </c>
      <c r="U2018" s="1" t="str">
        <f t="shared" si="116"/>
        <v>'580</v>
      </c>
      <c r="V2018" s="1" t="s">
        <v>6854</v>
      </c>
      <c r="AI2018" s="1"/>
      <c r="AM2018" s="1" t="e">
        <v>#N/A</v>
      </c>
    </row>
    <row r="2019" spans="1:39" x14ac:dyDescent="0.2">
      <c r="A2019" s="1" t="s">
        <v>3673</v>
      </c>
      <c r="B2019" s="1" t="s">
        <v>3674</v>
      </c>
      <c r="C2019" s="57">
        <v>0</v>
      </c>
      <c r="D2019" s="57">
        <v>534265.13</v>
      </c>
      <c r="E2019" s="58">
        <v>595440.28</v>
      </c>
      <c r="F2019" s="58">
        <v>614377.73</v>
      </c>
      <c r="G2019" s="57">
        <v>595440.28</v>
      </c>
      <c r="H2019" s="57">
        <v>1148642.8600000001</v>
      </c>
      <c r="I2019" s="57">
        <v>0</v>
      </c>
      <c r="J2019" s="57">
        <v>553202.57999999996</v>
      </c>
      <c r="K2019" s="57">
        <f t="shared" si="115"/>
        <v>-553202.57999999996</v>
      </c>
      <c r="L2019" s="1" t="s">
        <v>6554</v>
      </c>
      <c r="M2019" s="1" t="s">
        <v>6929</v>
      </c>
      <c r="N2019" s="1" t="s">
        <v>6802</v>
      </c>
      <c r="O2019" s="1" t="s">
        <v>6554</v>
      </c>
      <c r="P2019" s="21" t="s">
        <v>6561</v>
      </c>
      <c r="U2019" s="1" t="str">
        <f t="shared" si="116"/>
        <v>'580</v>
      </c>
      <c r="V2019" s="1" t="s">
        <v>6854</v>
      </c>
      <c r="AI2019" s="1"/>
      <c r="AM2019" s="1" t="s">
        <v>3673</v>
      </c>
    </row>
    <row r="2020" spans="1:39" x14ac:dyDescent="0.2">
      <c r="A2020" s="1" t="s">
        <v>3675</v>
      </c>
      <c r="B2020" s="1" t="s">
        <v>3676</v>
      </c>
      <c r="C2020" s="57">
        <v>0</v>
      </c>
      <c r="D2020" s="57">
        <v>0</v>
      </c>
      <c r="E2020" s="58">
        <v>3268.11</v>
      </c>
      <c r="F2020" s="58">
        <v>23044.59</v>
      </c>
      <c r="G2020" s="57">
        <v>3268.11</v>
      </c>
      <c r="H2020" s="57">
        <v>23044.59</v>
      </c>
      <c r="I2020" s="57">
        <v>0</v>
      </c>
      <c r="J2020" s="57">
        <v>19776.48</v>
      </c>
      <c r="K2020" s="57">
        <f t="shared" si="115"/>
        <v>-19776.48</v>
      </c>
      <c r="L2020" s="1" t="s">
        <v>6554</v>
      </c>
      <c r="M2020" s="1" t="s">
        <v>6929</v>
      </c>
      <c r="N2020" s="1" t="s">
        <v>6802</v>
      </c>
      <c r="O2020" s="1" t="s">
        <v>6554</v>
      </c>
      <c r="P2020" s="21" t="s">
        <v>6561</v>
      </c>
      <c r="U2020" s="1" t="str">
        <f t="shared" si="116"/>
        <v>'580</v>
      </c>
      <c r="V2020" s="1" t="s">
        <v>6854</v>
      </c>
      <c r="AI2020" s="1"/>
      <c r="AM2020" s="1" t="s">
        <v>3675</v>
      </c>
    </row>
    <row r="2021" spans="1:39" x14ac:dyDescent="0.2">
      <c r="A2021" s="1" t="s">
        <v>3677</v>
      </c>
      <c r="B2021" s="1" t="s">
        <v>3678</v>
      </c>
      <c r="C2021" s="57">
        <v>0</v>
      </c>
      <c r="D2021" s="57">
        <v>16985.61</v>
      </c>
      <c r="E2021" s="58">
        <v>15452.65</v>
      </c>
      <c r="F2021" s="58">
        <v>14619.81</v>
      </c>
      <c r="G2021" s="57">
        <v>15452.65</v>
      </c>
      <c r="H2021" s="57">
        <v>31605.42</v>
      </c>
      <c r="I2021" s="57">
        <v>0</v>
      </c>
      <c r="J2021" s="57">
        <v>16152.77</v>
      </c>
      <c r="K2021" s="57">
        <f t="shared" si="115"/>
        <v>-16152.77</v>
      </c>
      <c r="L2021" s="1" t="s">
        <v>6554</v>
      </c>
      <c r="M2021" s="1" t="s">
        <v>6929</v>
      </c>
      <c r="N2021" s="1" t="s">
        <v>6802</v>
      </c>
      <c r="O2021" s="1" t="s">
        <v>6554</v>
      </c>
      <c r="P2021" s="21" t="s">
        <v>6561</v>
      </c>
      <c r="U2021" s="1" t="str">
        <f t="shared" si="116"/>
        <v>'580</v>
      </c>
      <c r="V2021" s="1" t="s">
        <v>6854</v>
      </c>
      <c r="AI2021" s="1"/>
      <c r="AM2021" s="1" t="s">
        <v>3677</v>
      </c>
    </row>
    <row r="2022" spans="1:39" x14ac:dyDescent="0.2">
      <c r="A2022" s="1" t="s">
        <v>3679</v>
      </c>
      <c r="B2022" s="1" t="s">
        <v>3680</v>
      </c>
      <c r="C2022" s="57">
        <v>0</v>
      </c>
      <c r="D2022" s="57">
        <v>13092.16</v>
      </c>
      <c r="E2022" s="58">
        <v>1358.28</v>
      </c>
      <c r="F2022" s="58">
        <v>5692.79</v>
      </c>
      <c r="G2022" s="57">
        <v>1358.28</v>
      </c>
      <c r="H2022" s="57">
        <v>18784.95</v>
      </c>
      <c r="I2022" s="57">
        <v>0</v>
      </c>
      <c r="J2022" s="57">
        <v>17426.669999999998</v>
      </c>
      <c r="K2022" s="57">
        <f t="shared" si="115"/>
        <v>-17426.669999999998</v>
      </c>
      <c r="L2022" s="1" t="s">
        <v>6554</v>
      </c>
      <c r="M2022" s="1" t="s">
        <v>6929</v>
      </c>
      <c r="N2022" s="1" t="s">
        <v>6802</v>
      </c>
      <c r="O2022" s="1" t="s">
        <v>6554</v>
      </c>
      <c r="P2022" s="21" t="s">
        <v>6561</v>
      </c>
      <c r="U2022" s="1" t="str">
        <f t="shared" si="116"/>
        <v>'580</v>
      </c>
      <c r="V2022" s="1" t="s">
        <v>6854</v>
      </c>
      <c r="AI2022" s="1"/>
      <c r="AM2022" s="1" t="s">
        <v>3679</v>
      </c>
    </row>
    <row r="2023" spans="1:39" x14ac:dyDescent="0.2">
      <c r="A2023" s="1" t="s">
        <v>3681</v>
      </c>
      <c r="B2023" s="1" t="s">
        <v>3682</v>
      </c>
      <c r="C2023" s="57">
        <v>0</v>
      </c>
      <c r="D2023" s="57">
        <v>234396.83</v>
      </c>
      <c r="E2023" s="58">
        <v>1774876.64</v>
      </c>
      <c r="F2023" s="58">
        <v>1778242.9</v>
      </c>
      <c r="G2023" s="57">
        <v>1774876.64</v>
      </c>
      <c r="H2023" s="57">
        <v>2012639.73</v>
      </c>
      <c r="I2023" s="57">
        <v>0</v>
      </c>
      <c r="J2023" s="57">
        <v>237763.09</v>
      </c>
      <c r="K2023" s="57">
        <f t="shared" si="115"/>
        <v>-237763.09</v>
      </c>
      <c r="L2023" s="1" t="s">
        <v>6554</v>
      </c>
      <c r="M2023" s="1" t="s">
        <v>6929</v>
      </c>
      <c r="N2023" s="1" t="s">
        <v>6802</v>
      </c>
      <c r="O2023" s="1" t="s">
        <v>6554</v>
      </c>
      <c r="P2023" s="21" t="s">
        <v>6561</v>
      </c>
      <c r="U2023" s="1" t="str">
        <f t="shared" si="116"/>
        <v>'580</v>
      </c>
      <c r="V2023" s="1" t="s">
        <v>6854</v>
      </c>
      <c r="AI2023" s="1"/>
      <c r="AM2023" s="1" t="s">
        <v>3681</v>
      </c>
    </row>
    <row r="2024" spans="1:39" x14ac:dyDescent="0.2">
      <c r="A2024" s="1" t="s">
        <v>3683</v>
      </c>
      <c r="B2024" s="1" t="s">
        <v>3684</v>
      </c>
      <c r="C2024" s="57">
        <v>0</v>
      </c>
      <c r="D2024" s="57">
        <v>0</v>
      </c>
      <c r="E2024" s="58">
        <v>18610.34</v>
      </c>
      <c r="F2024" s="58">
        <v>33977.81</v>
      </c>
      <c r="G2024" s="57">
        <v>18610.34</v>
      </c>
      <c r="H2024" s="57">
        <v>33977.81</v>
      </c>
      <c r="I2024" s="57">
        <v>0</v>
      </c>
      <c r="J2024" s="57">
        <v>15367.47</v>
      </c>
      <c r="K2024" s="57">
        <f t="shared" si="115"/>
        <v>-15367.47</v>
      </c>
      <c r="L2024" s="1" t="s">
        <v>6554</v>
      </c>
      <c r="M2024" s="1" t="s">
        <v>6929</v>
      </c>
      <c r="N2024" s="1" t="s">
        <v>6802</v>
      </c>
      <c r="O2024" s="1" t="s">
        <v>6554</v>
      </c>
      <c r="P2024" s="21" t="s">
        <v>6561</v>
      </c>
      <c r="U2024" s="1" t="str">
        <f t="shared" si="116"/>
        <v>'580</v>
      </c>
      <c r="V2024" s="1" t="s">
        <v>6854</v>
      </c>
      <c r="AI2024" s="1"/>
      <c r="AM2024" s="1" t="s">
        <v>3683</v>
      </c>
    </row>
    <row r="2025" spans="1:39" x14ac:dyDescent="0.2">
      <c r="A2025" s="1" t="s">
        <v>3685</v>
      </c>
      <c r="B2025" s="1" t="s">
        <v>3686</v>
      </c>
      <c r="C2025" s="57">
        <v>0</v>
      </c>
      <c r="D2025" s="57">
        <v>37159.480000000003</v>
      </c>
      <c r="E2025" s="58">
        <v>43035.4</v>
      </c>
      <c r="F2025" s="58">
        <v>48484.35</v>
      </c>
      <c r="G2025" s="57">
        <v>43035.4</v>
      </c>
      <c r="H2025" s="57">
        <v>85643.83</v>
      </c>
      <c r="I2025" s="57">
        <v>0</v>
      </c>
      <c r="J2025" s="57">
        <v>42608.43</v>
      </c>
      <c r="K2025" s="57">
        <f t="shared" si="115"/>
        <v>-42608.43</v>
      </c>
      <c r="L2025" s="1" t="s">
        <v>6554</v>
      </c>
      <c r="M2025" s="1" t="s">
        <v>6929</v>
      </c>
      <c r="N2025" s="1" t="s">
        <v>6802</v>
      </c>
      <c r="O2025" s="1" t="s">
        <v>6554</v>
      </c>
      <c r="P2025" s="21" t="s">
        <v>6561</v>
      </c>
      <c r="U2025" s="1" t="str">
        <f t="shared" si="116"/>
        <v>'580</v>
      </c>
      <c r="V2025" s="1" t="s">
        <v>6854</v>
      </c>
      <c r="AI2025" s="1"/>
      <c r="AM2025" s="1" t="s">
        <v>3685</v>
      </c>
    </row>
    <row r="2026" spans="1:39" x14ac:dyDescent="0.2">
      <c r="A2026" s="1" t="s">
        <v>3687</v>
      </c>
      <c r="B2026" s="1" t="s">
        <v>3688</v>
      </c>
      <c r="C2026" s="57">
        <v>0</v>
      </c>
      <c r="D2026" s="57">
        <v>1482.93</v>
      </c>
      <c r="E2026" s="58">
        <v>153.86000000000001</v>
      </c>
      <c r="F2026" s="58">
        <v>714.18</v>
      </c>
      <c r="G2026" s="57">
        <v>153.86000000000001</v>
      </c>
      <c r="H2026" s="57">
        <v>2197.11</v>
      </c>
      <c r="I2026" s="57">
        <v>0</v>
      </c>
      <c r="J2026" s="57">
        <v>2043.25</v>
      </c>
      <c r="K2026" s="57">
        <f t="shared" si="115"/>
        <v>-2043.25</v>
      </c>
      <c r="L2026" s="1" t="s">
        <v>6554</v>
      </c>
      <c r="M2026" s="1" t="s">
        <v>6929</v>
      </c>
      <c r="N2026" s="1" t="s">
        <v>6802</v>
      </c>
      <c r="O2026" s="1" t="s">
        <v>6554</v>
      </c>
      <c r="P2026" s="21" t="s">
        <v>6561</v>
      </c>
      <c r="U2026" s="1" t="str">
        <f t="shared" si="116"/>
        <v>'580</v>
      </c>
      <c r="V2026" s="1" t="s">
        <v>6854</v>
      </c>
      <c r="AI2026" s="1"/>
      <c r="AM2026" s="1" t="s">
        <v>3687</v>
      </c>
    </row>
    <row r="2027" spans="1:39" x14ac:dyDescent="0.2">
      <c r="A2027" s="1" t="s">
        <v>3689</v>
      </c>
      <c r="B2027" s="1" t="s">
        <v>3690</v>
      </c>
      <c r="C2027" s="57">
        <v>0</v>
      </c>
      <c r="D2027" s="57">
        <v>13408.77</v>
      </c>
      <c r="E2027" s="58">
        <v>13782.43</v>
      </c>
      <c r="F2027" s="58">
        <v>18909.47</v>
      </c>
      <c r="G2027" s="57">
        <v>13782.43</v>
      </c>
      <c r="H2027" s="57">
        <v>32318.240000000002</v>
      </c>
      <c r="I2027" s="57">
        <v>0</v>
      </c>
      <c r="J2027" s="57">
        <v>18535.810000000001</v>
      </c>
      <c r="K2027" s="57">
        <f t="shared" si="115"/>
        <v>-18535.810000000001</v>
      </c>
      <c r="L2027" s="1" t="s">
        <v>6554</v>
      </c>
      <c r="M2027" s="1" t="s">
        <v>6929</v>
      </c>
      <c r="N2027" s="1" t="s">
        <v>6802</v>
      </c>
      <c r="O2027" s="1" t="s">
        <v>6554</v>
      </c>
      <c r="P2027" s="21" t="s">
        <v>6561</v>
      </c>
      <c r="U2027" s="1" t="str">
        <f t="shared" si="116"/>
        <v>'580</v>
      </c>
      <c r="V2027" s="1" t="s">
        <v>6854</v>
      </c>
      <c r="AI2027" s="1"/>
      <c r="AM2027" s="1" t="s">
        <v>3689</v>
      </c>
    </row>
    <row r="2028" spans="1:39" x14ac:dyDescent="0.2">
      <c r="A2028" s="1" t="s">
        <v>3691</v>
      </c>
      <c r="B2028" s="1" t="s">
        <v>3692</v>
      </c>
      <c r="C2028" s="57">
        <v>0</v>
      </c>
      <c r="D2028" s="57">
        <v>1004.62</v>
      </c>
      <c r="E2028" s="58">
        <v>1025.8399999999999</v>
      </c>
      <c r="F2028" s="58">
        <v>1410.54</v>
      </c>
      <c r="G2028" s="57">
        <v>1025.8399999999999</v>
      </c>
      <c r="H2028" s="57">
        <v>2415.16</v>
      </c>
      <c r="I2028" s="57">
        <v>0</v>
      </c>
      <c r="J2028" s="57">
        <v>1389.32</v>
      </c>
      <c r="K2028" s="57">
        <f t="shared" si="115"/>
        <v>-1389.32</v>
      </c>
      <c r="L2028" s="1" t="s">
        <v>6554</v>
      </c>
      <c r="M2028" s="1" t="s">
        <v>6929</v>
      </c>
      <c r="N2028" s="1" t="s">
        <v>6802</v>
      </c>
      <c r="O2028" s="1" t="s">
        <v>6554</v>
      </c>
      <c r="P2028" s="21" t="s">
        <v>6561</v>
      </c>
      <c r="U2028" s="1" t="str">
        <f t="shared" si="116"/>
        <v>'580</v>
      </c>
      <c r="V2028" s="1" t="s">
        <v>6854</v>
      </c>
      <c r="AI2028" s="1"/>
      <c r="AM2028" s="1" t="s">
        <v>3691</v>
      </c>
    </row>
    <row r="2029" spans="1:39" x14ac:dyDescent="0.2">
      <c r="A2029" s="1" t="s">
        <v>6225</v>
      </c>
      <c r="B2029" s="1" t="s">
        <v>6226</v>
      </c>
      <c r="C2029" s="57">
        <v>0</v>
      </c>
      <c r="D2029" s="57">
        <v>0</v>
      </c>
      <c r="E2029" s="58">
        <v>185.41</v>
      </c>
      <c r="F2029" s="58">
        <v>185.41</v>
      </c>
      <c r="G2029" s="57">
        <v>185.41</v>
      </c>
      <c r="H2029" s="57">
        <v>185.41</v>
      </c>
      <c r="I2029" s="57">
        <v>0</v>
      </c>
      <c r="J2029" s="57">
        <v>0</v>
      </c>
      <c r="K2029" s="57">
        <f t="shared" si="115"/>
        <v>0</v>
      </c>
      <c r="L2029" s="1" t="s">
        <v>6554</v>
      </c>
      <c r="M2029" s="1" t="s">
        <v>6929</v>
      </c>
      <c r="N2029" s="1" t="s">
        <v>6802</v>
      </c>
      <c r="O2029" s="1" t="s">
        <v>6554</v>
      </c>
      <c r="P2029" s="21" t="s">
        <v>6561</v>
      </c>
      <c r="U2029" s="1" t="str">
        <f t="shared" si="116"/>
        <v>'580</v>
      </c>
      <c r="V2029" s="1" t="s">
        <v>6854</v>
      </c>
      <c r="AI2029" s="1"/>
      <c r="AM2029" s="1" t="e">
        <v>#N/A</v>
      </c>
    </row>
    <row r="2030" spans="1:39" x14ac:dyDescent="0.2">
      <c r="A2030" s="1" t="s">
        <v>3693</v>
      </c>
      <c r="B2030" s="1" t="s">
        <v>3694</v>
      </c>
      <c r="C2030" s="57">
        <v>0</v>
      </c>
      <c r="D2030" s="57">
        <v>53948.61</v>
      </c>
      <c r="E2030" s="58">
        <v>61247.65</v>
      </c>
      <c r="F2030" s="58">
        <v>69884.33</v>
      </c>
      <c r="G2030" s="57">
        <v>61247.65</v>
      </c>
      <c r="H2030" s="57">
        <v>123832.94</v>
      </c>
      <c r="I2030" s="57">
        <v>0</v>
      </c>
      <c r="J2030" s="57">
        <v>62585.29</v>
      </c>
      <c r="K2030" s="57">
        <f t="shared" si="115"/>
        <v>-62585.29</v>
      </c>
      <c r="L2030" s="1" t="s">
        <v>6554</v>
      </c>
      <c r="M2030" s="1" t="s">
        <v>6929</v>
      </c>
      <c r="N2030" s="1" t="s">
        <v>6802</v>
      </c>
      <c r="O2030" s="1" t="s">
        <v>6554</v>
      </c>
      <c r="P2030" s="21" t="s">
        <v>6561</v>
      </c>
      <c r="U2030" s="1" t="str">
        <f t="shared" si="116"/>
        <v>'580</v>
      </c>
      <c r="V2030" s="1" t="s">
        <v>6854</v>
      </c>
      <c r="AI2030" s="1"/>
      <c r="AM2030" s="1" t="s">
        <v>3693</v>
      </c>
    </row>
    <row r="2031" spans="1:39" x14ac:dyDescent="0.2">
      <c r="A2031" s="1" t="s">
        <v>3695</v>
      </c>
      <c r="B2031" s="1" t="s">
        <v>3696</v>
      </c>
      <c r="C2031" s="57">
        <v>0</v>
      </c>
      <c r="D2031" s="57">
        <v>41026.339999999997</v>
      </c>
      <c r="E2031" s="58">
        <v>88571.95</v>
      </c>
      <c r="F2031" s="58">
        <v>58455.61</v>
      </c>
      <c r="G2031" s="57">
        <v>88571.95</v>
      </c>
      <c r="H2031" s="57">
        <v>99481.95</v>
      </c>
      <c r="I2031" s="57">
        <v>0</v>
      </c>
      <c r="J2031" s="57">
        <v>10910</v>
      </c>
      <c r="K2031" s="57">
        <f t="shared" si="115"/>
        <v>-10910</v>
      </c>
      <c r="L2031" s="1" t="s">
        <v>6554</v>
      </c>
      <c r="M2031" s="1" t="s">
        <v>6929</v>
      </c>
      <c r="N2031" s="1" t="s">
        <v>6802</v>
      </c>
      <c r="O2031" s="1" t="s">
        <v>6554</v>
      </c>
      <c r="P2031" s="21" t="s">
        <v>6561</v>
      </c>
      <c r="U2031" s="1" t="str">
        <f t="shared" si="116"/>
        <v>'580</v>
      </c>
      <c r="V2031" s="1" t="s">
        <v>6854</v>
      </c>
      <c r="AI2031" s="1"/>
      <c r="AM2031" s="1" t="s">
        <v>3695</v>
      </c>
    </row>
    <row r="2032" spans="1:39" x14ac:dyDescent="0.2">
      <c r="A2032" s="1" t="s">
        <v>3697</v>
      </c>
      <c r="B2032" s="1" t="s">
        <v>3698</v>
      </c>
      <c r="C2032" s="57">
        <v>0</v>
      </c>
      <c r="D2032" s="57">
        <v>250680.65</v>
      </c>
      <c r="E2032" s="58">
        <v>98349.51</v>
      </c>
      <c r="F2032" s="58">
        <v>295766.02</v>
      </c>
      <c r="G2032" s="57">
        <v>98349.51</v>
      </c>
      <c r="H2032" s="57">
        <v>546446.67000000004</v>
      </c>
      <c r="I2032" s="57">
        <v>0</v>
      </c>
      <c r="J2032" s="57">
        <v>448097.16</v>
      </c>
      <c r="K2032" s="57">
        <f t="shared" si="115"/>
        <v>-448097.16</v>
      </c>
      <c r="L2032" s="1" t="s">
        <v>6554</v>
      </c>
      <c r="M2032" s="1" t="s">
        <v>6929</v>
      </c>
      <c r="N2032" s="1" t="s">
        <v>6802</v>
      </c>
      <c r="O2032" s="1" t="s">
        <v>6554</v>
      </c>
      <c r="P2032" s="21" t="s">
        <v>6561</v>
      </c>
      <c r="U2032" s="1" t="str">
        <f t="shared" si="116"/>
        <v>'580</v>
      </c>
      <c r="V2032" s="1" t="s">
        <v>6854</v>
      </c>
      <c r="AI2032" s="1"/>
      <c r="AM2032" s="1" t="s">
        <v>3697</v>
      </c>
    </row>
    <row r="2033" spans="1:39" x14ac:dyDescent="0.2">
      <c r="A2033" s="1" t="s">
        <v>3699</v>
      </c>
      <c r="B2033" s="1" t="s">
        <v>3700</v>
      </c>
      <c r="C2033" s="57">
        <v>0</v>
      </c>
      <c r="D2033" s="57">
        <v>0</v>
      </c>
      <c r="E2033" s="58">
        <v>118.81</v>
      </c>
      <c r="F2033" s="58">
        <v>8573.2900000000009</v>
      </c>
      <c r="G2033" s="57">
        <v>118.81</v>
      </c>
      <c r="H2033" s="57">
        <v>8573.2900000000009</v>
      </c>
      <c r="I2033" s="57">
        <v>0</v>
      </c>
      <c r="J2033" s="57">
        <v>8454.48</v>
      </c>
      <c r="K2033" s="57">
        <f t="shared" si="115"/>
        <v>-8454.48</v>
      </c>
      <c r="L2033" s="1" t="s">
        <v>6554</v>
      </c>
      <c r="M2033" s="1" t="s">
        <v>6929</v>
      </c>
      <c r="N2033" s="1" t="s">
        <v>6802</v>
      </c>
      <c r="O2033" s="1" t="s">
        <v>6554</v>
      </c>
      <c r="P2033" s="21" t="s">
        <v>6561</v>
      </c>
      <c r="U2033" s="1" t="str">
        <f t="shared" si="116"/>
        <v>'580</v>
      </c>
      <c r="V2033" s="1" t="s">
        <v>6854</v>
      </c>
      <c r="AI2033" s="1"/>
      <c r="AM2033" s="1" t="s">
        <v>3699</v>
      </c>
    </row>
    <row r="2034" spans="1:39" x14ac:dyDescent="0.2">
      <c r="A2034" s="1" t="s">
        <v>3701</v>
      </c>
      <c r="B2034" s="1" t="s">
        <v>3702</v>
      </c>
      <c r="C2034" s="57">
        <v>0</v>
      </c>
      <c r="D2034" s="57">
        <v>11797.36</v>
      </c>
      <c r="E2034" s="58">
        <v>4965.03</v>
      </c>
      <c r="F2034" s="58">
        <v>9575.91</v>
      </c>
      <c r="G2034" s="57">
        <v>4965.03</v>
      </c>
      <c r="H2034" s="57">
        <v>21373.27</v>
      </c>
      <c r="I2034" s="57">
        <v>0</v>
      </c>
      <c r="J2034" s="57">
        <v>16408.240000000002</v>
      </c>
      <c r="K2034" s="57">
        <f t="shared" si="115"/>
        <v>-16408.240000000002</v>
      </c>
      <c r="L2034" s="1" t="s">
        <v>6554</v>
      </c>
      <c r="M2034" s="1" t="s">
        <v>6929</v>
      </c>
      <c r="N2034" s="1" t="s">
        <v>6802</v>
      </c>
      <c r="O2034" s="1" t="s">
        <v>6554</v>
      </c>
      <c r="P2034" s="21" t="s">
        <v>6561</v>
      </c>
      <c r="U2034" s="1" t="str">
        <f t="shared" si="116"/>
        <v>'580</v>
      </c>
      <c r="V2034" s="1" t="s">
        <v>6854</v>
      </c>
      <c r="AI2034" s="1"/>
      <c r="AM2034" s="1" t="s">
        <v>3701</v>
      </c>
    </row>
    <row r="2035" spans="1:39" x14ac:dyDescent="0.2">
      <c r="A2035" s="1" t="s">
        <v>3703</v>
      </c>
      <c r="B2035" s="1" t="s">
        <v>3704</v>
      </c>
      <c r="C2035" s="57">
        <v>0</v>
      </c>
      <c r="D2035" s="57">
        <v>3166.58</v>
      </c>
      <c r="E2035" s="58">
        <v>763.38</v>
      </c>
      <c r="F2035" s="58">
        <v>1846.28</v>
      </c>
      <c r="G2035" s="57">
        <v>763.38</v>
      </c>
      <c r="H2035" s="57">
        <v>5012.8599999999997</v>
      </c>
      <c r="I2035" s="57">
        <v>0</v>
      </c>
      <c r="J2035" s="57">
        <v>4249.4799999999996</v>
      </c>
      <c r="K2035" s="57">
        <f t="shared" si="115"/>
        <v>-4249.4799999999996</v>
      </c>
      <c r="L2035" s="1" t="s">
        <v>6554</v>
      </c>
      <c r="M2035" s="1" t="s">
        <v>6929</v>
      </c>
      <c r="N2035" s="1" t="s">
        <v>6802</v>
      </c>
      <c r="O2035" s="1" t="s">
        <v>6554</v>
      </c>
      <c r="P2035" s="21" t="s">
        <v>6561</v>
      </c>
      <c r="U2035" s="1" t="str">
        <f t="shared" si="116"/>
        <v>'580</v>
      </c>
      <c r="V2035" s="1" t="s">
        <v>6854</v>
      </c>
      <c r="AI2035" s="1"/>
      <c r="AM2035" s="1" t="s">
        <v>3703</v>
      </c>
    </row>
    <row r="2036" spans="1:39" x14ac:dyDescent="0.2">
      <c r="A2036" s="1" t="s">
        <v>3705</v>
      </c>
      <c r="B2036" s="1" t="s">
        <v>3706</v>
      </c>
      <c r="C2036" s="57">
        <v>0</v>
      </c>
      <c r="D2036" s="57">
        <v>196424.6</v>
      </c>
      <c r="E2036" s="58">
        <v>1604761.76</v>
      </c>
      <c r="F2036" s="58">
        <v>1651935.8</v>
      </c>
      <c r="G2036" s="57">
        <v>1604761.76</v>
      </c>
      <c r="H2036" s="57">
        <v>1848360.4</v>
      </c>
      <c r="I2036" s="57">
        <v>0</v>
      </c>
      <c r="J2036" s="57">
        <v>243598.64</v>
      </c>
      <c r="K2036" s="57">
        <f t="shared" si="115"/>
        <v>-243598.64</v>
      </c>
      <c r="L2036" s="1" t="s">
        <v>6554</v>
      </c>
      <c r="M2036" s="1" t="s">
        <v>6929</v>
      </c>
      <c r="N2036" s="1" t="s">
        <v>6802</v>
      </c>
      <c r="O2036" s="1" t="s">
        <v>6554</v>
      </c>
      <c r="P2036" s="21" t="s">
        <v>6561</v>
      </c>
      <c r="U2036" s="1" t="str">
        <f t="shared" si="116"/>
        <v>'580</v>
      </c>
      <c r="V2036" s="1" t="s">
        <v>6854</v>
      </c>
      <c r="AI2036" s="1"/>
      <c r="AM2036" s="1" t="s">
        <v>3705</v>
      </c>
    </row>
    <row r="2037" spans="1:39" x14ac:dyDescent="0.2">
      <c r="A2037" s="1" t="s">
        <v>3707</v>
      </c>
      <c r="B2037" s="1" t="s">
        <v>3708</v>
      </c>
      <c r="C2037" s="57">
        <v>0</v>
      </c>
      <c r="D2037" s="57">
        <v>0</v>
      </c>
      <c r="E2037" s="58">
        <v>31345.42</v>
      </c>
      <c r="F2037" s="58">
        <v>41651.360000000001</v>
      </c>
      <c r="G2037" s="57">
        <v>31345.42</v>
      </c>
      <c r="H2037" s="57">
        <v>41651.360000000001</v>
      </c>
      <c r="I2037" s="57">
        <v>0</v>
      </c>
      <c r="J2037" s="57">
        <v>10305.94</v>
      </c>
      <c r="K2037" s="57">
        <f t="shared" si="115"/>
        <v>-10305.94</v>
      </c>
      <c r="L2037" s="1" t="s">
        <v>6554</v>
      </c>
      <c r="M2037" s="1" t="s">
        <v>6929</v>
      </c>
      <c r="N2037" s="1" t="s">
        <v>6802</v>
      </c>
      <c r="O2037" s="1" t="s">
        <v>6554</v>
      </c>
      <c r="P2037" s="21" t="s">
        <v>6561</v>
      </c>
      <c r="U2037" s="1" t="str">
        <f t="shared" si="116"/>
        <v>'580</v>
      </c>
      <c r="V2037" s="1" t="s">
        <v>6854</v>
      </c>
      <c r="AI2037" s="1"/>
      <c r="AM2037" s="1" t="s">
        <v>3707</v>
      </c>
    </row>
    <row r="2038" spans="1:39" x14ac:dyDescent="0.2">
      <c r="A2038" s="1" t="s">
        <v>3709</v>
      </c>
      <c r="B2038" s="1" t="s">
        <v>3710</v>
      </c>
      <c r="C2038" s="57">
        <v>0</v>
      </c>
      <c r="D2038" s="57">
        <v>31141.17</v>
      </c>
      <c r="E2038" s="58">
        <v>17656.740000000002</v>
      </c>
      <c r="F2038" s="58">
        <v>31012.66</v>
      </c>
      <c r="G2038" s="57">
        <v>17656.740000000002</v>
      </c>
      <c r="H2038" s="57">
        <v>62153.83</v>
      </c>
      <c r="I2038" s="57">
        <v>0</v>
      </c>
      <c r="J2038" s="57">
        <v>44497.09</v>
      </c>
      <c r="K2038" s="57">
        <f t="shared" si="115"/>
        <v>-44497.09</v>
      </c>
      <c r="L2038" s="1" t="s">
        <v>6554</v>
      </c>
      <c r="M2038" s="1" t="s">
        <v>6929</v>
      </c>
      <c r="N2038" s="1" t="s">
        <v>6802</v>
      </c>
      <c r="O2038" s="1" t="s">
        <v>6554</v>
      </c>
      <c r="P2038" s="21" t="s">
        <v>6561</v>
      </c>
      <c r="U2038" s="1" t="str">
        <f t="shared" si="116"/>
        <v>'580</v>
      </c>
      <c r="V2038" s="1" t="s">
        <v>6854</v>
      </c>
      <c r="AI2038" s="1"/>
      <c r="AM2038" s="1" t="s">
        <v>3709</v>
      </c>
    </row>
    <row r="2039" spans="1:39" x14ac:dyDescent="0.2">
      <c r="A2039" s="1" t="s">
        <v>3711</v>
      </c>
      <c r="B2039" s="1" t="s">
        <v>3712</v>
      </c>
      <c r="C2039" s="57">
        <v>0</v>
      </c>
      <c r="D2039" s="57">
        <v>431.31</v>
      </c>
      <c r="E2039" s="58">
        <v>93.97</v>
      </c>
      <c r="F2039" s="58">
        <v>277.41000000000003</v>
      </c>
      <c r="G2039" s="57">
        <v>93.97</v>
      </c>
      <c r="H2039" s="57">
        <v>708.72</v>
      </c>
      <c r="I2039" s="57">
        <v>0</v>
      </c>
      <c r="J2039" s="57">
        <v>614.75</v>
      </c>
      <c r="K2039" s="57">
        <f t="shared" si="115"/>
        <v>-614.75</v>
      </c>
      <c r="L2039" s="1" t="s">
        <v>6554</v>
      </c>
      <c r="M2039" s="1" t="s">
        <v>6929</v>
      </c>
      <c r="N2039" s="1" t="s">
        <v>6802</v>
      </c>
      <c r="O2039" s="1" t="s">
        <v>6554</v>
      </c>
      <c r="P2039" s="21" t="s">
        <v>6561</v>
      </c>
      <c r="U2039" s="1" t="str">
        <f t="shared" si="116"/>
        <v>'580</v>
      </c>
      <c r="V2039" s="1" t="s">
        <v>6854</v>
      </c>
      <c r="AI2039" s="1"/>
      <c r="AM2039" s="1" t="s">
        <v>3711</v>
      </c>
    </row>
    <row r="2040" spans="1:39" x14ac:dyDescent="0.2">
      <c r="A2040" s="1" t="s">
        <v>3713</v>
      </c>
      <c r="B2040" s="1" t="s">
        <v>3714</v>
      </c>
      <c r="C2040" s="57">
        <v>0</v>
      </c>
      <c r="D2040" s="57">
        <v>15104.49</v>
      </c>
      <c r="E2040" s="58">
        <v>5566.74</v>
      </c>
      <c r="F2040" s="58">
        <v>15347.05</v>
      </c>
      <c r="G2040" s="57">
        <v>5566.74</v>
      </c>
      <c r="H2040" s="57">
        <v>30451.54</v>
      </c>
      <c r="I2040" s="57">
        <v>0</v>
      </c>
      <c r="J2040" s="57">
        <v>24884.799999999999</v>
      </c>
      <c r="K2040" s="57">
        <f t="shared" si="115"/>
        <v>-24884.799999999999</v>
      </c>
      <c r="L2040" s="1" t="s">
        <v>6554</v>
      </c>
      <c r="M2040" s="1" t="s">
        <v>6929</v>
      </c>
      <c r="N2040" s="1" t="s">
        <v>6802</v>
      </c>
      <c r="O2040" s="1" t="s">
        <v>6554</v>
      </c>
      <c r="P2040" s="21" t="s">
        <v>6561</v>
      </c>
      <c r="U2040" s="1" t="str">
        <f t="shared" si="116"/>
        <v>'580</v>
      </c>
      <c r="V2040" s="1" t="s">
        <v>6854</v>
      </c>
      <c r="AI2040" s="1"/>
      <c r="AM2040" s="1" t="s">
        <v>3713</v>
      </c>
    </row>
    <row r="2041" spans="1:39" x14ac:dyDescent="0.2">
      <c r="A2041" s="1" t="s">
        <v>3715</v>
      </c>
      <c r="B2041" s="1" t="s">
        <v>3716</v>
      </c>
      <c r="C2041" s="57">
        <v>0</v>
      </c>
      <c r="D2041" s="57">
        <v>1511.02</v>
      </c>
      <c r="E2041" s="58">
        <v>555.44000000000005</v>
      </c>
      <c r="F2041" s="58">
        <v>1534.19</v>
      </c>
      <c r="G2041" s="57">
        <v>555.44000000000005</v>
      </c>
      <c r="H2041" s="57">
        <v>3045.21</v>
      </c>
      <c r="I2041" s="57">
        <v>0</v>
      </c>
      <c r="J2041" s="57">
        <v>2489.77</v>
      </c>
      <c r="K2041" s="57">
        <f t="shared" si="115"/>
        <v>-2489.77</v>
      </c>
      <c r="L2041" s="1" t="s">
        <v>6554</v>
      </c>
      <c r="M2041" s="1" t="s">
        <v>6929</v>
      </c>
      <c r="N2041" s="1" t="s">
        <v>6802</v>
      </c>
      <c r="O2041" s="1" t="s">
        <v>6554</v>
      </c>
      <c r="P2041" s="21" t="s">
        <v>6561</v>
      </c>
      <c r="U2041" s="1" t="str">
        <f t="shared" si="116"/>
        <v>'580</v>
      </c>
      <c r="V2041" s="1" t="s">
        <v>6854</v>
      </c>
      <c r="AI2041" s="1"/>
      <c r="AM2041" s="1" t="s">
        <v>3715</v>
      </c>
    </row>
    <row r="2042" spans="1:39" x14ac:dyDescent="0.2">
      <c r="A2042" s="1" t="s">
        <v>3717</v>
      </c>
      <c r="B2042" s="1" t="s">
        <v>3718</v>
      </c>
      <c r="C2042" s="57">
        <v>0</v>
      </c>
      <c r="D2042" s="57">
        <v>105772.62</v>
      </c>
      <c r="E2042" s="58">
        <v>12709.05</v>
      </c>
      <c r="F2042" s="58">
        <v>140791.87</v>
      </c>
      <c r="G2042" s="57">
        <v>12709.05</v>
      </c>
      <c r="H2042" s="57">
        <v>246564.49</v>
      </c>
      <c r="I2042" s="57">
        <v>0</v>
      </c>
      <c r="J2042" s="57">
        <v>233855.44</v>
      </c>
      <c r="K2042" s="57">
        <f t="shared" si="115"/>
        <v>-233855.44</v>
      </c>
      <c r="L2042" s="1" t="s">
        <v>6554</v>
      </c>
      <c r="M2042" s="1" t="s">
        <v>6929</v>
      </c>
      <c r="N2042" s="1" t="s">
        <v>6802</v>
      </c>
      <c r="O2042" s="1" t="s">
        <v>6554</v>
      </c>
      <c r="P2042" s="21" t="s">
        <v>6561</v>
      </c>
      <c r="U2042" s="1" t="str">
        <f t="shared" si="116"/>
        <v>'580</v>
      </c>
      <c r="V2042" s="1" t="s">
        <v>6854</v>
      </c>
      <c r="AI2042" s="1"/>
      <c r="AM2042" s="1" t="s">
        <v>3717</v>
      </c>
    </row>
    <row r="2043" spans="1:39" x14ac:dyDescent="0.2">
      <c r="A2043" s="1" t="s">
        <v>3719</v>
      </c>
      <c r="B2043" s="1" t="s">
        <v>3720</v>
      </c>
      <c r="C2043" s="57">
        <v>0</v>
      </c>
      <c r="D2043" s="57">
        <v>0</v>
      </c>
      <c r="E2043" s="58">
        <v>78.64</v>
      </c>
      <c r="F2043" s="58">
        <v>1532.02</v>
      </c>
      <c r="G2043" s="57">
        <v>78.64</v>
      </c>
      <c r="H2043" s="57">
        <v>1532.02</v>
      </c>
      <c r="I2043" s="57">
        <v>0</v>
      </c>
      <c r="J2043" s="57">
        <v>1453.38</v>
      </c>
      <c r="K2043" s="57">
        <f t="shared" si="115"/>
        <v>-1453.38</v>
      </c>
      <c r="L2043" s="1" t="s">
        <v>6554</v>
      </c>
      <c r="M2043" s="1" t="s">
        <v>6929</v>
      </c>
      <c r="N2043" s="1" t="s">
        <v>6802</v>
      </c>
      <c r="O2043" s="1" t="s">
        <v>6554</v>
      </c>
      <c r="P2043" s="21" t="s">
        <v>6561</v>
      </c>
      <c r="U2043" s="1" t="str">
        <f t="shared" si="116"/>
        <v>'580</v>
      </c>
      <c r="V2043" s="1" t="s">
        <v>6854</v>
      </c>
      <c r="AI2043" s="1"/>
      <c r="AM2043" s="1" t="s">
        <v>3719</v>
      </c>
    </row>
    <row r="2044" spans="1:39" x14ac:dyDescent="0.2">
      <c r="A2044" s="1" t="s">
        <v>3721</v>
      </c>
      <c r="B2044" s="1" t="s">
        <v>3722</v>
      </c>
      <c r="C2044" s="57">
        <v>0</v>
      </c>
      <c r="D2044" s="57">
        <v>23002.51</v>
      </c>
      <c r="E2044" s="58">
        <v>0.26</v>
      </c>
      <c r="F2044" s="58">
        <v>17078.009999999998</v>
      </c>
      <c r="G2044" s="57">
        <v>0.26</v>
      </c>
      <c r="H2044" s="57">
        <v>40080.519999999997</v>
      </c>
      <c r="I2044" s="57">
        <v>0</v>
      </c>
      <c r="J2044" s="57">
        <v>40080.26</v>
      </c>
      <c r="K2044" s="57">
        <f t="shared" si="115"/>
        <v>-40080.26</v>
      </c>
      <c r="L2044" s="1" t="s">
        <v>6554</v>
      </c>
      <c r="M2044" s="1" t="s">
        <v>6929</v>
      </c>
      <c r="N2044" s="1" t="s">
        <v>6802</v>
      </c>
      <c r="O2044" s="1" t="s">
        <v>6554</v>
      </c>
      <c r="P2044" s="21" t="s">
        <v>6561</v>
      </c>
      <c r="U2044" s="1" t="str">
        <f t="shared" si="116"/>
        <v>'580</v>
      </c>
      <c r="V2044" s="1" t="s">
        <v>6854</v>
      </c>
      <c r="AI2044" s="1"/>
      <c r="AM2044" s="1" t="s">
        <v>3721</v>
      </c>
    </row>
    <row r="2045" spans="1:39" x14ac:dyDescent="0.2">
      <c r="A2045" s="1" t="s">
        <v>3723</v>
      </c>
      <c r="B2045" s="1" t="s">
        <v>3724</v>
      </c>
      <c r="C2045" s="57">
        <v>0</v>
      </c>
      <c r="D2045" s="57">
        <v>5776.6</v>
      </c>
      <c r="E2045" s="58">
        <v>0.12</v>
      </c>
      <c r="F2045" s="58">
        <v>2460.0500000000002</v>
      </c>
      <c r="G2045" s="57">
        <v>0.12</v>
      </c>
      <c r="H2045" s="57">
        <v>8236.65</v>
      </c>
      <c r="I2045" s="57">
        <v>0</v>
      </c>
      <c r="J2045" s="57">
        <v>8236.5300000000007</v>
      </c>
      <c r="K2045" s="57">
        <f t="shared" si="115"/>
        <v>-8236.5300000000007</v>
      </c>
      <c r="L2045" s="1" t="s">
        <v>6554</v>
      </c>
      <c r="M2045" s="1" t="s">
        <v>6929</v>
      </c>
      <c r="N2045" s="1" t="s">
        <v>6802</v>
      </c>
      <c r="O2045" s="1" t="s">
        <v>6554</v>
      </c>
      <c r="P2045" s="21" t="s">
        <v>6561</v>
      </c>
      <c r="U2045" s="1" t="str">
        <f t="shared" si="116"/>
        <v>'580</v>
      </c>
      <c r="V2045" s="1" t="s">
        <v>6854</v>
      </c>
      <c r="AI2045" s="1"/>
      <c r="AM2045" s="1" t="s">
        <v>3723</v>
      </c>
    </row>
    <row r="2046" spans="1:39" x14ac:dyDescent="0.2">
      <c r="A2046" s="1" t="s">
        <v>3725</v>
      </c>
      <c r="B2046" s="1" t="s">
        <v>3726</v>
      </c>
      <c r="C2046" s="57">
        <v>0</v>
      </c>
      <c r="D2046" s="57">
        <v>20133.12</v>
      </c>
      <c r="E2046" s="58">
        <v>1115.1199999999999</v>
      </c>
      <c r="F2046" s="58">
        <v>21159.02</v>
      </c>
      <c r="G2046" s="57">
        <v>1115.1199999999999</v>
      </c>
      <c r="H2046" s="57">
        <v>41292.14</v>
      </c>
      <c r="I2046" s="57">
        <v>0</v>
      </c>
      <c r="J2046" s="57">
        <v>40177.019999999997</v>
      </c>
      <c r="K2046" s="57">
        <f t="shared" si="115"/>
        <v>-40177.019999999997</v>
      </c>
      <c r="L2046" s="1" t="s">
        <v>6554</v>
      </c>
      <c r="M2046" s="1" t="s">
        <v>6929</v>
      </c>
      <c r="N2046" s="1" t="s">
        <v>6802</v>
      </c>
      <c r="O2046" s="1" t="s">
        <v>6554</v>
      </c>
      <c r="P2046" s="21" t="s">
        <v>6561</v>
      </c>
      <c r="U2046" s="1" t="str">
        <f t="shared" si="116"/>
        <v>'580</v>
      </c>
      <c r="V2046" s="1" t="s">
        <v>6854</v>
      </c>
      <c r="AI2046" s="1"/>
      <c r="AM2046" s="1" t="s">
        <v>3725</v>
      </c>
    </row>
    <row r="2047" spans="1:39" x14ac:dyDescent="0.2">
      <c r="A2047" s="1" t="s">
        <v>3727</v>
      </c>
      <c r="B2047" s="1" t="s">
        <v>3728</v>
      </c>
      <c r="C2047" s="57">
        <v>0</v>
      </c>
      <c r="D2047" s="57">
        <v>1020.34</v>
      </c>
      <c r="E2047" s="58">
        <v>0.18</v>
      </c>
      <c r="F2047" s="58">
        <v>492.25</v>
      </c>
      <c r="G2047" s="57">
        <v>0.18</v>
      </c>
      <c r="H2047" s="57">
        <v>1512.59</v>
      </c>
      <c r="I2047" s="57">
        <v>0</v>
      </c>
      <c r="J2047" s="57">
        <v>1512.41</v>
      </c>
      <c r="K2047" s="57">
        <f t="shared" si="115"/>
        <v>-1512.41</v>
      </c>
      <c r="L2047" s="1" t="s">
        <v>6554</v>
      </c>
      <c r="M2047" s="1" t="s">
        <v>6929</v>
      </c>
      <c r="N2047" s="1" t="s">
        <v>6802</v>
      </c>
      <c r="O2047" s="1" t="s">
        <v>6554</v>
      </c>
      <c r="P2047" s="21" t="s">
        <v>6561</v>
      </c>
      <c r="U2047" s="1" t="str">
        <f t="shared" si="116"/>
        <v>'580</v>
      </c>
      <c r="V2047" s="1" t="s">
        <v>6854</v>
      </c>
      <c r="AI2047" s="1"/>
      <c r="AM2047" s="1" t="s">
        <v>3727</v>
      </c>
    </row>
    <row r="2048" spans="1:39" x14ac:dyDescent="0.2">
      <c r="A2048" s="1" t="s">
        <v>3729</v>
      </c>
      <c r="B2048" s="1" t="s">
        <v>3730</v>
      </c>
      <c r="C2048" s="57">
        <v>0</v>
      </c>
      <c r="D2048" s="57">
        <v>21925.43</v>
      </c>
      <c r="E2048" s="58">
        <v>221.43</v>
      </c>
      <c r="F2048" s="58">
        <v>21023.91</v>
      </c>
      <c r="G2048" s="57">
        <v>221.43</v>
      </c>
      <c r="H2048" s="57">
        <v>42949.34</v>
      </c>
      <c r="I2048" s="57">
        <v>0</v>
      </c>
      <c r="J2048" s="57">
        <v>42727.91</v>
      </c>
      <c r="K2048" s="57">
        <f t="shared" si="115"/>
        <v>-42727.91</v>
      </c>
      <c r="L2048" s="1" t="s">
        <v>6554</v>
      </c>
      <c r="M2048" s="1" t="s">
        <v>6929</v>
      </c>
      <c r="N2048" s="1" t="s">
        <v>6802</v>
      </c>
      <c r="O2048" s="1" t="s">
        <v>6554</v>
      </c>
      <c r="P2048" s="21" t="s">
        <v>6561</v>
      </c>
      <c r="U2048" s="1" t="str">
        <f t="shared" si="116"/>
        <v>'580</v>
      </c>
      <c r="V2048" s="1" t="s">
        <v>6854</v>
      </c>
      <c r="AI2048" s="1"/>
      <c r="AM2048" s="1" t="s">
        <v>3729</v>
      </c>
    </row>
    <row r="2049" spans="1:39" x14ac:dyDescent="0.2">
      <c r="A2049" s="1" t="s">
        <v>3731</v>
      </c>
      <c r="B2049" s="1" t="s">
        <v>3732</v>
      </c>
      <c r="C2049" s="57">
        <v>0</v>
      </c>
      <c r="D2049" s="57">
        <v>2742.44</v>
      </c>
      <c r="E2049" s="58">
        <v>29.57</v>
      </c>
      <c r="F2049" s="58">
        <v>2631.27</v>
      </c>
      <c r="G2049" s="57">
        <v>29.57</v>
      </c>
      <c r="H2049" s="57">
        <v>5373.71</v>
      </c>
      <c r="I2049" s="57">
        <v>0</v>
      </c>
      <c r="J2049" s="57">
        <v>5344.14</v>
      </c>
      <c r="K2049" s="57">
        <f t="shared" si="115"/>
        <v>-5344.14</v>
      </c>
      <c r="L2049" s="1" t="s">
        <v>6554</v>
      </c>
      <c r="M2049" s="1" t="s">
        <v>6929</v>
      </c>
      <c r="N2049" s="1" t="s">
        <v>6802</v>
      </c>
      <c r="O2049" s="1" t="s">
        <v>6554</v>
      </c>
      <c r="P2049" s="21" t="s">
        <v>6561</v>
      </c>
      <c r="U2049" s="1" t="str">
        <f t="shared" si="116"/>
        <v>'580</v>
      </c>
      <c r="V2049" s="1" t="s">
        <v>6854</v>
      </c>
      <c r="AI2049" s="1"/>
      <c r="AM2049" s="1" t="s">
        <v>3731</v>
      </c>
    </row>
    <row r="2050" spans="1:39" x14ac:dyDescent="0.2">
      <c r="A2050" s="1" t="s">
        <v>3733</v>
      </c>
      <c r="B2050" s="1" t="s">
        <v>3734</v>
      </c>
      <c r="C2050" s="57">
        <v>0</v>
      </c>
      <c r="D2050" s="57">
        <v>7452.38</v>
      </c>
      <c r="E2050" s="58">
        <v>13.65</v>
      </c>
      <c r="F2050" s="58">
        <v>6285.72</v>
      </c>
      <c r="G2050" s="57">
        <v>13.65</v>
      </c>
      <c r="H2050" s="57">
        <v>13738.1</v>
      </c>
      <c r="I2050" s="57">
        <v>0</v>
      </c>
      <c r="J2050" s="57">
        <v>13724.45</v>
      </c>
      <c r="K2050" s="57">
        <f t="shared" si="115"/>
        <v>-13724.45</v>
      </c>
      <c r="L2050" s="1" t="s">
        <v>6554</v>
      </c>
      <c r="M2050" s="1" t="s">
        <v>6929</v>
      </c>
      <c r="N2050" s="1" t="s">
        <v>6802</v>
      </c>
      <c r="O2050" s="1" t="s">
        <v>6554</v>
      </c>
      <c r="P2050" s="21" t="s">
        <v>6561</v>
      </c>
      <c r="U2050" s="1" t="str">
        <f t="shared" si="116"/>
        <v>'580</v>
      </c>
      <c r="V2050" s="1" t="s">
        <v>6854</v>
      </c>
      <c r="AI2050" s="1"/>
      <c r="AM2050" s="1" t="s">
        <v>3733</v>
      </c>
    </row>
    <row r="2051" spans="1:39" x14ac:dyDescent="0.2">
      <c r="A2051" s="1" t="s">
        <v>3735</v>
      </c>
      <c r="B2051" s="1" t="s">
        <v>3736</v>
      </c>
      <c r="C2051" s="57">
        <v>0</v>
      </c>
      <c r="D2051" s="57">
        <v>1117.82</v>
      </c>
      <c r="E2051" s="58">
        <v>2.2200000000000002</v>
      </c>
      <c r="F2051" s="58">
        <v>943.44</v>
      </c>
      <c r="G2051" s="57">
        <v>2.2200000000000002</v>
      </c>
      <c r="H2051" s="57">
        <v>2061.2600000000002</v>
      </c>
      <c r="I2051" s="57">
        <v>0</v>
      </c>
      <c r="J2051" s="57">
        <v>2059.04</v>
      </c>
      <c r="K2051" s="57">
        <f t="shared" si="115"/>
        <v>-2059.04</v>
      </c>
      <c r="L2051" s="1" t="s">
        <v>6554</v>
      </c>
      <c r="M2051" s="1" t="s">
        <v>6929</v>
      </c>
      <c r="N2051" s="1" t="s">
        <v>6802</v>
      </c>
      <c r="O2051" s="1" t="s">
        <v>6554</v>
      </c>
      <c r="P2051" s="21" t="s">
        <v>6561</v>
      </c>
      <c r="U2051" s="1" t="str">
        <f t="shared" si="116"/>
        <v>'580</v>
      </c>
      <c r="V2051" s="1" t="s">
        <v>6854</v>
      </c>
      <c r="AI2051" s="1"/>
      <c r="AM2051" s="1" t="s">
        <v>3735</v>
      </c>
    </row>
    <row r="2052" spans="1:39" x14ac:dyDescent="0.2">
      <c r="A2052" s="1" t="s">
        <v>3737</v>
      </c>
      <c r="B2052" s="1" t="s">
        <v>3738</v>
      </c>
      <c r="C2052" s="57">
        <v>0</v>
      </c>
      <c r="D2052" s="57">
        <v>3860.14</v>
      </c>
      <c r="E2052" s="58">
        <v>0.32</v>
      </c>
      <c r="F2052" s="58">
        <v>5568.9</v>
      </c>
      <c r="G2052" s="57">
        <v>0.32</v>
      </c>
      <c r="H2052" s="57">
        <v>9429.0400000000009</v>
      </c>
      <c r="I2052" s="57">
        <v>0</v>
      </c>
      <c r="J2052" s="57">
        <v>9428.7199999999993</v>
      </c>
      <c r="K2052" s="57">
        <f t="shared" si="115"/>
        <v>-9428.7199999999993</v>
      </c>
      <c r="L2052" s="1" t="s">
        <v>6554</v>
      </c>
      <c r="M2052" s="1" t="s">
        <v>6929</v>
      </c>
      <c r="N2052" s="1" t="s">
        <v>6802</v>
      </c>
      <c r="O2052" s="1" t="s">
        <v>6554</v>
      </c>
      <c r="P2052" s="21" t="s">
        <v>6561</v>
      </c>
      <c r="U2052" s="1" t="str">
        <f t="shared" si="116"/>
        <v>'580</v>
      </c>
      <c r="V2052" s="1" t="s">
        <v>6854</v>
      </c>
      <c r="AI2052" s="1"/>
      <c r="AM2052" s="1" t="s">
        <v>3737</v>
      </c>
    </row>
    <row r="2053" spans="1:39" x14ac:dyDescent="0.2">
      <c r="A2053" s="1" t="s">
        <v>3739</v>
      </c>
      <c r="B2053" s="1" t="s">
        <v>3740</v>
      </c>
      <c r="C2053" s="57">
        <v>0</v>
      </c>
      <c r="D2053" s="57">
        <v>771.45</v>
      </c>
      <c r="E2053" s="58">
        <v>0.5</v>
      </c>
      <c r="F2053" s="58">
        <v>1114.33</v>
      </c>
      <c r="G2053" s="57">
        <v>0.5</v>
      </c>
      <c r="H2053" s="57">
        <v>1885.78</v>
      </c>
      <c r="I2053" s="57">
        <v>0</v>
      </c>
      <c r="J2053" s="57">
        <v>1885.28</v>
      </c>
      <c r="K2053" s="57">
        <f t="shared" si="115"/>
        <v>-1885.28</v>
      </c>
      <c r="L2053" s="1" t="s">
        <v>6554</v>
      </c>
      <c r="M2053" s="1" t="s">
        <v>6929</v>
      </c>
      <c r="N2053" s="1" t="s">
        <v>6802</v>
      </c>
      <c r="O2053" s="1" t="s">
        <v>6554</v>
      </c>
      <c r="P2053" s="21" t="s">
        <v>6561</v>
      </c>
      <c r="U2053" s="1" t="str">
        <f t="shared" si="116"/>
        <v>'580</v>
      </c>
      <c r="V2053" s="1" t="s">
        <v>6854</v>
      </c>
      <c r="AI2053" s="1"/>
      <c r="AM2053" s="1" t="s">
        <v>3739</v>
      </c>
    </row>
    <row r="2054" spans="1:39" x14ac:dyDescent="0.2">
      <c r="A2054" s="1" t="s">
        <v>3741</v>
      </c>
      <c r="B2054" s="1" t="s">
        <v>3742</v>
      </c>
      <c r="C2054" s="57">
        <v>0</v>
      </c>
      <c r="D2054" s="57">
        <v>1725.31</v>
      </c>
      <c r="E2054" s="58">
        <v>0.22</v>
      </c>
      <c r="F2054" s="58">
        <v>3249.62</v>
      </c>
      <c r="G2054" s="57">
        <v>0.22</v>
      </c>
      <c r="H2054" s="57">
        <v>4974.93</v>
      </c>
      <c r="I2054" s="57">
        <v>0</v>
      </c>
      <c r="J2054" s="57">
        <v>4974.71</v>
      </c>
      <c r="K2054" s="57">
        <f t="shared" si="115"/>
        <v>-4974.71</v>
      </c>
      <c r="L2054" s="1" t="s">
        <v>6554</v>
      </c>
      <c r="M2054" s="1" t="s">
        <v>6929</v>
      </c>
      <c r="N2054" s="1" t="s">
        <v>6802</v>
      </c>
      <c r="O2054" s="1" t="s">
        <v>6554</v>
      </c>
      <c r="P2054" s="21" t="s">
        <v>6561</v>
      </c>
      <c r="U2054" s="1" t="str">
        <f t="shared" si="116"/>
        <v>'580</v>
      </c>
      <c r="V2054" s="1" t="s">
        <v>6854</v>
      </c>
      <c r="AI2054" s="1"/>
      <c r="AM2054" s="1" t="s">
        <v>3741</v>
      </c>
    </row>
    <row r="2055" spans="1:39" x14ac:dyDescent="0.2">
      <c r="A2055" s="1" t="s">
        <v>3743</v>
      </c>
      <c r="B2055" s="1" t="s">
        <v>3744</v>
      </c>
      <c r="C2055" s="57">
        <v>0</v>
      </c>
      <c r="D2055" s="57">
        <v>48789.02</v>
      </c>
      <c r="E2055" s="58">
        <v>14884.28</v>
      </c>
      <c r="F2055" s="58">
        <v>75662.039999999994</v>
      </c>
      <c r="G2055" s="57">
        <v>14884.28</v>
      </c>
      <c r="H2055" s="57">
        <v>124451.06</v>
      </c>
      <c r="I2055" s="57">
        <v>0</v>
      </c>
      <c r="J2055" s="57">
        <v>109566.78</v>
      </c>
      <c r="K2055" s="57">
        <f t="shared" ref="K2055:K2118" si="117">I2055-J2055</f>
        <v>-109566.78</v>
      </c>
      <c r="L2055" s="1" t="s">
        <v>6554</v>
      </c>
      <c r="M2055" s="1" t="s">
        <v>6929</v>
      </c>
      <c r="N2055" s="1" t="s">
        <v>6802</v>
      </c>
      <c r="O2055" s="1" t="s">
        <v>6554</v>
      </c>
      <c r="P2055" s="21" t="s">
        <v>6561</v>
      </c>
      <c r="U2055" s="1" t="str">
        <f t="shared" ref="U2055:U2118" si="118">LEFT(A2055,4)</f>
        <v>'580</v>
      </c>
      <c r="V2055" s="1" t="s">
        <v>6854</v>
      </c>
      <c r="AI2055" s="1"/>
      <c r="AM2055" s="1" t="s">
        <v>3743</v>
      </c>
    </row>
    <row r="2056" spans="1:39" x14ac:dyDescent="0.2">
      <c r="A2056" s="1" t="s">
        <v>3745</v>
      </c>
      <c r="B2056" s="1" t="s">
        <v>3746</v>
      </c>
      <c r="C2056" s="57">
        <v>0</v>
      </c>
      <c r="D2056" s="57">
        <v>21316.36</v>
      </c>
      <c r="E2056" s="58">
        <v>64682.63</v>
      </c>
      <c r="F2056" s="58">
        <v>59934.61</v>
      </c>
      <c r="G2056" s="57">
        <v>64682.63</v>
      </c>
      <c r="H2056" s="57">
        <v>81250.97</v>
      </c>
      <c r="I2056" s="57">
        <v>0</v>
      </c>
      <c r="J2056" s="57">
        <v>16568.34</v>
      </c>
      <c r="K2056" s="57">
        <f t="shared" si="117"/>
        <v>-16568.34</v>
      </c>
      <c r="L2056" s="1" t="s">
        <v>6554</v>
      </c>
      <c r="M2056" s="1" t="s">
        <v>6929</v>
      </c>
      <c r="N2056" s="1" t="s">
        <v>6802</v>
      </c>
      <c r="O2056" s="1" t="s">
        <v>6554</v>
      </c>
      <c r="P2056" s="21" t="s">
        <v>6561</v>
      </c>
      <c r="U2056" s="1" t="str">
        <f t="shared" si="118"/>
        <v>'580</v>
      </c>
      <c r="V2056" s="1" t="s">
        <v>6854</v>
      </c>
      <c r="AI2056" s="1"/>
      <c r="AM2056" s="1" t="s">
        <v>3745</v>
      </c>
    </row>
    <row r="2057" spans="1:39" x14ac:dyDescent="0.2">
      <c r="A2057" s="1" t="s">
        <v>3747</v>
      </c>
      <c r="B2057" s="1" t="s">
        <v>3748</v>
      </c>
      <c r="C2057" s="57">
        <v>0</v>
      </c>
      <c r="D2057" s="57">
        <v>126034.02</v>
      </c>
      <c r="E2057" s="58">
        <v>0</v>
      </c>
      <c r="F2057" s="58">
        <v>1145255.48</v>
      </c>
      <c r="G2057" s="57">
        <v>0</v>
      </c>
      <c r="H2057" s="57">
        <v>1271289.5</v>
      </c>
      <c r="I2057" s="57">
        <v>0</v>
      </c>
      <c r="J2057" s="57">
        <v>1271289.5</v>
      </c>
      <c r="K2057" s="57">
        <f t="shared" si="117"/>
        <v>-1271289.5</v>
      </c>
      <c r="M2057" s="1" t="s">
        <v>6922</v>
      </c>
      <c r="O2057" s="1" t="s">
        <v>6535</v>
      </c>
      <c r="U2057" s="1" t="str">
        <f t="shared" si="118"/>
        <v>'591</v>
      </c>
      <c r="AI2057" s="1"/>
      <c r="AM2057" s="1" t="s">
        <v>3747</v>
      </c>
    </row>
    <row r="2058" spans="1:39" x14ac:dyDescent="0.2">
      <c r="A2058" s="1" t="s">
        <v>3749</v>
      </c>
      <c r="B2058" s="1" t="s">
        <v>3750</v>
      </c>
      <c r="C2058" s="57">
        <v>0</v>
      </c>
      <c r="D2058" s="57">
        <v>4575622.12</v>
      </c>
      <c r="E2058" s="58">
        <v>0</v>
      </c>
      <c r="F2058" s="58">
        <v>-1018632.1</v>
      </c>
      <c r="G2058" s="57">
        <v>0</v>
      </c>
      <c r="H2058" s="57">
        <v>3556990.02</v>
      </c>
      <c r="I2058" s="57">
        <v>0</v>
      </c>
      <c r="J2058" s="57">
        <v>3556990.02</v>
      </c>
      <c r="K2058" s="57">
        <f t="shared" si="117"/>
        <v>-3556990.02</v>
      </c>
      <c r="M2058" s="1" t="s">
        <v>6922</v>
      </c>
      <c r="O2058" s="1" t="s">
        <v>6535</v>
      </c>
      <c r="U2058" s="1" t="str">
        <f t="shared" si="118"/>
        <v>'591</v>
      </c>
      <c r="AI2058" s="1"/>
      <c r="AM2058" s="1" t="s">
        <v>3749</v>
      </c>
    </row>
    <row r="2059" spans="1:39" x14ac:dyDescent="0.2">
      <c r="A2059" s="1" t="s">
        <v>6227</v>
      </c>
      <c r="B2059" s="1" t="s">
        <v>6228</v>
      </c>
      <c r="C2059" s="57">
        <v>0</v>
      </c>
      <c r="D2059" s="57">
        <v>72365.710000000006</v>
      </c>
      <c r="E2059" s="58">
        <v>0</v>
      </c>
      <c r="F2059" s="58">
        <v>-72365.710000000006</v>
      </c>
      <c r="G2059" s="57">
        <v>0</v>
      </c>
      <c r="H2059" s="57">
        <v>0</v>
      </c>
      <c r="I2059" s="57">
        <v>0</v>
      </c>
      <c r="J2059" s="57">
        <v>0</v>
      </c>
      <c r="K2059" s="57">
        <f t="shared" si="117"/>
        <v>0</v>
      </c>
      <c r="M2059" s="1" t="s">
        <v>6922</v>
      </c>
      <c r="O2059" s="1" t="s">
        <v>6535</v>
      </c>
      <c r="U2059" s="1" t="str">
        <f t="shared" si="118"/>
        <v>'591</v>
      </c>
      <c r="AI2059" s="1"/>
      <c r="AM2059" s="1" t="e">
        <v>#N/A</v>
      </c>
    </row>
    <row r="2060" spans="1:39" x14ac:dyDescent="0.2">
      <c r="A2060" s="1" t="s">
        <v>3751</v>
      </c>
      <c r="B2060" s="1" t="s">
        <v>3752</v>
      </c>
      <c r="C2060" s="57">
        <v>0</v>
      </c>
      <c r="D2060" s="57">
        <v>262912677.03</v>
      </c>
      <c r="E2060" s="58">
        <v>0</v>
      </c>
      <c r="F2060" s="58">
        <v>-13309532.66</v>
      </c>
      <c r="G2060" s="57">
        <v>0</v>
      </c>
      <c r="H2060" s="57">
        <v>249603144.37</v>
      </c>
      <c r="I2060" s="57">
        <v>0</v>
      </c>
      <c r="J2060" s="57">
        <v>249603144.37</v>
      </c>
      <c r="K2060" s="57">
        <f t="shared" si="117"/>
        <v>-249603144.37</v>
      </c>
      <c r="M2060" s="1" t="s">
        <v>6922</v>
      </c>
      <c r="O2060" s="1" t="s">
        <v>6535</v>
      </c>
      <c r="U2060" s="1" t="str">
        <f t="shared" si="118"/>
        <v>'591</v>
      </c>
      <c r="AI2060" s="1"/>
      <c r="AM2060" s="1" t="s">
        <v>3751</v>
      </c>
    </row>
    <row r="2061" spans="1:39" x14ac:dyDescent="0.2">
      <c r="A2061" s="1" t="s">
        <v>3753</v>
      </c>
      <c r="B2061" s="1" t="s">
        <v>3754</v>
      </c>
      <c r="C2061" s="57">
        <v>0</v>
      </c>
      <c r="D2061" s="57">
        <v>3121594.02</v>
      </c>
      <c r="E2061" s="58">
        <v>0</v>
      </c>
      <c r="F2061" s="58">
        <v>5670806.7999999998</v>
      </c>
      <c r="G2061" s="57">
        <v>0</v>
      </c>
      <c r="H2061" s="57">
        <v>8792400.8200000003</v>
      </c>
      <c r="I2061" s="57">
        <v>0</v>
      </c>
      <c r="J2061" s="57">
        <v>8792400.8200000003</v>
      </c>
      <c r="K2061" s="57">
        <f t="shared" si="117"/>
        <v>-8792400.8200000003</v>
      </c>
      <c r="M2061" s="1" t="s">
        <v>6922</v>
      </c>
      <c r="O2061" s="1" t="s">
        <v>6535</v>
      </c>
      <c r="U2061" s="1" t="str">
        <f t="shared" si="118"/>
        <v>'591</v>
      </c>
      <c r="AI2061" s="1"/>
      <c r="AM2061" s="1" t="s">
        <v>3753</v>
      </c>
    </row>
    <row r="2062" spans="1:39" x14ac:dyDescent="0.2">
      <c r="A2062" s="1" t="s">
        <v>3755</v>
      </c>
      <c r="B2062" s="1" t="s">
        <v>3756</v>
      </c>
      <c r="C2062" s="57">
        <v>0</v>
      </c>
      <c r="D2062" s="57">
        <v>299998.90000000002</v>
      </c>
      <c r="E2062" s="58">
        <v>0</v>
      </c>
      <c r="F2062" s="58">
        <v>-299998.90000000002</v>
      </c>
      <c r="G2062" s="57">
        <v>0</v>
      </c>
      <c r="H2062" s="57">
        <v>0</v>
      </c>
      <c r="I2062" s="57">
        <v>0</v>
      </c>
      <c r="J2062" s="57">
        <v>0</v>
      </c>
      <c r="K2062" s="57">
        <f t="shared" si="117"/>
        <v>0</v>
      </c>
      <c r="M2062" s="1" t="s">
        <v>6922</v>
      </c>
      <c r="O2062" s="1" t="s">
        <v>6535</v>
      </c>
      <c r="U2062" s="1" t="str">
        <f t="shared" si="118"/>
        <v>'591</v>
      </c>
      <c r="AI2062" s="1"/>
      <c r="AM2062" s="1" t="s">
        <v>3755</v>
      </c>
    </row>
    <row r="2063" spans="1:39" x14ac:dyDescent="0.2">
      <c r="A2063" s="1" t="s">
        <v>3757</v>
      </c>
      <c r="B2063" s="1" t="s">
        <v>3758</v>
      </c>
      <c r="C2063" s="57">
        <v>0</v>
      </c>
      <c r="D2063" s="57">
        <v>47547097.68</v>
      </c>
      <c r="E2063" s="58">
        <v>0</v>
      </c>
      <c r="F2063" s="58">
        <v>-43141530.07</v>
      </c>
      <c r="G2063" s="57">
        <v>0</v>
      </c>
      <c r="H2063" s="57">
        <v>4405567.6100000003</v>
      </c>
      <c r="I2063" s="57">
        <v>0</v>
      </c>
      <c r="J2063" s="57">
        <v>4405567.6100000003</v>
      </c>
      <c r="K2063" s="57">
        <f t="shared" si="117"/>
        <v>-4405567.6100000003</v>
      </c>
      <c r="M2063" s="1" t="s">
        <v>6922</v>
      </c>
      <c r="O2063" s="1" t="s">
        <v>6535</v>
      </c>
      <c r="U2063" s="1" t="str">
        <f t="shared" si="118"/>
        <v>'591</v>
      </c>
      <c r="AI2063" s="1"/>
      <c r="AM2063" s="1" t="s">
        <v>3757</v>
      </c>
    </row>
    <row r="2064" spans="1:39" x14ac:dyDescent="0.2">
      <c r="A2064" s="1" t="s">
        <v>3759</v>
      </c>
      <c r="B2064" s="1" t="s">
        <v>3760</v>
      </c>
      <c r="C2064" s="57">
        <v>126034.02</v>
      </c>
      <c r="D2064" s="57">
        <v>0</v>
      </c>
      <c r="E2064" s="58">
        <v>1145255.48</v>
      </c>
      <c r="F2064" s="58">
        <v>0</v>
      </c>
      <c r="G2064" s="57">
        <v>1271289.5</v>
      </c>
      <c r="H2064" s="57">
        <v>0</v>
      </c>
      <c r="I2064" s="57">
        <v>1271289.5</v>
      </c>
      <c r="J2064" s="57">
        <v>0</v>
      </c>
      <c r="K2064" s="57">
        <f t="shared" si="117"/>
        <v>1271289.5</v>
      </c>
      <c r="M2064" s="1" t="s">
        <v>6922</v>
      </c>
      <c r="O2064" s="1" t="s">
        <v>6535</v>
      </c>
      <c r="U2064" s="1" t="str">
        <f t="shared" si="118"/>
        <v>'591</v>
      </c>
      <c r="AI2064" s="1"/>
      <c r="AM2064" s="1" t="s">
        <v>3759</v>
      </c>
    </row>
    <row r="2065" spans="1:39" x14ac:dyDescent="0.2">
      <c r="A2065" s="1" t="s">
        <v>3761</v>
      </c>
      <c r="B2065" s="1" t="s">
        <v>3762</v>
      </c>
      <c r="C2065" s="57">
        <v>4575622.12</v>
      </c>
      <c r="D2065" s="57">
        <v>0</v>
      </c>
      <c r="E2065" s="58">
        <v>-1018632.1</v>
      </c>
      <c r="F2065" s="58">
        <v>0</v>
      </c>
      <c r="G2065" s="57">
        <v>3556990.02</v>
      </c>
      <c r="H2065" s="57">
        <v>0</v>
      </c>
      <c r="I2065" s="57">
        <v>3556990.02</v>
      </c>
      <c r="J2065" s="57">
        <v>0</v>
      </c>
      <c r="K2065" s="57">
        <f t="shared" si="117"/>
        <v>3556990.02</v>
      </c>
      <c r="M2065" s="1" t="s">
        <v>6922</v>
      </c>
      <c r="O2065" s="1" t="s">
        <v>6535</v>
      </c>
      <c r="U2065" s="1" t="str">
        <f t="shared" si="118"/>
        <v>'591</v>
      </c>
      <c r="AI2065" s="1"/>
      <c r="AM2065" s="1" t="s">
        <v>3761</v>
      </c>
    </row>
    <row r="2066" spans="1:39" x14ac:dyDescent="0.2">
      <c r="A2066" s="1" t="s">
        <v>6229</v>
      </c>
      <c r="B2066" s="1" t="s">
        <v>6230</v>
      </c>
      <c r="C2066" s="57">
        <v>72365.710000000006</v>
      </c>
      <c r="D2066" s="57">
        <v>0</v>
      </c>
      <c r="E2066" s="58">
        <v>-72365.710000000006</v>
      </c>
      <c r="F2066" s="58">
        <v>0</v>
      </c>
      <c r="G2066" s="57">
        <v>0</v>
      </c>
      <c r="H2066" s="57">
        <v>0</v>
      </c>
      <c r="I2066" s="57">
        <v>0</v>
      </c>
      <c r="J2066" s="57">
        <v>0</v>
      </c>
      <c r="K2066" s="57">
        <f t="shared" si="117"/>
        <v>0</v>
      </c>
      <c r="M2066" s="1" t="s">
        <v>6922</v>
      </c>
      <c r="O2066" s="1" t="s">
        <v>6535</v>
      </c>
      <c r="U2066" s="1" t="str">
        <f t="shared" si="118"/>
        <v>'591</v>
      </c>
      <c r="AI2066" s="1"/>
      <c r="AM2066" s="1" t="e">
        <v>#N/A</v>
      </c>
    </row>
    <row r="2067" spans="1:39" x14ac:dyDescent="0.2">
      <c r="A2067" s="1" t="s">
        <v>3763</v>
      </c>
      <c r="B2067" s="1" t="s">
        <v>3764</v>
      </c>
      <c r="C2067" s="57">
        <v>262912677.03</v>
      </c>
      <c r="D2067" s="57">
        <v>0</v>
      </c>
      <c r="E2067" s="58">
        <v>-13309532.66</v>
      </c>
      <c r="F2067" s="58">
        <v>0</v>
      </c>
      <c r="G2067" s="57">
        <v>249603144.37</v>
      </c>
      <c r="H2067" s="57">
        <v>0</v>
      </c>
      <c r="I2067" s="57">
        <v>249603144.37</v>
      </c>
      <c r="J2067" s="57">
        <v>0</v>
      </c>
      <c r="K2067" s="57">
        <f t="shared" si="117"/>
        <v>249603144.37</v>
      </c>
      <c r="M2067" s="1" t="s">
        <v>6922</v>
      </c>
      <c r="O2067" s="1" t="s">
        <v>6535</v>
      </c>
      <c r="U2067" s="1" t="str">
        <f t="shared" si="118"/>
        <v>'591</v>
      </c>
      <c r="AI2067" s="1"/>
      <c r="AM2067" s="1" t="s">
        <v>3763</v>
      </c>
    </row>
    <row r="2068" spans="1:39" x14ac:dyDescent="0.2">
      <c r="A2068" s="1" t="s">
        <v>3765</v>
      </c>
      <c r="B2068" s="1" t="s">
        <v>3766</v>
      </c>
      <c r="C2068" s="57">
        <v>3121594.02</v>
      </c>
      <c r="D2068" s="57">
        <v>0</v>
      </c>
      <c r="E2068" s="58">
        <v>5670806.7999999998</v>
      </c>
      <c r="F2068" s="58">
        <v>0</v>
      </c>
      <c r="G2068" s="57">
        <v>8792400.8200000003</v>
      </c>
      <c r="H2068" s="57">
        <v>0</v>
      </c>
      <c r="I2068" s="57">
        <v>8792400.8200000003</v>
      </c>
      <c r="J2068" s="57">
        <v>0</v>
      </c>
      <c r="K2068" s="57">
        <f t="shared" si="117"/>
        <v>8792400.8200000003</v>
      </c>
      <c r="M2068" s="1" t="s">
        <v>6922</v>
      </c>
      <c r="O2068" s="1" t="s">
        <v>6535</v>
      </c>
      <c r="U2068" s="1" t="str">
        <f t="shared" si="118"/>
        <v>'591</v>
      </c>
      <c r="AI2068" s="1"/>
      <c r="AM2068" s="1" t="s">
        <v>3765</v>
      </c>
    </row>
    <row r="2069" spans="1:39" x14ac:dyDescent="0.2">
      <c r="A2069" s="1" t="s">
        <v>3767</v>
      </c>
      <c r="B2069" s="1" t="s">
        <v>3768</v>
      </c>
      <c r="C2069" s="57">
        <v>299998.90000000002</v>
      </c>
      <c r="D2069" s="57">
        <v>0</v>
      </c>
      <c r="E2069" s="58">
        <v>-299998.90000000002</v>
      </c>
      <c r="F2069" s="58">
        <v>0</v>
      </c>
      <c r="G2069" s="57">
        <v>0</v>
      </c>
      <c r="H2069" s="57">
        <v>0</v>
      </c>
      <c r="I2069" s="57">
        <v>0</v>
      </c>
      <c r="J2069" s="57">
        <v>0</v>
      </c>
      <c r="K2069" s="57">
        <f t="shared" si="117"/>
        <v>0</v>
      </c>
      <c r="M2069" s="1" t="s">
        <v>6922</v>
      </c>
      <c r="O2069" s="1" t="s">
        <v>6535</v>
      </c>
      <c r="U2069" s="1" t="str">
        <f t="shared" si="118"/>
        <v>'591</v>
      </c>
      <c r="AI2069" s="1"/>
      <c r="AM2069" s="1" t="s">
        <v>3767</v>
      </c>
    </row>
    <row r="2070" spans="1:39" x14ac:dyDescent="0.2">
      <c r="A2070" s="1" t="s">
        <v>3769</v>
      </c>
      <c r="B2070" s="1" t="s">
        <v>3770</v>
      </c>
      <c r="C2070" s="57">
        <v>47547097.68</v>
      </c>
      <c r="D2070" s="57">
        <v>0</v>
      </c>
      <c r="E2070" s="58">
        <v>-43141530.07</v>
      </c>
      <c r="F2070" s="58">
        <v>0</v>
      </c>
      <c r="G2070" s="57">
        <v>4405567.6100000003</v>
      </c>
      <c r="H2070" s="57">
        <v>0</v>
      </c>
      <c r="I2070" s="57">
        <v>4405567.6100000003</v>
      </c>
      <c r="J2070" s="57">
        <v>0</v>
      </c>
      <c r="K2070" s="57">
        <f t="shared" si="117"/>
        <v>4405567.6100000003</v>
      </c>
      <c r="M2070" s="1" t="s">
        <v>6922</v>
      </c>
      <c r="O2070" s="1" t="s">
        <v>6535</v>
      </c>
      <c r="U2070" s="1" t="str">
        <f t="shared" si="118"/>
        <v>'591</v>
      </c>
      <c r="AI2070" s="1"/>
      <c r="AM2070" s="1" t="s">
        <v>3769</v>
      </c>
    </row>
    <row r="2071" spans="1:39" x14ac:dyDescent="0.2">
      <c r="A2071" s="1" t="s">
        <v>3771</v>
      </c>
      <c r="B2071" s="1" t="s">
        <v>3772</v>
      </c>
      <c r="C2071" s="57">
        <v>0</v>
      </c>
      <c r="D2071" s="57">
        <v>0</v>
      </c>
      <c r="E2071" s="58">
        <v>385600.11</v>
      </c>
      <c r="F2071" s="58">
        <v>385600.11</v>
      </c>
      <c r="G2071" s="57">
        <v>385600.11</v>
      </c>
      <c r="H2071" s="57">
        <v>385600.11</v>
      </c>
      <c r="I2071" s="57">
        <v>0</v>
      </c>
      <c r="J2071" s="57">
        <v>0</v>
      </c>
      <c r="K2071" s="57">
        <f t="shared" si="117"/>
        <v>0</v>
      </c>
      <c r="L2071" s="1" t="s">
        <v>6555</v>
      </c>
      <c r="M2071" s="1" t="s">
        <v>6930</v>
      </c>
      <c r="N2071" s="1" t="s">
        <v>6793</v>
      </c>
      <c r="O2071" s="1" t="s">
        <v>6555</v>
      </c>
      <c r="U2071" s="1" t="str">
        <f t="shared" si="118"/>
        <v>'594</v>
      </c>
      <c r="AI2071" s="1"/>
      <c r="AM2071" s="1" t="s">
        <v>3771</v>
      </c>
    </row>
    <row r="2072" spans="1:39" x14ac:dyDescent="0.2">
      <c r="A2072" s="1" t="s">
        <v>3773</v>
      </c>
      <c r="B2072" s="1" t="s">
        <v>3774</v>
      </c>
      <c r="C2072" s="57">
        <v>0</v>
      </c>
      <c r="D2072" s="57">
        <v>0</v>
      </c>
      <c r="E2072" s="58">
        <v>88600.01</v>
      </c>
      <c r="F2072" s="58">
        <v>88600.01</v>
      </c>
      <c r="G2072" s="57">
        <v>88600.01</v>
      </c>
      <c r="H2072" s="57">
        <v>88600.01</v>
      </c>
      <c r="I2072" s="57">
        <v>0</v>
      </c>
      <c r="J2072" s="57">
        <v>0</v>
      </c>
      <c r="K2072" s="57">
        <f t="shared" si="117"/>
        <v>0</v>
      </c>
      <c r="L2072" s="1" t="s">
        <v>6555</v>
      </c>
      <c r="M2072" s="1" t="s">
        <v>6930</v>
      </c>
      <c r="N2072" s="1" t="s">
        <v>6793</v>
      </c>
      <c r="O2072" s="1" t="s">
        <v>6555</v>
      </c>
      <c r="U2072" s="1" t="str">
        <f t="shared" si="118"/>
        <v>'594</v>
      </c>
      <c r="AI2072" s="1"/>
      <c r="AM2072" s="1" t="s">
        <v>3773</v>
      </c>
    </row>
    <row r="2073" spans="1:39" x14ac:dyDescent="0.2">
      <c r="A2073" s="1" t="s">
        <v>6231</v>
      </c>
      <c r="B2073" s="1" t="s">
        <v>6232</v>
      </c>
      <c r="C2073" s="57">
        <v>0</v>
      </c>
      <c r="D2073" s="57">
        <v>0</v>
      </c>
      <c r="E2073" s="58">
        <v>163059.17000000001</v>
      </c>
      <c r="F2073" s="58">
        <v>163059.17000000001</v>
      </c>
      <c r="G2073" s="57">
        <v>163059.17000000001</v>
      </c>
      <c r="H2073" s="57">
        <v>163059.17000000001</v>
      </c>
      <c r="I2073" s="57">
        <v>0</v>
      </c>
      <c r="J2073" s="57">
        <v>0</v>
      </c>
      <c r="K2073" s="57">
        <f t="shared" si="117"/>
        <v>0</v>
      </c>
      <c r="L2073" s="1" t="s">
        <v>6555</v>
      </c>
      <c r="M2073" s="1" t="s">
        <v>6930</v>
      </c>
      <c r="N2073" s="1" t="s">
        <v>6793</v>
      </c>
      <c r="O2073" s="1" t="s">
        <v>6555</v>
      </c>
      <c r="U2073" s="1" t="str">
        <f t="shared" si="118"/>
        <v>'594</v>
      </c>
      <c r="AI2073" s="1"/>
      <c r="AM2073" s="1" t="e">
        <v>#N/A</v>
      </c>
    </row>
    <row r="2074" spans="1:39" x14ac:dyDescent="0.2">
      <c r="A2074" s="1" t="s">
        <v>3775</v>
      </c>
      <c r="B2074" s="1" t="s">
        <v>3776</v>
      </c>
      <c r="C2074" s="57">
        <v>0</v>
      </c>
      <c r="D2074" s="57">
        <v>0</v>
      </c>
      <c r="E2074" s="58">
        <v>128667.96</v>
      </c>
      <c r="F2074" s="58">
        <v>128667.96</v>
      </c>
      <c r="G2074" s="57">
        <v>128667.96</v>
      </c>
      <c r="H2074" s="57">
        <v>128667.96</v>
      </c>
      <c r="I2074" s="57">
        <v>0</v>
      </c>
      <c r="J2074" s="57">
        <v>0</v>
      </c>
      <c r="K2074" s="57">
        <f t="shared" si="117"/>
        <v>0</v>
      </c>
      <c r="L2074" s="1" t="s">
        <v>6555</v>
      </c>
      <c r="M2074" s="1" t="s">
        <v>6930</v>
      </c>
      <c r="N2074" s="1" t="s">
        <v>6793</v>
      </c>
      <c r="O2074" s="1" t="s">
        <v>6555</v>
      </c>
      <c r="U2074" s="1" t="str">
        <f t="shared" si="118"/>
        <v>'594</v>
      </c>
      <c r="AI2074" s="1"/>
      <c r="AM2074" s="1" t="s">
        <v>3775</v>
      </c>
    </row>
    <row r="2075" spans="1:39" x14ac:dyDescent="0.2">
      <c r="A2075" s="1" t="s">
        <v>3777</v>
      </c>
      <c r="B2075" s="1" t="s">
        <v>3778</v>
      </c>
      <c r="C2075" s="57">
        <v>0</v>
      </c>
      <c r="D2075" s="57">
        <v>637259.29</v>
      </c>
      <c r="E2075" s="58">
        <v>0</v>
      </c>
      <c r="F2075" s="58">
        <v>-386659.22</v>
      </c>
      <c r="G2075" s="57">
        <v>0</v>
      </c>
      <c r="H2075" s="57">
        <v>250600.07</v>
      </c>
      <c r="I2075" s="57">
        <v>0</v>
      </c>
      <c r="J2075" s="57">
        <v>250600.07</v>
      </c>
      <c r="K2075" s="57">
        <f t="shared" si="117"/>
        <v>-250600.07</v>
      </c>
      <c r="M2075" s="1" t="s">
        <v>6922</v>
      </c>
      <c r="O2075" s="1" t="s">
        <v>6535</v>
      </c>
      <c r="U2075" s="1" t="str">
        <f t="shared" si="118"/>
        <v>'595</v>
      </c>
      <c r="AI2075" s="1"/>
      <c r="AM2075" s="1" t="s">
        <v>3777</v>
      </c>
    </row>
    <row r="2076" spans="1:39" x14ac:dyDescent="0.2">
      <c r="A2076" s="1" t="s">
        <v>3779</v>
      </c>
      <c r="B2076" s="1" t="s">
        <v>3780</v>
      </c>
      <c r="C2076" s="57">
        <v>0</v>
      </c>
      <c r="D2076" s="57">
        <v>128667.95</v>
      </c>
      <c r="E2076" s="58">
        <v>0</v>
      </c>
      <c r="F2076" s="58">
        <v>0</v>
      </c>
      <c r="G2076" s="57">
        <v>0</v>
      </c>
      <c r="H2076" s="57">
        <v>128667.95</v>
      </c>
      <c r="I2076" s="57">
        <v>0</v>
      </c>
      <c r="J2076" s="57">
        <v>128667.95</v>
      </c>
      <c r="K2076" s="57">
        <f t="shared" si="117"/>
        <v>-128667.95</v>
      </c>
      <c r="M2076" s="1" t="s">
        <v>6922</v>
      </c>
      <c r="O2076" s="1" t="s">
        <v>6535</v>
      </c>
      <c r="U2076" s="1" t="str">
        <f t="shared" si="118"/>
        <v>'595</v>
      </c>
      <c r="AI2076" s="1"/>
      <c r="AM2076" s="1" t="s">
        <v>3779</v>
      </c>
    </row>
    <row r="2077" spans="1:39" x14ac:dyDescent="0.2">
      <c r="A2077" s="1" t="s">
        <v>3781</v>
      </c>
      <c r="B2077" s="1" t="s">
        <v>3782</v>
      </c>
      <c r="C2077" s="57">
        <v>637259.29</v>
      </c>
      <c r="D2077" s="57">
        <v>0</v>
      </c>
      <c r="E2077" s="58">
        <v>-386659.22</v>
      </c>
      <c r="F2077" s="58">
        <v>0</v>
      </c>
      <c r="G2077" s="57">
        <v>250600.07</v>
      </c>
      <c r="H2077" s="57">
        <v>0</v>
      </c>
      <c r="I2077" s="57">
        <v>250600.07</v>
      </c>
      <c r="J2077" s="57">
        <v>0</v>
      </c>
      <c r="K2077" s="57">
        <f t="shared" si="117"/>
        <v>250600.07</v>
      </c>
      <c r="M2077" s="1" t="s">
        <v>6922</v>
      </c>
      <c r="O2077" s="1" t="s">
        <v>6535</v>
      </c>
      <c r="U2077" s="1" t="str">
        <f t="shared" si="118"/>
        <v>'595</v>
      </c>
      <c r="AI2077" s="1"/>
      <c r="AM2077" s="1" t="s">
        <v>3781</v>
      </c>
    </row>
    <row r="2078" spans="1:39" x14ac:dyDescent="0.2">
      <c r="A2078" s="1" t="s">
        <v>3783</v>
      </c>
      <c r="B2078" s="1" t="s">
        <v>3784</v>
      </c>
      <c r="C2078" s="57">
        <v>128667.95</v>
      </c>
      <c r="D2078" s="57">
        <v>0</v>
      </c>
      <c r="E2078" s="58">
        <v>0</v>
      </c>
      <c r="F2078" s="58">
        <v>0</v>
      </c>
      <c r="G2078" s="57">
        <v>128667.95</v>
      </c>
      <c r="H2078" s="57">
        <v>0</v>
      </c>
      <c r="I2078" s="57">
        <v>128667.95</v>
      </c>
      <c r="J2078" s="57">
        <v>0</v>
      </c>
      <c r="K2078" s="57">
        <f t="shared" si="117"/>
        <v>128667.95</v>
      </c>
      <c r="M2078" s="1" t="s">
        <v>6922</v>
      </c>
      <c r="O2078" s="1" t="s">
        <v>6535</v>
      </c>
      <c r="U2078" s="1" t="str">
        <f t="shared" si="118"/>
        <v>'595</v>
      </c>
      <c r="AI2078" s="1"/>
      <c r="AM2078" s="1" t="s">
        <v>3783</v>
      </c>
    </row>
    <row r="2079" spans="1:39" x14ac:dyDescent="0.2">
      <c r="A2079" s="1" t="s">
        <v>3785</v>
      </c>
      <c r="B2079" s="1" t="s">
        <v>3786</v>
      </c>
      <c r="C2079" s="57">
        <v>0</v>
      </c>
      <c r="D2079" s="57">
        <v>353836.43</v>
      </c>
      <c r="E2079" s="58">
        <v>128667.96</v>
      </c>
      <c r="F2079" s="58">
        <v>0.02</v>
      </c>
      <c r="G2079" s="57">
        <v>128667.96</v>
      </c>
      <c r="H2079" s="57">
        <v>353836.45</v>
      </c>
      <c r="I2079" s="57">
        <v>0</v>
      </c>
      <c r="J2079" s="57">
        <v>225168.49</v>
      </c>
      <c r="K2079" s="57">
        <f t="shared" si="117"/>
        <v>-225168.49</v>
      </c>
      <c r="L2079" s="1" t="s">
        <v>6553</v>
      </c>
      <c r="M2079" s="1" t="s">
        <v>6932</v>
      </c>
      <c r="N2079" s="1" t="s">
        <v>6809</v>
      </c>
      <c r="O2079" s="1" t="s">
        <v>6781</v>
      </c>
      <c r="U2079" s="1" t="str">
        <f t="shared" si="118"/>
        <v>'598</v>
      </c>
      <c r="AI2079" s="1"/>
      <c r="AM2079" s="1" t="s">
        <v>3785</v>
      </c>
    </row>
    <row r="2080" spans="1:39" x14ac:dyDescent="0.2">
      <c r="A2080" s="1" t="s">
        <v>3787</v>
      </c>
      <c r="B2080" s="1" t="s">
        <v>3788</v>
      </c>
      <c r="C2080" s="57">
        <v>319421316.72000003</v>
      </c>
      <c r="D2080" s="57">
        <v>878056046.42999995</v>
      </c>
      <c r="E2080" s="58">
        <v>7968245836.4899998</v>
      </c>
      <c r="F2080" s="58">
        <v>7997184000.0500002</v>
      </c>
      <c r="G2080" s="57">
        <v>8287667153.21</v>
      </c>
      <c r="H2080" s="57">
        <v>8875240046.4799995</v>
      </c>
      <c r="I2080" s="57">
        <v>268008660.34</v>
      </c>
      <c r="J2080" s="57">
        <v>855581553.61000001</v>
      </c>
      <c r="K2080" s="57">
        <f t="shared" si="117"/>
        <v>-587572893.26999998</v>
      </c>
      <c r="M2080" s="1" t="s">
        <v>6922</v>
      </c>
      <c r="U2080" s="1" t="str">
        <f t="shared" si="118"/>
        <v>'5</v>
      </c>
      <c r="AI2080" s="1"/>
      <c r="AM2080" s="1" t="s">
        <v>3787</v>
      </c>
    </row>
    <row r="2081" spans="1:39" x14ac:dyDescent="0.2">
      <c r="A2081" s="21" t="s">
        <v>6233</v>
      </c>
      <c r="B2081" s="21" t="s">
        <v>6234</v>
      </c>
      <c r="C2081" s="58">
        <v>0</v>
      </c>
      <c r="D2081" s="58">
        <v>0</v>
      </c>
      <c r="E2081" s="58">
        <v>2368.1</v>
      </c>
      <c r="F2081" s="58">
        <v>0</v>
      </c>
      <c r="G2081" s="58">
        <v>2368.1</v>
      </c>
      <c r="H2081" s="58">
        <v>0</v>
      </c>
      <c r="I2081" s="58">
        <v>2368.1</v>
      </c>
      <c r="J2081" s="58">
        <v>0</v>
      </c>
      <c r="K2081" s="57">
        <f t="shared" si="117"/>
        <v>2368.1</v>
      </c>
      <c r="L2081" s="21" t="s">
        <v>6733</v>
      </c>
      <c r="M2081" s="1" t="s">
        <v>6937</v>
      </c>
      <c r="N2081" s="21" t="s">
        <v>6805</v>
      </c>
      <c r="O2081" s="21" t="s">
        <v>6738</v>
      </c>
      <c r="P2081" s="21" t="s">
        <v>6443</v>
      </c>
      <c r="U2081" s="1" t="str">
        <f t="shared" si="118"/>
        <v>'600</v>
      </c>
      <c r="AI2081" s="1"/>
      <c r="AM2081" s="1" t="e">
        <v>#N/A</v>
      </c>
    </row>
    <row r="2082" spans="1:39" x14ac:dyDescent="0.2">
      <c r="A2082" s="21" t="s">
        <v>3789</v>
      </c>
      <c r="B2082" s="21" t="s">
        <v>3790</v>
      </c>
      <c r="C2082" s="58">
        <v>0</v>
      </c>
      <c r="D2082" s="58">
        <v>0</v>
      </c>
      <c r="E2082" s="58">
        <v>838.91</v>
      </c>
      <c r="F2082" s="58">
        <v>0</v>
      </c>
      <c r="G2082" s="58">
        <v>838.91</v>
      </c>
      <c r="H2082" s="58">
        <v>0</v>
      </c>
      <c r="I2082" s="58">
        <v>838.91</v>
      </c>
      <c r="J2082" s="58">
        <v>0</v>
      </c>
      <c r="K2082" s="57">
        <f t="shared" si="117"/>
        <v>838.91</v>
      </c>
      <c r="L2082" s="21" t="s">
        <v>6733</v>
      </c>
      <c r="M2082" s="1" t="s">
        <v>6937</v>
      </c>
      <c r="N2082" s="21" t="s">
        <v>6805</v>
      </c>
      <c r="O2082" s="21" t="s">
        <v>6738</v>
      </c>
      <c r="P2082" s="21" t="s">
        <v>6443</v>
      </c>
      <c r="U2082" s="1" t="str">
        <f t="shared" si="118"/>
        <v>'600</v>
      </c>
      <c r="AI2082" s="1"/>
      <c r="AM2082" s="1" t="s">
        <v>3789</v>
      </c>
    </row>
    <row r="2083" spans="1:39" x14ac:dyDescent="0.2">
      <c r="A2083" s="21" t="s">
        <v>3791</v>
      </c>
      <c r="B2083" s="21" t="s">
        <v>3792</v>
      </c>
      <c r="C2083" s="58">
        <v>0</v>
      </c>
      <c r="D2083" s="58">
        <v>0</v>
      </c>
      <c r="E2083" s="58">
        <v>1288.1199999999999</v>
      </c>
      <c r="F2083" s="58">
        <v>0</v>
      </c>
      <c r="G2083" s="58">
        <v>1288.1199999999999</v>
      </c>
      <c r="H2083" s="58">
        <v>0</v>
      </c>
      <c r="I2083" s="58">
        <v>1288.1199999999999</v>
      </c>
      <c r="J2083" s="58">
        <v>0</v>
      </c>
      <c r="K2083" s="57">
        <f t="shared" si="117"/>
        <v>1288.1199999999999</v>
      </c>
      <c r="L2083" s="21" t="s">
        <v>6733</v>
      </c>
      <c r="M2083" s="1" t="s">
        <v>6937</v>
      </c>
      <c r="N2083" s="21" t="s">
        <v>6805</v>
      </c>
      <c r="O2083" s="21" t="s">
        <v>6736</v>
      </c>
      <c r="P2083" s="21" t="s">
        <v>6441</v>
      </c>
      <c r="U2083" s="1" t="str">
        <f t="shared" si="118"/>
        <v>'601</v>
      </c>
      <c r="AI2083" s="1"/>
      <c r="AM2083" s="1" t="s">
        <v>3791</v>
      </c>
    </row>
    <row r="2084" spans="1:39" x14ac:dyDescent="0.2">
      <c r="A2084" s="21" t="s">
        <v>3793</v>
      </c>
      <c r="B2084" s="21" t="s">
        <v>3794</v>
      </c>
      <c r="C2084" s="58">
        <v>0</v>
      </c>
      <c r="D2084" s="58">
        <v>0</v>
      </c>
      <c r="E2084" s="58">
        <v>158062.17000000001</v>
      </c>
      <c r="F2084" s="58">
        <v>0</v>
      </c>
      <c r="G2084" s="58">
        <v>158062.17000000001</v>
      </c>
      <c r="H2084" s="58">
        <v>0</v>
      </c>
      <c r="I2084" s="58">
        <v>158062.17000000001</v>
      </c>
      <c r="J2084" s="58">
        <v>0</v>
      </c>
      <c r="K2084" s="57">
        <f t="shared" si="117"/>
        <v>158062.17000000001</v>
      </c>
      <c r="L2084" s="21" t="s">
        <v>6733</v>
      </c>
      <c r="M2084" s="1" t="s">
        <v>6937</v>
      </c>
      <c r="N2084" s="21" t="s">
        <v>6805</v>
      </c>
      <c r="O2084" s="21" t="s">
        <v>6736</v>
      </c>
      <c r="P2084" s="21" t="s">
        <v>6442</v>
      </c>
      <c r="U2084" s="1" t="str">
        <f t="shared" si="118"/>
        <v>'601</v>
      </c>
      <c r="AI2084" s="1"/>
      <c r="AM2084" s="1" t="s">
        <v>3793</v>
      </c>
    </row>
    <row r="2085" spans="1:39" x14ac:dyDescent="0.2">
      <c r="A2085" s="21" t="s">
        <v>3795</v>
      </c>
      <c r="B2085" s="21" t="s">
        <v>3796</v>
      </c>
      <c r="C2085" s="58">
        <v>0</v>
      </c>
      <c r="D2085" s="58">
        <v>0</v>
      </c>
      <c r="E2085" s="58">
        <v>83180.820000000007</v>
      </c>
      <c r="F2085" s="58">
        <v>0</v>
      </c>
      <c r="G2085" s="58">
        <v>83180.820000000007</v>
      </c>
      <c r="H2085" s="58">
        <v>0</v>
      </c>
      <c r="I2085" s="58">
        <v>83180.820000000007</v>
      </c>
      <c r="J2085" s="58">
        <v>0</v>
      </c>
      <c r="K2085" s="57">
        <f t="shared" si="117"/>
        <v>83180.820000000007</v>
      </c>
      <c r="L2085" s="21" t="s">
        <v>6733</v>
      </c>
      <c r="M2085" s="1" t="s">
        <v>6937</v>
      </c>
      <c r="N2085" s="21" t="s">
        <v>6805</v>
      </c>
      <c r="O2085" s="21" t="s">
        <v>6736</v>
      </c>
      <c r="P2085" s="21" t="s">
        <v>6442</v>
      </c>
      <c r="U2085" s="1" t="str">
        <f t="shared" si="118"/>
        <v>'601</v>
      </c>
      <c r="AI2085" s="1"/>
      <c r="AM2085" s="1" t="s">
        <v>3795</v>
      </c>
    </row>
    <row r="2086" spans="1:39" x14ac:dyDescent="0.2">
      <c r="A2086" s="21" t="s">
        <v>3797</v>
      </c>
      <c r="B2086" s="21" t="s">
        <v>3798</v>
      </c>
      <c r="C2086" s="58">
        <v>0</v>
      </c>
      <c r="D2086" s="58">
        <v>0</v>
      </c>
      <c r="E2086" s="58">
        <v>1313.9</v>
      </c>
      <c r="F2086" s="58">
        <v>0</v>
      </c>
      <c r="G2086" s="58">
        <v>1313.9</v>
      </c>
      <c r="H2086" s="58">
        <v>0</v>
      </c>
      <c r="I2086" s="58">
        <v>1313.9</v>
      </c>
      <c r="J2086" s="58">
        <v>0</v>
      </c>
      <c r="K2086" s="57">
        <f t="shared" si="117"/>
        <v>1313.9</v>
      </c>
      <c r="L2086" s="21" t="s">
        <v>6733</v>
      </c>
      <c r="M2086" s="1" t="s">
        <v>6937</v>
      </c>
      <c r="N2086" s="21" t="s">
        <v>6805</v>
      </c>
      <c r="O2086" s="21" t="s">
        <v>6736</v>
      </c>
      <c r="P2086" s="21" t="s">
        <v>6443</v>
      </c>
      <c r="U2086" s="1" t="str">
        <f t="shared" si="118"/>
        <v>'601</v>
      </c>
      <c r="AI2086" s="1"/>
      <c r="AM2086" s="1" t="s">
        <v>3797</v>
      </c>
    </row>
    <row r="2087" spans="1:39" x14ac:dyDescent="0.2">
      <c r="A2087" s="21" t="s">
        <v>3799</v>
      </c>
      <c r="B2087" s="21" t="s">
        <v>3800</v>
      </c>
      <c r="C2087" s="58">
        <v>0</v>
      </c>
      <c r="D2087" s="58">
        <v>0</v>
      </c>
      <c r="E2087" s="58">
        <v>1979.28</v>
      </c>
      <c r="F2087" s="58">
        <v>0</v>
      </c>
      <c r="G2087" s="58">
        <v>1979.28</v>
      </c>
      <c r="H2087" s="58">
        <v>0</v>
      </c>
      <c r="I2087" s="58">
        <v>1979.28</v>
      </c>
      <c r="J2087" s="58">
        <v>0</v>
      </c>
      <c r="K2087" s="57">
        <f t="shared" si="117"/>
        <v>1979.28</v>
      </c>
      <c r="L2087" s="21" t="s">
        <v>6733</v>
      </c>
      <c r="M2087" s="1" t="s">
        <v>6937</v>
      </c>
      <c r="N2087" s="21" t="s">
        <v>6805</v>
      </c>
      <c r="O2087" s="21" t="s">
        <v>6736</v>
      </c>
      <c r="P2087" s="21" t="s">
        <v>6443</v>
      </c>
      <c r="U2087" s="1" t="str">
        <f t="shared" si="118"/>
        <v>'601</v>
      </c>
      <c r="AI2087" s="1"/>
      <c r="AM2087" s="1" t="s">
        <v>3799</v>
      </c>
    </row>
    <row r="2088" spans="1:39" x14ac:dyDescent="0.2">
      <c r="A2088" s="21" t="s">
        <v>6235</v>
      </c>
      <c r="B2088" s="21" t="s">
        <v>6236</v>
      </c>
      <c r="C2088" s="58">
        <v>0</v>
      </c>
      <c r="D2088" s="58">
        <v>0</v>
      </c>
      <c r="E2088" s="58">
        <v>0</v>
      </c>
      <c r="F2088" s="58">
        <v>0</v>
      </c>
      <c r="G2088" s="58">
        <v>0</v>
      </c>
      <c r="H2088" s="58">
        <v>0</v>
      </c>
      <c r="I2088" s="58">
        <v>0</v>
      </c>
      <c r="J2088" s="58">
        <v>0</v>
      </c>
      <c r="K2088" s="57">
        <f t="shared" si="117"/>
        <v>0</v>
      </c>
      <c r="L2088" s="21" t="s">
        <v>6733</v>
      </c>
      <c r="M2088" s="1" t="s">
        <v>6937</v>
      </c>
      <c r="N2088" s="21" t="s">
        <v>6805</v>
      </c>
      <c r="O2088" s="21" t="s">
        <v>6736</v>
      </c>
      <c r="P2088" s="21" t="s">
        <v>6443</v>
      </c>
      <c r="U2088" s="1" t="str">
        <f t="shared" si="118"/>
        <v>'601</v>
      </c>
      <c r="AI2088" s="1"/>
      <c r="AM2088" s="1" t="e">
        <v>#N/A</v>
      </c>
    </row>
    <row r="2089" spans="1:39" x14ac:dyDescent="0.2">
      <c r="A2089" s="21" t="s">
        <v>3801</v>
      </c>
      <c r="B2089" s="21" t="s">
        <v>3802</v>
      </c>
      <c r="C2089" s="58">
        <v>0</v>
      </c>
      <c r="D2089" s="58">
        <v>0</v>
      </c>
      <c r="E2089" s="58">
        <v>229.09</v>
      </c>
      <c r="F2089" s="58">
        <v>0</v>
      </c>
      <c r="G2089" s="58">
        <v>229.09</v>
      </c>
      <c r="H2089" s="58">
        <v>0</v>
      </c>
      <c r="I2089" s="58">
        <v>229.09</v>
      </c>
      <c r="J2089" s="58">
        <v>0</v>
      </c>
      <c r="K2089" s="57">
        <f t="shared" si="117"/>
        <v>229.09</v>
      </c>
      <c r="L2089" s="21" t="s">
        <v>6733</v>
      </c>
      <c r="M2089" s="1" t="s">
        <v>6937</v>
      </c>
      <c r="N2089" s="21" t="s">
        <v>6805</v>
      </c>
      <c r="O2089" s="21" t="s">
        <v>6736</v>
      </c>
      <c r="P2089" s="21" t="s">
        <v>6440</v>
      </c>
      <c r="U2089" s="1" t="str">
        <f t="shared" si="118"/>
        <v>'601</v>
      </c>
      <c r="AI2089" s="1"/>
      <c r="AM2089" s="1" t="s">
        <v>3801</v>
      </c>
    </row>
    <row r="2090" spans="1:39" x14ac:dyDescent="0.2">
      <c r="A2090" s="21" t="s">
        <v>3803</v>
      </c>
      <c r="B2090" s="21" t="s">
        <v>3804</v>
      </c>
      <c r="C2090" s="58">
        <v>0</v>
      </c>
      <c r="D2090" s="58">
        <v>0</v>
      </c>
      <c r="E2090" s="58">
        <v>3112.79</v>
      </c>
      <c r="F2090" s="58">
        <v>0</v>
      </c>
      <c r="G2090" s="58">
        <v>3112.79</v>
      </c>
      <c r="H2090" s="58">
        <v>0</v>
      </c>
      <c r="I2090" s="58">
        <v>3112.79</v>
      </c>
      <c r="J2090" s="58">
        <v>0</v>
      </c>
      <c r="K2090" s="57">
        <f t="shared" si="117"/>
        <v>3112.79</v>
      </c>
      <c r="L2090" s="21" t="s">
        <v>6733</v>
      </c>
      <c r="M2090" s="1" t="s">
        <v>6937</v>
      </c>
      <c r="N2090" s="21" t="s">
        <v>6805</v>
      </c>
      <c r="O2090" s="21" t="s">
        <v>6736</v>
      </c>
      <c r="P2090" s="21" t="s">
        <v>6444</v>
      </c>
      <c r="U2090" s="1" t="str">
        <f t="shared" si="118"/>
        <v>'601</v>
      </c>
      <c r="AI2090" s="1"/>
      <c r="AM2090" s="1" t="s">
        <v>3803</v>
      </c>
    </row>
    <row r="2091" spans="1:39" x14ac:dyDescent="0.2">
      <c r="A2091" s="21" t="s">
        <v>3805</v>
      </c>
      <c r="B2091" s="21" t="s">
        <v>3806</v>
      </c>
      <c r="C2091" s="58">
        <v>0</v>
      </c>
      <c r="D2091" s="58">
        <v>0</v>
      </c>
      <c r="E2091" s="58">
        <v>27625.8</v>
      </c>
      <c r="F2091" s="58">
        <v>0</v>
      </c>
      <c r="G2091" s="58">
        <v>27625.8</v>
      </c>
      <c r="H2091" s="58">
        <v>0</v>
      </c>
      <c r="I2091" s="58">
        <v>27625.8</v>
      </c>
      <c r="J2091" s="58">
        <v>0</v>
      </c>
      <c r="K2091" s="57">
        <f t="shared" si="117"/>
        <v>27625.8</v>
      </c>
      <c r="L2091" s="21" t="s">
        <v>6733</v>
      </c>
      <c r="M2091" s="1" t="s">
        <v>6937</v>
      </c>
      <c r="N2091" s="21" t="s">
        <v>6805</v>
      </c>
      <c r="O2091" s="21" t="s">
        <v>6736</v>
      </c>
      <c r="P2091" s="21" t="s">
        <v>6441</v>
      </c>
      <c r="U2091" s="1" t="str">
        <f t="shared" si="118"/>
        <v>'601</v>
      </c>
      <c r="AI2091" s="1"/>
      <c r="AM2091" s="1" t="s">
        <v>3805</v>
      </c>
    </row>
    <row r="2092" spans="1:39" x14ac:dyDescent="0.2">
      <c r="A2092" s="21" t="s">
        <v>3807</v>
      </c>
      <c r="B2092" s="21" t="s">
        <v>3808</v>
      </c>
      <c r="C2092" s="58">
        <v>0</v>
      </c>
      <c r="D2092" s="58">
        <v>0</v>
      </c>
      <c r="E2092" s="58">
        <v>246175.16</v>
      </c>
      <c r="F2092" s="58">
        <v>0</v>
      </c>
      <c r="G2092" s="58">
        <v>246175.16</v>
      </c>
      <c r="H2092" s="58">
        <v>0</v>
      </c>
      <c r="I2092" s="58">
        <v>246175.16</v>
      </c>
      <c r="J2092" s="58">
        <v>0</v>
      </c>
      <c r="K2092" s="57">
        <f t="shared" si="117"/>
        <v>246175.16</v>
      </c>
      <c r="L2092" s="21" t="s">
        <v>6733</v>
      </c>
      <c r="M2092" s="1" t="s">
        <v>6937</v>
      </c>
      <c r="N2092" s="21" t="s">
        <v>6805</v>
      </c>
      <c r="O2092" s="21" t="s">
        <v>6736</v>
      </c>
      <c r="P2092" s="21" t="s">
        <v>6441</v>
      </c>
      <c r="U2092" s="1" t="str">
        <f t="shared" si="118"/>
        <v>'601</v>
      </c>
      <c r="AI2092" s="1"/>
      <c r="AM2092" s="1" t="s">
        <v>3807</v>
      </c>
    </row>
    <row r="2093" spans="1:39" x14ac:dyDescent="0.2">
      <c r="A2093" s="21" t="s">
        <v>3809</v>
      </c>
      <c r="B2093" s="21" t="s">
        <v>3810</v>
      </c>
      <c r="C2093" s="58">
        <v>0</v>
      </c>
      <c r="D2093" s="58">
        <v>0</v>
      </c>
      <c r="E2093" s="58">
        <v>172041.2</v>
      </c>
      <c r="F2093" s="58">
        <v>0</v>
      </c>
      <c r="G2093" s="58">
        <v>172041.2</v>
      </c>
      <c r="H2093" s="58">
        <v>0</v>
      </c>
      <c r="I2093" s="58">
        <v>172041.2</v>
      </c>
      <c r="J2093" s="58">
        <v>0</v>
      </c>
      <c r="K2093" s="57">
        <f t="shared" si="117"/>
        <v>172041.2</v>
      </c>
      <c r="L2093" s="21" t="s">
        <v>6733</v>
      </c>
      <c r="M2093" s="1" t="s">
        <v>6937</v>
      </c>
      <c r="N2093" s="21" t="s">
        <v>6805</v>
      </c>
      <c r="O2093" s="21" t="s">
        <v>6736</v>
      </c>
      <c r="P2093" s="21" t="s">
        <v>6441</v>
      </c>
      <c r="U2093" s="1" t="str">
        <f t="shared" si="118"/>
        <v>'601</v>
      </c>
      <c r="AI2093" s="1"/>
      <c r="AM2093" s="1" t="s">
        <v>3809</v>
      </c>
    </row>
    <row r="2094" spans="1:39" x14ac:dyDescent="0.2">
      <c r="A2094" s="21" t="s">
        <v>3811</v>
      </c>
      <c r="B2094" s="21" t="s">
        <v>3812</v>
      </c>
      <c r="C2094" s="58">
        <v>0</v>
      </c>
      <c r="D2094" s="58">
        <v>0</v>
      </c>
      <c r="E2094" s="58">
        <v>364879.26</v>
      </c>
      <c r="F2094" s="58">
        <v>0</v>
      </c>
      <c r="G2094" s="58">
        <v>364879.26</v>
      </c>
      <c r="H2094" s="58">
        <v>0</v>
      </c>
      <c r="I2094" s="58">
        <v>364879.26</v>
      </c>
      <c r="J2094" s="58">
        <v>0</v>
      </c>
      <c r="K2094" s="57">
        <f t="shared" si="117"/>
        <v>364879.26</v>
      </c>
      <c r="L2094" s="21" t="s">
        <v>6733</v>
      </c>
      <c r="M2094" s="1" t="s">
        <v>6937</v>
      </c>
      <c r="N2094" s="21" t="s">
        <v>6805</v>
      </c>
      <c r="O2094" s="21" t="s">
        <v>6736</v>
      </c>
      <c r="P2094" s="21" t="s">
        <v>6441</v>
      </c>
      <c r="U2094" s="1" t="str">
        <f t="shared" si="118"/>
        <v>'601</v>
      </c>
      <c r="AI2094" s="1"/>
      <c r="AM2094" s="1" t="s">
        <v>3811</v>
      </c>
    </row>
    <row r="2095" spans="1:39" x14ac:dyDescent="0.2">
      <c r="A2095" s="21" t="s">
        <v>3813</v>
      </c>
      <c r="B2095" s="21" t="s">
        <v>3814</v>
      </c>
      <c r="C2095" s="58">
        <v>0</v>
      </c>
      <c r="D2095" s="58">
        <v>0</v>
      </c>
      <c r="E2095" s="58">
        <v>64471.28</v>
      </c>
      <c r="F2095" s="58">
        <v>0</v>
      </c>
      <c r="G2095" s="58">
        <v>64471.28</v>
      </c>
      <c r="H2095" s="58">
        <v>0</v>
      </c>
      <c r="I2095" s="58">
        <v>64471.28</v>
      </c>
      <c r="J2095" s="58">
        <v>0</v>
      </c>
      <c r="K2095" s="57">
        <f t="shared" si="117"/>
        <v>64471.28</v>
      </c>
      <c r="L2095" s="21" t="s">
        <v>6733</v>
      </c>
      <c r="M2095" s="1" t="s">
        <v>6937</v>
      </c>
      <c r="N2095" s="21" t="s">
        <v>6805</v>
      </c>
      <c r="O2095" s="21" t="s">
        <v>6736</v>
      </c>
      <c r="P2095" s="21" t="s">
        <v>6440</v>
      </c>
      <c r="U2095" s="1" t="str">
        <f t="shared" si="118"/>
        <v>'601</v>
      </c>
      <c r="AI2095" s="1"/>
      <c r="AM2095" s="1" t="s">
        <v>3813</v>
      </c>
    </row>
    <row r="2096" spans="1:39" x14ac:dyDescent="0.2">
      <c r="A2096" s="21" t="s">
        <v>3815</v>
      </c>
      <c r="B2096" s="21" t="s">
        <v>3816</v>
      </c>
      <c r="C2096" s="58">
        <v>0</v>
      </c>
      <c r="D2096" s="58">
        <v>0</v>
      </c>
      <c r="E2096" s="58">
        <v>18786.439999999999</v>
      </c>
      <c r="F2096" s="58">
        <v>0</v>
      </c>
      <c r="G2096" s="58">
        <v>18786.439999999999</v>
      </c>
      <c r="H2096" s="58">
        <v>0</v>
      </c>
      <c r="I2096" s="58">
        <v>18786.439999999999</v>
      </c>
      <c r="J2096" s="58">
        <v>0</v>
      </c>
      <c r="K2096" s="57">
        <f t="shared" si="117"/>
        <v>18786.439999999999</v>
      </c>
      <c r="L2096" s="21" t="s">
        <v>6733</v>
      </c>
      <c r="M2096" s="1" t="s">
        <v>6937</v>
      </c>
      <c r="N2096" s="21" t="s">
        <v>6805</v>
      </c>
      <c r="O2096" s="21" t="s">
        <v>6736</v>
      </c>
      <c r="P2096" s="21" t="s">
        <v>6440</v>
      </c>
      <c r="U2096" s="1" t="str">
        <f t="shared" si="118"/>
        <v>'601</v>
      </c>
      <c r="AI2096" s="1"/>
      <c r="AM2096" s="1" t="s">
        <v>3815</v>
      </c>
    </row>
    <row r="2097" spans="1:39" x14ac:dyDescent="0.2">
      <c r="A2097" s="21" t="s">
        <v>6237</v>
      </c>
      <c r="B2097" s="21" t="s">
        <v>6238</v>
      </c>
      <c r="C2097" s="58">
        <v>0</v>
      </c>
      <c r="D2097" s="58">
        <v>0</v>
      </c>
      <c r="E2097" s="58">
        <v>1.95</v>
      </c>
      <c r="F2097" s="58">
        <v>0</v>
      </c>
      <c r="G2097" s="58">
        <v>1.95</v>
      </c>
      <c r="H2097" s="58">
        <v>0</v>
      </c>
      <c r="I2097" s="58">
        <v>1.95</v>
      </c>
      <c r="J2097" s="58">
        <v>0</v>
      </c>
      <c r="K2097" s="57">
        <f t="shared" si="117"/>
        <v>1.95</v>
      </c>
      <c r="L2097" s="21" t="s">
        <v>6733</v>
      </c>
      <c r="M2097" s="1" t="s">
        <v>6937</v>
      </c>
      <c r="N2097" s="21" t="s">
        <v>6805</v>
      </c>
      <c r="O2097" s="21" t="s">
        <v>6736</v>
      </c>
      <c r="P2097" s="21" t="s">
        <v>6442</v>
      </c>
      <c r="U2097" s="1" t="str">
        <f t="shared" si="118"/>
        <v>'601</v>
      </c>
      <c r="AI2097" s="1"/>
      <c r="AM2097" s="1" t="e">
        <v>#N/A</v>
      </c>
    </row>
    <row r="2098" spans="1:39" x14ac:dyDescent="0.2">
      <c r="A2098" s="21" t="s">
        <v>3817</v>
      </c>
      <c r="B2098" s="21" t="s">
        <v>3818</v>
      </c>
      <c r="C2098" s="58">
        <v>0</v>
      </c>
      <c r="D2098" s="58">
        <v>0</v>
      </c>
      <c r="E2098" s="58">
        <v>18972.86</v>
      </c>
      <c r="F2098" s="58">
        <v>0</v>
      </c>
      <c r="G2098" s="58">
        <v>18972.86</v>
      </c>
      <c r="H2098" s="58">
        <v>0</v>
      </c>
      <c r="I2098" s="58">
        <v>18972.86</v>
      </c>
      <c r="J2098" s="58">
        <v>0</v>
      </c>
      <c r="K2098" s="57">
        <f t="shared" si="117"/>
        <v>18972.86</v>
      </c>
      <c r="L2098" s="21" t="s">
        <v>6733</v>
      </c>
      <c r="M2098" s="1" t="s">
        <v>6937</v>
      </c>
      <c r="N2098" s="21" t="s">
        <v>6805</v>
      </c>
      <c r="O2098" s="21" t="s">
        <v>6736</v>
      </c>
      <c r="P2098" s="21" t="s">
        <v>6442</v>
      </c>
      <c r="U2098" s="1" t="str">
        <f t="shared" si="118"/>
        <v>'601</v>
      </c>
      <c r="AI2098" s="1"/>
      <c r="AM2098" s="1" t="s">
        <v>3817</v>
      </c>
    </row>
    <row r="2099" spans="1:39" x14ac:dyDescent="0.2">
      <c r="A2099" s="21" t="s">
        <v>3819</v>
      </c>
      <c r="B2099" s="21" t="s">
        <v>3820</v>
      </c>
      <c r="C2099" s="58">
        <v>0</v>
      </c>
      <c r="D2099" s="58">
        <v>0</v>
      </c>
      <c r="E2099" s="58">
        <v>1791.46</v>
      </c>
      <c r="F2099" s="58">
        <v>0</v>
      </c>
      <c r="G2099" s="58">
        <v>1791.46</v>
      </c>
      <c r="H2099" s="58">
        <v>0</v>
      </c>
      <c r="I2099" s="58">
        <v>1791.46</v>
      </c>
      <c r="J2099" s="58">
        <v>0</v>
      </c>
      <c r="K2099" s="57">
        <f t="shared" si="117"/>
        <v>1791.46</v>
      </c>
      <c r="L2099" s="21" t="s">
        <v>6733</v>
      </c>
      <c r="M2099" s="1" t="s">
        <v>6937</v>
      </c>
      <c r="N2099" s="21" t="s">
        <v>6805</v>
      </c>
      <c r="O2099" s="21" t="s">
        <v>6736</v>
      </c>
      <c r="P2099" s="21" t="s">
        <v>6442</v>
      </c>
      <c r="U2099" s="1" t="str">
        <f t="shared" si="118"/>
        <v>'601</v>
      </c>
      <c r="AI2099" s="1"/>
      <c r="AM2099" s="1" t="s">
        <v>3819</v>
      </c>
    </row>
    <row r="2100" spans="1:39" x14ac:dyDescent="0.2">
      <c r="A2100" s="21" t="s">
        <v>3821</v>
      </c>
      <c r="B2100" s="21" t="s">
        <v>3822</v>
      </c>
      <c r="C2100" s="58">
        <v>0</v>
      </c>
      <c r="D2100" s="58">
        <v>0</v>
      </c>
      <c r="E2100" s="58">
        <v>142.71</v>
      </c>
      <c r="F2100" s="58">
        <v>0</v>
      </c>
      <c r="G2100" s="58">
        <v>142.71</v>
      </c>
      <c r="H2100" s="58">
        <v>0</v>
      </c>
      <c r="I2100" s="58">
        <v>142.71</v>
      </c>
      <c r="J2100" s="58">
        <v>0</v>
      </c>
      <c r="K2100" s="57">
        <f t="shared" si="117"/>
        <v>142.71</v>
      </c>
      <c r="L2100" s="21" t="s">
        <v>6733</v>
      </c>
      <c r="M2100" s="1" t="s">
        <v>6937</v>
      </c>
      <c r="N2100" s="21" t="s">
        <v>6805</v>
      </c>
      <c r="O2100" s="21" t="s">
        <v>6736</v>
      </c>
      <c r="P2100" s="21" t="s">
        <v>6442</v>
      </c>
      <c r="U2100" s="1" t="str">
        <f t="shared" si="118"/>
        <v>'601</v>
      </c>
      <c r="AI2100" s="1"/>
      <c r="AM2100" s="1" t="s">
        <v>3821</v>
      </c>
    </row>
    <row r="2101" spans="1:39" x14ac:dyDescent="0.2">
      <c r="A2101" s="21" t="s">
        <v>3823</v>
      </c>
      <c r="B2101" s="21" t="s">
        <v>3824</v>
      </c>
      <c r="C2101" s="58">
        <v>0</v>
      </c>
      <c r="D2101" s="58">
        <v>0</v>
      </c>
      <c r="E2101" s="58">
        <v>29385.05</v>
      </c>
      <c r="F2101" s="58">
        <v>0</v>
      </c>
      <c r="G2101" s="58">
        <v>29385.05</v>
      </c>
      <c r="H2101" s="58">
        <v>0</v>
      </c>
      <c r="I2101" s="58">
        <v>29385.05</v>
      </c>
      <c r="J2101" s="58">
        <v>0</v>
      </c>
      <c r="K2101" s="57">
        <f t="shared" si="117"/>
        <v>29385.05</v>
      </c>
      <c r="L2101" s="21" t="s">
        <v>6733</v>
      </c>
      <c r="M2101" s="1" t="s">
        <v>6937</v>
      </c>
      <c r="N2101" s="21" t="s">
        <v>6805</v>
      </c>
      <c r="O2101" s="21" t="s">
        <v>6736</v>
      </c>
      <c r="P2101" s="21" t="s">
        <v>6443</v>
      </c>
      <c r="U2101" s="1" t="str">
        <f t="shared" si="118"/>
        <v>'601</v>
      </c>
      <c r="AI2101" s="1"/>
      <c r="AM2101" s="1" t="s">
        <v>3823</v>
      </c>
    </row>
    <row r="2102" spans="1:39" x14ac:dyDescent="0.2">
      <c r="A2102" s="21" t="s">
        <v>3825</v>
      </c>
      <c r="B2102" s="21" t="s">
        <v>3826</v>
      </c>
      <c r="C2102" s="58">
        <v>0</v>
      </c>
      <c r="D2102" s="58">
        <v>0</v>
      </c>
      <c r="E2102" s="58">
        <v>33664.6</v>
      </c>
      <c r="F2102" s="58">
        <v>0</v>
      </c>
      <c r="G2102" s="58">
        <v>33664.6</v>
      </c>
      <c r="H2102" s="58">
        <v>0</v>
      </c>
      <c r="I2102" s="58">
        <v>33664.6</v>
      </c>
      <c r="J2102" s="58">
        <v>0</v>
      </c>
      <c r="K2102" s="57">
        <f t="shared" si="117"/>
        <v>33664.6</v>
      </c>
      <c r="L2102" s="21" t="s">
        <v>6733</v>
      </c>
      <c r="M2102" s="1" t="s">
        <v>6937</v>
      </c>
      <c r="N2102" s="21" t="s">
        <v>6805</v>
      </c>
      <c r="O2102" s="21" t="s">
        <v>6736</v>
      </c>
      <c r="P2102" s="21" t="s">
        <v>6443</v>
      </c>
      <c r="U2102" s="1" t="str">
        <f t="shared" si="118"/>
        <v>'601</v>
      </c>
      <c r="AI2102" s="1"/>
      <c r="AM2102" s="1" t="s">
        <v>3825</v>
      </c>
    </row>
    <row r="2103" spans="1:39" x14ac:dyDescent="0.2">
      <c r="A2103" s="21" t="s">
        <v>6239</v>
      </c>
      <c r="B2103" s="21" t="s">
        <v>6240</v>
      </c>
      <c r="C2103" s="58">
        <v>0</v>
      </c>
      <c r="D2103" s="58">
        <v>0</v>
      </c>
      <c r="E2103" s="58">
        <v>592.35</v>
      </c>
      <c r="F2103" s="58">
        <v>0</v>
      </c>
      <c r="G2103" s="58">
        <v>592.35</v>
      </c>
      <c r="H2103" s="58">
        <v>0</v>
      </c>
      <c r="I2103" s="58">
        <v>592.35</v>
      </c>
      <c r="J2103" s="58">
        <v>0</v>
      </c>
      <c r="K2103" s="57">
        <f t="shared" si="117"/>
        <v>592.35</v>
      </c>
      <c r="L2103" s="21" t="s">
        <v>6733</v>
      </c>
      <c r="M2103" s="1" t="s">
        <v>6937</v>
      </c>
      <c r="N2103" s="21" t="s">
        <v>6805</v>
      </c>
      <c r="O2103" s="21" t="s">
        <v>6736</v>
      </c>
      <c r="P2103" s="21" t="s">
        <v>6443</v>
      </c>
      <c r="U2103" s="1" t="str">
        <f t="shared" si="118"/>
        <v>'601</v>
      </c>
      <c r="AI2103" s="1"/>
      <c r="AM2103" s="1" t="e">
        <v>#N/A</v>
      </c>
    </row>
    <row r="2104" spans="1:39" x14ac:dyDescent="0.2">
      <c r="A2104" s="21" t="s">
        <v>3827</v>
      </c>
      <c r="B2104" s="21" t="s">
        <v>3828</v>
      </c>
      <c r="C2104" s="58">
        <v>0</v>
      </c>
      <c r="D2104" s="58">
        <v>0</v>
      </c>
      <c r="E2104" s="58">
        <v>1151.92</v>
      </c>
      <c r="F2104" s="58">
        <v>0</v>
      </c>
      <c r="G2104" s="58">
        <v>1151.92</v>
      </c>
      <c r="H2104" s="58">
        <v>0</v>
      </c>
      <c r="I2104" s="58">
        <v>1151.92</v>
      </c>
      <c r="J2104" s="58">
        <v>0</v>
      </c>
      <c r="K2104" s="57">
        <f t="shared" si="117"/>
        <v>1151.92</v>
      </c>
      <c r="L2104" s="21" t="s">
        <v>6733</v>
      </c>
      <c r="M2104" s="1" t="s">
        <v>6937</v>
      </c>
      <c r="N2104" s="21" t="s">
        <v>6805</v>
      </c>
      <c r="O2104" s="21" t="s">
        <v>6736</v>
      </c>
      <c r="P2104" s="21" t="s">
        <v>6441</v>
      </c>
      <c r="U2104" s="1" t="str">
        <f t="shared" si="118"/>
        <v>'601</v>
      </c>
      <c r="AI2104" s="1"/>
      <c r="AM2104" s="1" t="s">
        <v>3827</v>
      </c>
    </row>
    <row r="2105" spans="1:39" x14ac:dyDescent="0.2">
      <c r="A2105" s="21" t="s">
        <v>3829</v>
      </c>
      <c r="B2105" s="21" t="s">
        <v>3830</v>
      </c>
      <c r="C2105" s="58">
        <v>0</v>
      </c>
      <c r="D2105" s="58">
        <v>0</v>
      </c>
      <c r="E2105" s="58">
        <v>1434877.08</v>
      </c>
      <c r="F2105" s="58">
        <v>0</v>
      </c>
      <c r="G2105" s="58">
        <v>1434877.08</v>
      </c>
      <c r="H2105" s="58">
        <v>0</v>
      </c>
      <c r="I2105" s="58">
        <v>1434877.08</v>
      </c>
      <c r="J2105" s="58">
        <v>0</v>
      </c>
      <c r="K2105" s="57">
        <f t="shared" si="117"/>
        <v>1434877.08</v>
      </c>
      <c r="L2105" s="21" t="s">
        <v>6733</v>
      </c>
      <c r="M2105" s="1" t="s">
        <v>6937</v>
      </c>
      <c r="N2105" s="21" t="s">
        <v>6805</v>
      </c>
      <c r="O2105" s="21" t="s">
        <v>6736</v>
      </c>
      <c r="P2105" s="21" t="s">
        <v>6440</v>
      </c>
      <c r="U2105" s="1" t="str">
        <f t="shared" si="118"/>
        <v>'601</v>
      </c>
      <c r="AI2105" s="1"/>
      <c r="AM2105" s="1" t="s">
        <v>3829</v>
      </c>
    </row>
    <row r="2106" spans="1:39" x14ac:dyDescent="0.2">
      <c r="A2106" s="21" t="s">
        <v>3831</v>
      </c>
      <c r="B2106" s="21" t="s">
        <v>3832</v>
      </c>
      <c r="C2106" s="58">
        <v>0</v>
      </c>
      <c r="D2106" s="58">
        <v>0</v>
      </c>
      <c r="E2106" s="58">
        <v>23611.52</v>
      </c>
      <c r="F2106" s="58">
        <v>0</v>
      </c>
      <c r="G2106" s="58">
        <v>23611.52</v>
      </c>
      <c r="H2106" s="58">
        <v>0</v>
      </c>
      <c r="I2106" s="58">
        <v>23611.52</v>
      </c>
      <c r="J2106" s="58">
        <v>0</v>
      </c>
      <c r="K2106" s="57">
        <f t="shared" si="117"/>
        <v>23611.52</v>
      </c>
      <c r="L2106" s="21" t="s">
        <v>6733</v>
      </c>
      <c r="M2106" s="1" t="s">
        <v>6937</v>
      </c>
      <c r="N2106" s="21" t="s">
        <v>6805</v>
      </c>
      <c r="O2106" s="21" t="s">
        <v>6736</v>
      </c>
      <c r="P2106" s="21" t="s">
        <v>6440</v>
      </c>
      <c r="U2106" s="1" t="str">
        <f t="shared" si="118"/>
        <v>'601</v>
      </c>
      <c r="AI2106" s="1"/>
      <c r="AM2106" s="1" t="s">
        <v>3831</v>
      </c>
    </row>
    <row r="2107" spans="1:39" x14ac:dyDescent="0.2">
      <c r="A2107" s="21" t="s">
        <v>6241</v>
      </c>
      <c r="B2107" s="21" t="s">
        <v>6242</v>
      </c>
      <c r="C2107" s="58">
        <v>0</v>
      </c>
      <c r="D2107" s="58">
        <v>0</v>
      </c>
      <c r="E2107" s="58">
        <v>409.18</v>
      </c>
      <c r="F2107" s="58">
        <v>0</v>
      </c>
      <c r="G2107" s="58">
        <v>409.18</v>
      </c>
      <c r="H2107" s="58">
        <v>0</v>
      </c>
      <c r="I2107" s="58">
        <v>409.18</v>
      </c>
      <c r="J2107" s="58">
        <v>0</v>
      </c>
      <c r="K2107" s="57">
        <f t="shared" si="117"/>
        <v>409.18</v>
      </c>
      <c r="L2107" s="21" t="s">
        <v>6733</v>
      </c>
      <c r="M2107" s="1" t="s">
        <v>6937</v>
      </c>
      <c r="N2107" s="21" t="s">
        <v>6805</v>
      </c>
      <c r="O2107" s="21" t="s">
        <v>6736</v>
      </c>
      <c r="P2107" s="21" t="s">
        <v>6442</v>
      </c>
      <c r="U2107" s="1" t="str">
        <f t="shared" si="118"/>
        <v>'601</v>
      </c>
      <c r="AI2107" s="1"/>
      <c r="AM2107" s="1" t="e">
        <v>#N/A</v>
      </c>
    </row>
    <row r="2108" spans="1:39" x14ac:dyDescent="0.2">
      <c r="A2108" s="21" t="s">
        <v>3833</v>
      </c>
      <c r="B2108" s="21" t="s">
        <v>3834</v>
      </c>
      <c r="C2108" s="58">
        <v>0</v>
      </c>
      <c r="D2108" s="58">
        <v>0</v>
      </c>
      <c r="E2108" s="58">
        <v>752126.96</v>
      </c>
      <c r="F2108" s="58">
        <v>0</v>
      </c>
      <c r="G2108" s="58">
        <v>752126.96</v>
      </c>
      <c r="H2108" s="58">
        <v>0</v>
      </c>
      <c r="I2108" s="58">
        <v>752126.96</v>
      </c>
      <c r="J2108" s="58">
        <v>0</v>
      </c>
      <c r="K2108" s="57">
        <f t="shared" si="117"/>
        <v>752126.96</v>
      </c>
      <c r="L2108" s="21" t="s">
        <v>6733</v>
      </c>
      <c r="M2108" s="1" t="s">
        <v>6937</v>
      </c>
      <c r="N2108" s="21" t="s">
        <v>6805</v>
      </c>
      <c r="O2108" s="21" t="s">
        <v>6736</v>
      </c>
      <c r="P2108" s="21" t="s">
        <v>6442</v>
      </c>
      <c r="U2108" s="1" t="str">
        <f t="shared" si="118"/>
        <v>'601</v>
      </c>
      <c r="AI2108" s="1"/>
      <c r="AM2108" s="1" t="s">
        <v>3833</v>
      </c>
    </row>
    <row r="2109" spans="1:39" x14ac:dyDescent="0.2">
      <c r="A2109" s="21" t="s">
        <v>3835</v>
      </c>
      <c r="B2109" s="21" t="s">
        <v>3836</v>
      </c>
      <c r="C2109" s="58">
        <v>0</v>
      </c>
      <c r="D2109" s="58">
        <v>0</v>
      </c>
      <c r="E2109" s="58">
        <v>25401.89</v>
      </c>
      <c r="F2109" s="58">
        <v>0</v>
      </c>
      <c r="G2109" s="58">
        <v>25401.89</v>
      </c>
      <c r="H2109" s="58">
        <v>0</v>
      </c>
      <c r="I2109" s="58">
        <v>25401.89</v>
      </c>
      <c r="J2109" s="58">
        <v>0</v>
      </c>
      <c r="K2109" s="57">
        <f t="shared" si="117"/>
        <v>25401.89</v>
      </c>
      <c r="L2109" s="21" t="s">
        <v>6733</v>
      </c>
      <c r="M2109" s="1" t="s">
        <v>6937</v>
      </c>
      <c r="N2109" s="21" t="s">
        <v>6805</v>
      </c>
      <c r="O2109" s="21" t="s">
        <v>6736</v>
      </c>
      <c r="P2109" s="21" t="s">
        <v>6442</v>
      </c>
      <c r="U2109" s="1" t="str">
        <f t="shared" si="118"/>
        <v>'601</v>
      </c>
      <c r="AI2109" s="1"/>
      <c r="AM2109" s="1" t="s">
        <v>3835</v>
      </c>
    </row>
    <row r="2110" spans="1:39" x14ac:dyDescent="0.2">
      <c r="A2110" s="21" t="s">
        <v>3837</v>
      </c>
      <c r="B2110" s="21" t="s">
        <v>3838</v>
      </c>
      <c r="C2110" s="58">
        <v>0</v>
      </c>
      <c r="D2110" s="58">
        <v>0</v>
      </c>
      <c r="E2110" s="58">
        <v>4739.04</v>
      </c>
      <c r="F2110" s="58">
        <v>0</v>
      </c>
      <c r="G2110" s="58">
        <v>4739.04</v>
      </c>
      <c r="H2110" s="58">
        <v>0</v>
      </c>
      <c r="I2110" s="58">
        <v>4739.04</v>
      </c>
      <c r="J2110" s="58">
        <v>0</v>
      </c>
      <c r="K2110" s="57">
        <f t="shared" si="117"/>
        <v>4739.04</v>
      </c>
      <c r="L2110" s="21" t="s">
        <v>6733</v>
      </c>
      <c r="M2110" s="1" t="s">
        <v>6937</v>
      </c>
      <c r="N2110" s="21" t="s">
        <v>6805</v>
      </c>
      <c r="O2110" s="21" t="s">
        <v>6736</v>
      </c>
      <c r="P2110" s="21" t="s">
        <v>6442</v>
      </c>
      <c r="U2110" s="1" t="str">
        <f t="shared" si="118"/>
        <v>'601</v>
      </c>
      <c r="AI2110" s="1"/>
      <c r="AM2110" s="1" t="s">
        <v>3837</v>
      </c>
    </row>
    <row r="2111" spans="1:39" x14ac:dyDescent="0.2">
      <c r="A2111" s="21" t="s">
        <v>3839</v>
      </c>
      <c r="B2111" s="21" t="s">
        <v>3840</v>
      </c>
      <c r="C2111" s="58">
        <v>0</v>
      </c>
      <c r="D2111" s="58">
        <v>0</v>
      </c>
      <c r="E2111" s="58">
        <v>4916.8</v>
      </c>
      <c r="F2111" s="58">
        <v>0</v>
      </c>
      <c r="G2111" s="58">
        <v>4916.8</v>
      </c>
      <c r="H2111" s="58">
        <v>0</v>
      </c>
      <c r="I2111" s="58">
        <v>4916.8</v>
      </c>
      <c r="J2111" s="58">
        <v>0</v>
      </c>
      <c r="K2111" s="57">
        <f t="shared" si="117"/>
        <v>4916.8</v>
      </c>
      <c r="L2111" s="21" t="s">
        <v>6733</v>
      </c>
      <c r="M2111" s="1" t="s">
        <v>6937</v>
      </c>
      <c r="N2111" s="21" t="s">
        <v>6805</v>
      </c>
      <c r="O2111" s="21" t="s">
        <v>6736</v>
      </c>
      <c r="P2111" s="21" t="s">
        <v>6442</v>
      </c>
      <c r="U2111" s="1" t="str">
        <f t="shared" si="118"/>
        <v>'601</v>
      </c>
      <c r="AI2111" s="1"/>
      <c r="AM2111" s="1" t="s">
        <v>3839</v>
      </c>
    </row>
    <row r="2112" spans="1:39" x14ac:dyDescent="0.2">
      <c r="A2112" s="21" t="s">
        <v>6243</v>
      </c>
      <c r="B2112" s="21" t="s">
        <v>6244</v>
      </c>
      <c r="C2112" s="58">
        <v>0</v>
      </c>
      <c r="D2112" s="58">
        <v>0</v>
      </c>
      <c r="E2112" s="58">
        <v>8132.96</v>
      </c>
      <c r="F2112" s="58">
        <v>0</v>
      </c>
      <c r="G2112" s="58">
        <v>8132.96</v>
      </c>
      <c r="H2112" s="58">
        <v>0</v>
      </c>
      <c r="I2112" s="58">
        <v>8132.96</v>
      </c>
      <c r="J2112" s="58">
        <v>0</v>
      </c>
      <c r="K2112" s="57">
        <f t="shared" si="117"/>
        <v>8132.96</v>
      </c>
      <c r="L2112" s="21" t="s">
        <v>6733</v>
      </c>
      <c r="M2112" s="1" t="s">
        <v>6937</v>
      </c>
      <c r="N2112" s="21" t="s">
        <v>6805</v>
      </c>
      <c r="O2112" s="21" t="s">
        <v>6736</v>
      </c>
      <c r="P2112" s="21" t="s">
        <v>6443</v>
      </c>
      <c r="U2112" s="1" t="str">
        <f t="shared" si="118"/>
        <v>'601</v>
      </c>
      <c r="AI2112" s="1"/>
      <c r="AM2112" s="1" t="e">
        <v>#N/A</v>
      </c>
    </row>
    <row r="2113" spans="1:39" x14ac:dyDescent="0.2">
      <c r="A2113" s="21" t="s">
        <v>3841</v>
      </c>
      <c r="B2113" s="21" t="s">
        <v>3842</v>
      </c>
      <c r="C2113" s="58">
        <v>0</v>
      </c>
      <c r="D2113" s="58">
        <v>0</v>
      </c>
      <c r="E2113" s="58">
        <v>1434.17</v>
      </c>
      <c r="F2113" s="58">
        <v>0</v>
      </c>
      <c r="G2113" s="58">
        <v>1434.17</v>
      </c>
      <c r="H2113" s="58">
        <v>0</v>
      </c>
      <c r="I2113" s="58">
        <v>1434.17</v>
      </c>
      <c r="J2113" s="58">
        <v>0</v>
      </c>
      <c r="K2113" s="57">
        <f t="shared" si="117"/>
        <v>1434.17</v>
      </c>
      <c r="L2113" s="21" t="s">
        <v>6733</v>
      </c>
      <c r="M2113" s="1" t="s">
        <v>6937</v>
      </c>
      <c r="N2113" s="21" t="s">
        <v>6805</v>
      </c>
      <c r="O2113" s="21" t="s">
        <v>6736</v>
      </c>
      <c r="P2113" s="21" t="s">
        <v>6441</v>
      </c>
      <c r="U2113" s="1" t="str">
        <f t="shared" si="118"/>
        <v>'601</v>
      </c>
      <c r="AI2113" s="1"/>
      <c r="AM2113" s="1" t="s">
        <v>3841</v>
      </c>
    </row>
    <row r="2114" spans="1:39" x14ac:dyDescent="0.2">
      <c r="A2114" s="21" t="s">
        <v>6245</v>
      </c>
      <c r="B2114" s="21" t="s">
        <v>6246</v>
      </c>
      <c r="C2114" s="58">
        <v>0</v>
      </c>
      <c r="D2114" s="58">
        <v>0</v>
      </c>
      <c r="E2114" s="58">
        <v>3688.29</v>
      </c>
      <c r="F2114" s="58">
        <v>0</v>
      </c>
      <c r="G2114" s="58">
        <v>3688.29</v>
      </c>
      <c r="H2114" s="58">
        <v>0</v>
      </c>
      <c r="I2114" s="58">
        <v>3688.29</v>
      </c>
      <c r="J2114" s="58">
        <v>0</v>
      </c>
      <c r="K2114" s="57">
        <f t="shared" si="117"/>
        <v>3688.29</v>
      </c>
      <c r="L2114" s="21" t="s">
        <v>6733</v>
      </c>
      <c r="M2114" s="1" t="s">
        <v>6937</v>
      </c>
      <c r="N2114" s="21" t="s">
        <v>6805</v>
      </c>
      <c r="O2114" s="21" t="s">
        <v>6738</v>
      </c>
      <c r="P2114" s="21" t="s">
        <v>6441</v>
      </c>
      <c r="U2114" s="1" t="str">
        <f t="shared" si="118"/>
        <v>'603</v>
      </c>
      <c r="AI2114" s="1"/>
      <c r="AM2114" s="1" t="e">
        <v>#N/A</v>
      </c>
    </row>
    <row r="2115" spans="1:39" x14ac:dyDescent="0.2">
      <c r="A2115" s="21" t="s">
        <v>3843</v>
      </c>
      <c r="B2115" s="21" t="s">
        <v>3844</v>
      </c>
      <c r="C2115" s="58">
        <v>0</v>
      </c>
      <c r="D2115" s="58">
        <v>0</v>
      </c>
      <c r="E2115" s="58">
        <v>2980681.24</v>
      </c>
      <c r="F2115" s="58">
        <v>0</v>
      </c>
      <c r="G2115" s="58">
        <v>2980681.24</v>
      </c>
      <c r="H2115" s="58">
        <v>0</v>
      </c>
      <c r="I2115" s="58">
        <v>2980681.24</v>
      </c>
      <c r="J2115" s="58">
        <v>0</v>
      </c>
      <c r="K2115" s="57">
        <f t="shared" si="117"/>
        <v>2980681.24</v>
      </c>
      <c r="L2115" s="21" t="s">
        <v>6733</v>
      </c>
      <c r="M2115" s="1" t="s">
        <v>6937</v>
      </c>
      <c r="N2115" s="21" t="s">
        <v>6805</v>
      </c>
      <c r="O2115" s="21" t="s">
        <v>6738</v>
      </c>
      <c r="P2115" s="21" t="s">
        <v>6443</v>
      </c>
      <c r="U2115" s="1" t="str">
        <f t="shared" si="118"/>
        <v>'603</v>
      </c>
      <c r="AI2115" s="1"/>
      <c r="AM2115" s="1" t="s">
        <v>3843</v>
      </c>
    </row>
    <row r="2116" spans="1:39" x14ac:dyDescent="0.2">
      <c r="A2116" s="21" t="s">
        <v>3845</v>
      </c>
      <c r="B2116" s="21" t="s">
        <v>3846</v>
      </c>
      <c r="C2116" s="58">
        <v>0</v>
      </c>
      <c r="D2116" s="58">
        <v>0</v>
      </c>
      <c r="E2116" s="58">
        <v>220493.11</v>
      </c>
      <c r="F2116" s="58">
        <v>0</v>
      </c>
      <c r="G2116" s="58">
        <v>220493.11</v>
      </c>
      <c r="H2116" s="58">
        <v>0</v>
      </c>
      <c r="I2116" s="58">
        <v>220493.11</v>
      </c>
      <c r="J2116" s="58">
        <v>0</v>
      </c>
      <c r="K2116" s="57">
        <f t="shared" si="117"/>
        <v>220493.11</v>
      </c>
      <c r="L2116" s="21" t="s">
        <v>6733</v>
      </c>
      <c r="M2116" s="1" t="s">
        <v>6937</v>
      </c>
      <c r="N2116" s="21" t="s">
        <v>6805</v>
      </c>
      <c r="O2116" s="21" t="s">
        <v>6738</v>
      </c>
      <c r="P2116" s="21" t="s">
        <v>6443</v>
      </c>
      <c r="U2116" s="1" t="str">
        <f t="shared" si="118"/>
        <v>'603</v>
      </c>
      <c r="AI2116" s="1"/>
      <c r="AM2116" s="1" t="s">
        <v>3845</v>
      </c>
    </row>
    <row r="2117" spans="1:39" x14ac:dyDescent="0.2">
      <c r="A2117" s="21" t="s">
        <v>3847</v>
      </c>
      <c r="B2117" s="21" t="s">
        <v>3848</v>
      </c>
      <c r="C2117" s="58">
        <v>0</v>
      </c>
      <c r="D2117" s="58">
        <v>0</v>
      </c>
      <c r="E2117" s="58">
        <v>7225.36</v>
      </c>
      <c r="F2117" s="58">
        <v>0</v>
      </c>
      <c r="G2117" s="58">
        <v>7225.36</v>
      </c>
      <c r="H2117" s="58">
        <v>0</v>
      </c>
      <c r="I2117" s="58">
        <v>7225.36</v>
      </c>
      <c r="J2117" s="58">
        <v>0</v>
      </c>
      <c r="K2117" s="57">
        <f t="shared" si="117"/>
        <v>7225.36</v>
      </c>
      <c r="L2117" s="21" t="s">
        <v>6733</v>
      </c>
      <c r="M2117" s="1" t="s">
        <v>6937</v>
      </c>
      <c r="N2117" s="21" t="s">
        <v>6805</v>
      </c>
      <c r="O2117" s="21" t="s">
        <v>6738</v>
      </c>
      <c r="P2117" s="21" t="s">
        <v>6443</v>
      </c>
      <c r="U2117" s="1" t="str">
        <f t="shared" si="118"/>
        <v>'603</v>
      </c>
      <c r="AI2117" s="1"/>
      <c r="AM2117" s="1" t="s">
        <v>3847</v>
      </c>
    </row>
    <row r="2118" spans="1:39" x14ac:dyDescent="0.2">
      <c r="A2118" s="21" t="s">
        <v>3849</v>
      </c>
      <c r="B2118" s="21" t="s">
        <v>3850</v>
      </c>
      <c r="C2118" s="58">
        <v>0</v>
      </c>
      <c r="D2118" s="58">
        <v>0</v>
      </c>
      <c r="E2118" s="58">
        <v>143168.20000000001</v>
      </c>
      <c r="F2118" s="58">
        <v>0</v>
      </c>
      <c r="G2118" s="58">
        <v>143168.20000000001</v>
      </c>
      <c r="H2118" s="58">
        <v>0</v>
      </c>
      <c r="I2118" s="58">
        <v>143168.20000000001</v>
      </c>
      <c r="J2118" s="58">
        <v>0</v>
      </c>
      <c r="K2118" s="57">
        <f t="shared" si="117"/>
        <v>143168.20000000001</v>
      </c>
      <c r="L2118" s="21" t="s">
        <v>6733</v>
      </c>
      <c r="M2118" s="1" t="s">
        <v>6937</v>
      </c>
      <c r="N2118" s="21" t="s">
        <v>6805</v>
      </c>
      <c r="O2118" s="21" t="s">
        <v>6738</v>
      </c>
      <c r="P2118" s="21" t="s">
        <v>6443</v>
      </c>
      <c r="U2118" s="1" t="str">
        <f t="shared" si="118"/>
        <v>'603</v>
      </c>
      <c r="AI2118" s="1"/>
      <c r="AM2118" s="1" t="s">
        <v>3849</v>
      </c>
    </row>
    <row r="2119" spans="1:39" x14ac:dyDescent="0.2">
      <c r="A2119" s="21" t="s">
        <v>3851</v>
      </c>
      <c r="B2119" s="21" t="s">
        <v>3852</v>
      </c>
      <c r="C2119" s="58">
        <v>0</v>
      </c>
      <c r="D2119" s="58">
        <v>0</v>
      </c>
      <c r="E2119" s="58">
        <v>1131.3800000000001</v>
      </c>
      <c r="F2119" s="58">
        <v>0</v>
      </c>
      <c r="G2119" s="58">
        <v>1131.3800000000001</v>
      </c>
      <c r="H2119" s="58">
        <v>0</v>
      </c>
      <c r="I2119" s="58">
        <v>1131.3800000000001</v>
      </c>
      <c r="J2119" s="58">
        <v>0</v>
      </c>
      <c r="K2119" s="57">
        <f t="shared" ref="K2119:K2182" si="119">I2119-J2119</f>
        <v>1131.3800000000001</v>
      </c>
      <c r="L2119" s="21" t="s">
        <v>6733</v>
      </c>
      <c r="M2119" s="1" t="s">
        <v>6937</v>
      </c>
      <c r="N2119" s="21" t="s">
        <v>6805</v>
      </c>
      <c r="O2119" s="21" t="s">
        <v>6738</v>
      </c>
      <c r="P2119" s="21" t="s">
        <v>6443</v>
      </c>
      <c r="U2119" s="1" t="str">
        <f t="shared" ref="U2119:U2182" si="120">LEFT(A2119,4)</f>
        <v>'603</v>
      </c>
      <c r="AI2119" s="1"/>
      <c r="AM2119" s="1" t="s">
        <v>3851</v>
      </c>
    </row>
    <row r="2120" spans="1:39" x14ac:dyDescent="0.2">
      <c r="A2120" s="21" t="s">
        <v>3853</v>
      </c>
      <c r="B2120" s="21" t="s">
        <v>3854</v>
      </c>
      <c r="C2120" s="58">
        <v>0</v>
      </c>
      <c r="D2120" s="58">
        <v>0</v>
      </c>
      <c r="E2120" s="58">
        <v>3045.98</v>
      </c>
      <c r="F2120" s="58">
        <v>0</v>
      </c>
      <c r="G2120" s="58">
        <v>3045.98</v>
      </c>
      <c r="H2120" s="58">
        <v>0</v>
      </c>
      <c r="I2120" s="58">
        <v>3045.98</v>
      </c>
      <c r="J2120" s="58">
        <v>0</v>
      </c>
      <c r="K2120" s="57">
        <f t="shared" si="119"/>
        <v>3045.98</v>
      </c>
      <c r="L2120" s="21" t="s">
        <v>6733</v>
      </c>
      <c r="M2120" s="1" t="s">
        <v>6937</v>
      </c>
      <c r="N2120" s="21" t="s">
        <v>6805</v>
      </c>
      <c r="O2120" s="21" t="s">
        <v>6738</v>
      </c>
      <c r="P2120" s="21" t="s">
        <v>6443</v>
      </c>
      <c r="U2120" s="1" t="str">
        <f t="shared" si="120"/>
        <v>'603</v>
      </c>
      <c r="AI2120" s="1"/>
      <c r="AM2120" s="1" t="s">
        <v>3853</v>
      </c>
    </row>
    <row r="2121" spans="1:39" x14ac:dyDescent="0.2">
      <c r="A2121" s="21" t="s">
        <v>3855</v>
      </c>
      <c r="B2121" s="21" t="s">
        <v>3856</v>
      </c>
      <c r="C2121" s="58">
        <v>0</v>
      </c>
      <c r="D2121" s="58">
        <v>0</v>
      </c>
      <c r="E2121" s="58">
        <v>4298.01</v>
      </c>
      <c r="F2121" s="58">
        <v>0</v>
      </c>
      <c r="G2121" s="58">
        <v>4298.01</v>
      </c>
      <c r="H2121" s="58">
        <v>0</v>
      </c>
      <c r="I2121" s="58">
        <v>4298.01</v>
      </c>
      <c r="J2121" s="58">
        <v>0</v>
      </c>
      <c r="K2121" s="57">
        <f t="shared" si="119"/>
        <v>4298.01</v>
      </c>
      <c r="L2121" s="21" t="s">
        <v>6733</v>
      </c>
      <c r="M2121" s="1" t="s">
        <v>6937</v>
      </c>
      <c r="N2121" s="21" t="s">
        <v>6805</v>
      </c>
      <c r="O2121" s="21" t="s">
        <v>6736</v>
      </c>
      <c r="P2121" s="21" t="s">
        <v>6442</v>
      </c>
      <c r="U2121" s="1" t="str">
        <f t="shared" si="120"/>
        <v>'604</v>
      </c>
      <c r="AI2121" s="1"/>
      <c r="AM2121" s="1" t="s">
        <v>3855</v>
      </c>
    </row>
    <row r="2122" spans="1:39" x14ac:dyDescent="0.2">
      <c r="A2122" s="21" t="s">
        <v>3857</v>
      </c>
      <c r="B2122" s="21" t="s">
        <v>3858</v>
      </c>
      <c r="C2122" s="58">
        <v>0</v>
      </c>
      <c r="D2122" s="58">
        <v>0</v>
      </c>
      <c r="E2122" s="58">
        <v>1063.68</v>
      </c>
      <c r="F2122" s="58">
        <v>0</v>
      </c>
      <c r="G2122" s="58">
        <v>1063.68</v>
      </c>
      <c r="H2122" s="58">
        <v>0</v>
      </c>
      <c r="I2122" s="58">
        <v>1063.68</v>
      </c>
      <c r="J2122" s="58">
        <v>0</v>
      </c>
      <c r="K2122" s="57">
        <f t="shared" si="119"/>
        <v>1063.68</v>
      </c>
      <c r="L2122" s="21" t="s">
        <v>6733</v>
      </c>
      <c r="M2122" s="1" t="s">
        <v>6937</v>
      </c>
      <c r="N2122" s="21" t="s">
        <v>6805</v>
      </c>
      <c r="O2122" s="21" t="s">
        <v>6736</v>
      </c>
      <c r="P2122" s="21" t="s">
        <v>6442</v>
      </c>
      <c r="U2122" s="1" t="str">
        <f t="shared" si="120"/>
        <v>'604</v>
      </c>
      <c r="AI2122" s="1"/>
      <c r="AM2122" s="1" t="s">
        <v>3857</v>
      </c>
    </row>
    <row r="2123" spans="1:39" x14ac:dyDescent="0.2">
      <c r="A2123" s="21" t="s">
        <v>3859</v>
      </c>
      <c r="B2123" s="21" t="s">
        <v>3860</v>
      </c>
      <c r="C2123" s="58">
        <v>0</v>
      </c>
      <c r="D2123" s="58">
        <v>0</v>
      </c>
      <c r="E2123" s="58">
        <v>487.65</v>
      </c>
      <c r="F2123" s="58">
        <v>0</v>
      </c>
      <c r="G2123" s="58">
        <v>487.65</v>
      </c>
      <c r="H2123" s="58">
        <v>0</v>
      </c>
      <c r="I2123" s="58">
        <v>487.65</v>
      </c>
      <c r="J2123" s="58">
        <v>0</v>
      </c>
      <c r="K2123" s="57">
        <f t="shared" si="119"/>
        <v>487.65</v>
      </c>
      <c r="L2123" s="21" t="s">
        <v>6733</v>
      </c>
      <c r="M2123" s="1" t="s">
        <v>6937</v>
      </c>
      <c r="N2123" s="21" t="s">
        <v>6805</v>
      </c>
      <c r="O2123" s="21" t="s">
        <v>6736</v>
      </c>
      <c r="P2123" s="21" t="s">
        <v>6442</v>
      </c>
      <c r="U2123" s="1" t="str">
        <f t="shared" si="120"/>
        <v>'604</v>
      </c>
      <c r="AI2123" s="1"/>
      <c r="AM2123" s="1" t="s">
        <v>3859</v>
      </c>
    </row>
    <row r="2124" spans="1:39" x14ac:dyDescent="0.2">
      <c r="A2124" s="21" t="s">
        <v>6247</v>
      </c>
      <c r="B2124" s="21" t="s">
        <v>6248</v>
      </c>
      <c r="C2124" s="58">
        <v>0</v>
      </c>
      <c r="D2124" s="58">
        <v>0</v>
      </c>
      <c r="E2124" s="58">
        <v>6.15</v>
      </c>
      <c r="F2124" s="58">
        <v>0</v>
      </c>
      <c r="G2124" s="58">
        <v>6.15</v>
      </c>
      <c r="H2124" s="58">
        <v>0</v>
      </c>
      <c r="I2124" s="58">
        <v>6.15</v>
      </c>
      <c r="J2124" s="58">
        <v>0</v>
      </c>
      <c r="K2124" s="57">
        <f t="shared" si="119"/>
        <v>6.15</v>
      </c>
      <c r="L2124" s="21" t="s">
        <v>6733</v>
      </c>
      <c r="M2124" s="1" t="s">
        <v>6937</v>
      </c>
      <c r="N2124" s="21" t="s">
        <v>6805</v>
      </c>
      <c r="O2124" s="21" t="s">
        <v>6736</v>
      </c>
      <c r="P2124" s="21" t="s">
        <v>6441</v>
      </c>
      <c r="U2124" s="1" t="str">
        <f t="shared" si="120"/>
        <v>'604</v>
      </c>
      <c r="AI2124" s="1"/>
      <c r="AM2124" s="1" t="e">
        <v>#N/A</v>
      </c>
    </row>
    <row r="2125" spans="1:39" x14ac:dyDescent="0.2">
      <c r="A2125" s="21" t="s">
        <v>3861</v>
      </c>
      <c r="B2125" s="21" t="s">
        <v>3862</v>
      </c>
      <c r="C2125" s="58">
        <v>0</v>
      </c>
      <c r="D2125" s="58">
        <v>0</v>
      </c>
      <c r="E2125" s="58">
        <v>76.989999999999995</v>
      </c>
      <c r="F2125" s="58">
        <v>0</v>
      </c>
      <c r="G2125" s="58">
        <v>76.989999999999995</v>
      </c>
      <c r="H2125" s="58">
        <v>0</v>
      </c>
      <c r="I2125" s="58">
        <v>76.989999999999995</v>
      </c>
      <c r="J2125" s="58">
        <v>0</v>
      </c>
      <c r="K2125" s="57">
        <f t="shared" si="119"/>
        <v>76.989999999999995</v>
      </c>
      <c r="L2125" s="21" t="s">
        <v>6733</v>
      </c>
      <c r="M2125" s="1" t="s">
        <v>6937</v>
      </c>
      <c r="N2125" s="21" t="s">
        <v>6805</v>
      </c>
      <c r="O2125" s="21" t="s">
        <v>6736</v>
      </c>
      <c r="P2125" s="21" t="s">
        <v>6440</v>
      </c>
      <c r="U2125" s="1" t="str">
        <f t="shared" si="120"/>
        <v>'604</v>
      </c>
      <c r="AI2125" s="1"/>
      <c r="AM2125" s="1" t="s">
        <v>3861</v>
      </c>
    </row>
    <row r="2126" spans="1:39" x14ac:dyDescent="0.2">
      <c r="A2126" s="21" t="s">
        <v>6249</v>
      </c>
      <c r="B2126" s="21" t="s">
        <v>6250</v>
      </c>
      <c r="C2126" s="58">
        <v>0</v>
      </c>
      <c r="D2126" s="58">
        <v>0</v>
      </c>
      <c r="E2126" s="58">
        <v>22.12</v>
      </c>
      <c r="F2126" s="58">
        <v>0</v>
      </c>
      <c r="G2126" s="58">
        <v>22.12</v>
      </c>
      <c r="H2126" s="58">
        <v>0</v>
      </c>
      <c r="I2126" s="58">
        <v>22.12</v>
      </c>
      <c r="J2126" s="58">
        <v>0</v>
      </c>
      <c r="K2126" s="57">
        <f t="shared" si="119"/>
        <v>22.12</v>
      </c>
      <c r="L2126" s="21" t="s">
        <v>6733</v>
      </c>
      <c r="M2126" s="1" t="s">
        <v>6937</v>
      </c>
      <c r="N2126" s="21" t="s">
        <v>6805</v>
      </c>
      <c r="O2126" s="21" t="s">
        <v>6736</v>
      </c>
      <c r="P2126" s="21" t="s">
        <v>6442</v>
      </c>
      <c r="U2126" s="1" t="str">
        <f t="shared" si="120"/>
        <v>'604</v>
      </c>
      <c r="AI2126" s="1"/>
      <c r="AM2126" s="1" t="e">
        <v>#N/A</v>
      </c>
    </row>
    <row r="2127" spans="1:39" x14ac:dyDescent="0.2">
      <c r="A2127" s="21" t="s">
        <v>6251</v>
      </c>
      <c r="B2127" s="21" t="s">
        <v>6252</v>
      </c>
      <c r="C2127" s="58">
        <v>0</v>
      </c>
      <c r="D2127" s="58">
        <v>0</v>
      </c>
      <c r="E2127" s="58">
        <v>0.33</v>
      </c>
      <c r="F2127" s="58">
        <v>0</v>
      </c>
      <c r="G2127" s="58">
        <v>0.33</v>
      </c>
      <c r="H2127" s="58">
        <v>0</v>
      </c>
      <c r="I2127" s="58">
        <v>0.33</v>
      </c>
      <c r="J2127" s="58">
        <v>0</v>
      </c>
      <c r="K2127" s="57">
        <f t="shared" si="119"/>
        <v>0.33</v>
      </c>
      <c r="L2127" s="21" t="s">
        <v>6733</v>
      </c>
      <c r="M2127" s="1" t="s">
        <v>6937</v>
      </c>
      <c r="N2127" s="21" t="s">
        <v>6805</v>
      </c>
      <c r="O2127" s="21" t="s">
        <v>6736</v>
      </c>
      <c r="P2127" s="21" t="s">
        <v>6442</v>
      </c>
      <c r="U2127" s="1" t="str">
        <f t="shared" si="120"/>
        <v>'604</v>
      </c>
      <c r="AI2127" s="1"/>
      <c r="AM2127" s="1" t="e">
        <v>#N/A</v>
      </c>
    </row>
    <row r="2128" spans="1:39" x14ac:dyDescent="0.2">
      <c r="A2128" s="21" t="s">
        <v>3863</v>
      </c>
      <c r="B2128" s="21" t="s">
        <v>3864</v>
      </c>
      <c r="C2128" s="58">
        <v>0</v>
      </c>
      <c r="D2128" s="58">
        <v>0</v>
      </c>
      <c r="E2128" s="58">
        <v>67031.429999999993</v>
      </c>
      <c r="F2128" s="58">
        <v>0</v>
      </c>
      <c r="G2128" s="58">
        <v>67031.429999999993</v>
      </c>
      <c r="H2128" s="58">
        <v>0</v>
      </c>
      <c r="I2128" s="58">
        <v>67031.429999999993</v>
      </c>
      <c r="J2128" s="58">
        <v>0</v>
      </c>
      <c r="K2128" s="57">
        <f t="shared" si="119"/>
        <v>67031.429999999993</v>
      </c>
      <c r="L2128" s="21" t="s">
        <v>6733</v>
      </c>
      <c r="M2128" s="1" t="s">
        <v>6937</v>
      </c>
      <c r="N2128" s="21" t="s">
        <v>6805</v>
      </c>
      <c r="O2128" s="21" t="s">
        <v>6736</v>
      </c>
      <c r="P2128" s="21" t="s">
        <v>6442</v>
      </c>
      <c r="U2128" s="1" t="str">
        <f t="shared" si="120"/>
        <v>'604</v>
      </c>
      <c r="AI2128" s="1"/>
      <c r="AM2128" s="1" t="s">
        <v>3863</v>
      </c>
    </row>
    <row r="2129" spans="1:39" x14ac:dyDescent="0.2">
      <c r="A2129" s="21" t="s">
        <v>3865</v>
      </c>
      <c r="B2129" s="21" t="s">
        <v>3866</v>
      </c>
      <c r="C2129" s="58">
        <v>0</v>
      </c>
      <c r="D2129" s="58">
        <v>0</v>
      </c>
      <c r="E2129" s="58">
        <v>362.8</v>
      </c>
      <c r="F2129" s="58">
        <v>0</v>
      </c>
      <c r="G2129" s="58">
        <v>362.8</v>
      </c>
      <c r="H2129" s="58">
        <v>0</v>
      </c>
      <c r="I2129" s="58">
        <v>362.8</v>
      </c>
      <c r="J2129" s="58">
        <v>0</v>
      </c>
      <c r="K2129" s="57">
        <f t="shared" si="119"/>
        <v>362.8</v>
      </c>
      <c r="L2129" s="21" t="s">
        <v>6733</v>
      </c>
      <c r="M2129" s="1" t="s">
        <v>6937</v>
      </c>
      <c r="N2129" s="21" t="s">
        <v>6805</v>
      </c>
      <c r="O2129" s="21" t="s">
        <v>6736</v>
      </c>
      <c r="P2129" s="21" t="s">
        <v>6442</v>
      </c>
      <c r="U2129" s="1" t="str">
        <f t="shared" si="120"/>
        <v>'604</v>
      </c>
      <c r="AI2129" s="1"/>
      <c r="AM2129" s="1" t="s">
        <v>3865</v>
      </c>
    </row>
    <row r="2130" spans="1:39" x14ac:dyDescent="0.2">
      <c r="A2130" s="21" t="s">
        <v>3867</v>
      </c>
      <c r="B2130" s="21" t="s">
        <v>3868</v>
      </c>
      <c r="C2130" s="58">
        <v>0</v>
      </c>
      <c r="D2130" s="58">
        <v>0</v>
      </c>
      <c r="E2130" s="58">
        <v>29699.58</v>
      </c>
      <c r="F2130" s="58">
        <v>0</v>
      </c>
      <c r="G2130" s="58">
        <v>29699.58</v>
      </c>
      <c r="H2130" s="58">
        <v>0</v>
      </c>
      <c r="I2130" s="58">
        <v>29699.58</v>
      </c>
      <c r="J2130" s="58">
        <v>0</v>
      </c>
      <c r="K2130" s="57">
        <f t="shared" si="119"/>
        <v>29699.58</v>
      </c>
      <c r="L2130" s="21" t="s">
        <v>6733</v>
      </c>
      <c r="M2130" s="1" t="s">
        <v>6937</v>
      </c>
      <c r="N2130" s="21" t="s">
        <v>6805</v>
      </c>
      <c r="O2130" s="21" t="s">
        <v>6736</v>
      </c>
      <c r="P2130" s="21" t="s">
        <v>6442</v>
      </c>
      <c r="U2130" s="1" t="str">
        <f t="shared" si="120"/>
        <v>'604</v>
      </c>
      <c r="AI2130" s="1"/>
      <c r="AM2130" s="1" t="s">
        <v>3867</v>
      </c>
    </row>
    <row r="2131" spans="1:39" x14ac:dyDescent="0.2">
      <c r="A2131" s="21" t="s">
        <v>3869</v>
      </c>
      <c r="B2131" s="21" t="s">
        <v>3870</v>
      </c>
      <c r="C2131" s="58">
        <v>0</v>
      </c>
      <c r="D2131" s="58">
        <v>0</v>
      </c>
      <c r="E2131" s="58">
        <v>5116.91</v>
      </c>
      <c r="F2131" s="58">
        <v>0</v>
      </c>
      <c r="G2131" s="58">
        <v>5116.91</v>
      </c>
      <c r="H2131" s="58">
        <v>0</v>
      </c>
      <c r="I2131" s="58">
        <v>5116.91</v>
      </c>
      <c r="J2131" s="58">
        <v>0</v>
      </c>
      <c r="K2131" s="57">
        <f t="shared" si="119"/>
        <v>5116.91</v>
      </c>
      <c r="L2131" s="21" t="s">
        <v>6733</v>
      </c>
      <c r="M2131" s="1" t="s">
        <v>6937</v>
      </c>
      <c r="N2131" s="21" t="s">
        <v>6805</v>
      </c>
      <c r="O2131" s="21" t="s">
        <v>6736</v>
      </c>
      <c r="P2131" s="21" t="s">
        <v>6442</v>
      </c>
      <c r="U2131" s="1" t="str">
        <f t="shared" si="120"/>
        <v>'604</v>
      </c>
      <c r="AI2131" s="1"/>
      <c r="AM2131" s="1" t="s">
        <v>3869</v>
      </c>
    </row>
    <row r="2132" spans="1:39" x14ac:dyDescent="0.2">
      <c r="A2132" s="21" t="s">
        <v>3871</v>
      </c>
      <c r="B2132" s="21" t="s">
        <v>3872</v>
      </c>
      <c r="C2132" s="58">
        <v>0</v>
      </c>
      <c r="D2132" s="58">
        <v>0</v>
      </c>
      <c r="E2132" s="58">
        <v>26.36</v>
      </c>
      <c r="F2132" s="58">
        <v>0</v>
      </c>
      <c r="G2132" s="58">
        <v>26.36</v>
      </c>
      <c r="H2132" s="58">
        <v>0</v>
      </c>
      <c r="I2132" s="58">
        <v>26.36</v>
      </c>
      <c r="J2132" s="58">
        <v>0</v>
      </c>
      <c r="K2132" s="57">
        <f t="shared" si="119"/>
        <v>26.36</v>
      </c>
      <c r="L2132" s="21" t="s">
        <v>6733</v>
      </c>
      <c r="M2132" s="1" t="s">
        <v>6937</v>
      </c>
      <c r="N2132" s="21" t="s">
        <v>6805</v>
      </c>
      <c r="O2132" s="21" t="s">
        <v>6736</v>
      </c>
      <c r="P2132" s="21" t="s">
        <v>6442</v>
      </c>
      <c r="U2132" s="1" t="str">
        <f t="shared" si="120"/>
        <v>'604</v>
      </c>
      <c r="AI2132" s="1"/>
      <c r="AM2132" s="1" t="s">
        <v>3871</v>
      </c>
    </row>
    <row r="2133" spans="1:39" x14ac:dyDescent="0.2">
      <c r="A2133" s="21" t="s">
        <v>3873</v>
      </c>
      <c r="B2133" s="21" t="s">
        <v>3874</v>
      </c>
      <c r="C2133" s="58">
        <v>0</v>
      </c>
      <c r="D2133" s="58">
        <v>0</v>
      </c>
      <c r="E2133" s="58">
        <v>15</v>
      </c>
      <c r="F2133" s="58">
        <v>0</v>
      </c>
      <c r="G2133" s="58">
        <v>15</v>
      </c>
      <c r="H2133" s="58">
        <v>0</v>
      </c>
      <c r="I2133" s="58">
        <v>15</v>
      </c>
      <c r="J2133" s="58">
        <v>0</v>
      </c>
      <c r="K2133" s="57">
        <f t="shared" si="119"/>
        <v>15</v>
      </c>
      <c r="L2133" s="21" t="s">
        <v>6733</v>
      </c>
      <c r="M2133" s="1" t="s">
        <v>6937</v>
      </c>
      <c r="N2133" s="21" t="s">
        <v>6805</v>
      </c>
      <c r="O2133" s="21" t="s">
        <v>6736</v>
      </c>
      <c r="P2133" s="21" t="s">
        <v>6443</v>
      </c>
      <c r="U2133" s="1" t="str">
        <f t="shared" si="120"/>
        <v>'604</v>
      </c>
      <c r="AI2133" s="1"/>
      <c r="AM2133" s="1" t="s">
        <v>3873</v>
      </c>
    </row>
    <row r="2134" spans="1:39" x14ac:dyDescent="0.2">
      <c r="A2134" s="21" t="s">
        <v>3875</v>
      </c>
      <c r="B2134" s="21" t="s">
        <v>3876</v>
      </c>
      <c r="C2134" s="58">
        <v>0</v>
      </c>
      <c r="D2134" s="58">
        <v>0</v>
      </c>
      <c r="E2134" s="58">
        <v>30711.86</v>
      </c>
      <c r="F2134" s="58">
        <v>0</v>
      </c>
      <c r="G2134" s="58">
        <v>30711.86</v>
      </c>
      <c r="H2134" s="58">
        <v>0</v>
      </c>
      <c r="I2134" s="58">
        <v>30711.86</v>
      </c>
      <c r="J2134" s="58">
        <v>0</v>
      </c>
      <c r="K2134" s="57">
        <f t="shared" si="119"/>
        <v>30711.86</v>
      </c>
      <c r="L2134" s="21" t="s">
        <v>6733</v>
      </c>
      <c r="M2134" s="1" t="s">
        <v>6937</v>
      </c>
      <c r="N2134" s="21" t="s">
        <v>6805</v>
      </c>
      <c r="O2134" s="21" t="s">
        <v>6736</v>
      </c>
      <c r="P2134" s="21" t="s">
        <v>6441</v>
      </c>
      <c r="U2134" s="1" t="str">
        <f t="shared" si="120"/>
        <v>'604</v>
      </c>
      <c r="AI2134" s="1"/>
      <c r="AM2134" s="1" t="s">
        <v>3875</v>
      </c>
    </row>
    <row r="2135" spans="1:39" x14ac:dyDescent="0.2">
      <c r="A2135" s="21" t="s">
        <v>3877</v>
      </c>
      <c r="B2135" s="21" t="s">
        <v>3878</v>
      </c>
      <c r="C2135" s="58">
        <v>0</v>
      </c>
      <c r="D2135" s="58">
        <v>0</v>
      </c>
      <c r="E2135" s="58">
        <v>3804.39</v>
      </c>
      <c r="F2135" s="58">
        <v>0</v>
      </c>
      <c r="G2135" s="58">
        <v>3804.39</v>
      </c>
      <c r="H2135" s="58">
        <v>0</v>
      </c>
      <c r="I2135" s="58">
        <v>3804.39</v>
      </c>
      <c r="J2135" s="58">
        <v>0</v>
      </c>
      <c r="K2135" s="57">
        <f t="shared" si="119"/>
        <v>3804.39</v>
      </c>
      <c r="L2135" s="21" t="s">
        <v>6733</v>
      </c>
      <c r="M2135" s="1" t="s">
        <v>6937</v>
      </c>
      <c r="N2135" s="21" t="s">
        <v>6805</v>
      </c>
      <c r="O2135" s="21" t="s">
        <v>6736</v>
      </c>
      <c r="P2135" s="21" t="s">
        <v>6440</v>
      </c>
      <c r="U2135" s="1" t="str">
        <f t="shared" si="120"/>
        <v>'604</v>
      </c>
      <c r="AI2135" s="1"/>
      <c r="AM2135" s="1" t="s">
        <v>3877</v>
      </c>
    </row>
    <row r="2136" spans="1:39" x14ac:dyDescent="0.2">
      <c r="A2136" s="21" t="s">
        <v>6253</v>
      </c>
      <c r="B2136" s="21" t="s">
        <v>6254</v>
      </c>
      <c r="C2136" s="58">
        <v>0</v>
      </c>
      <c r="D2136" s="58">
        <v>0</v>
      </c>
      <c r="E2136" s="58">
        <v>692.75</v>
      </c>
      <c r="F2136" s="58">
        <v>0</v>
      </c>
      <c r="G2136" s="58">
        <v>692.75</v>
      </c>
      <c r="H2136" s="58">
        <v>0</v>
      </c>
      <c r="I2136" s="58">
        <v>692.75</v>
      </c>
      <c r="J2136" s="58">
        <v>0</v>
      </c>
      <c r="K2136" s="57">
        <f t="shared" si="119"/>
        <v>692.75</v>
      </c>
      <c r="L2136" s="21" t="s">
        <v>6733</v>
      </c>
      <c r="M2136" s="1" t="s">
        <v>6937</v>
      </c>
      <c r="N2136" s="21" t="s">
        <v>6805</v>
      </c>
      <c r="O2136" s="21" t="s">
        <v>6736</v>
      </c>
      <c r="P2136" s="21" t="s">
        <v>6440</v>
      </c>
      <c r="U2136" s="1" t="str">
        <f t="shared" si="120"/>
        <v>'604</v>
      </c>
      <c r="AI2136" s="1"/>
      <c r="AM2136" s="1" t="e">
        <v>#N/A</v>
      </c>
    </row>
    <row r="2137" spans="1:39" x14ac:dyDescent="0.2">
      <c r="A2137" s="21" t="s">
        <v>3879</v>
      </c>
      <c r="B2137" s="21" t="s">
        <v>3880</v>
      </c>
      <c r="C2137" s="58">
        <v>0</v>
      </c>
      <c r="D2137" s="58">
        <v>0</v>
      </c>
      <c r="E2137" s="58">
        <v>127438.12</v>
      </c>
      <c r="F2137" s="58">
        <v>0</v>
      </c>
      <c r="G2137" s="58">
        <v>127438.12</v>
      </c>
      <c r="H2137" s="58">
        <v>0</v>
      </c>
      <c r="I2137" s="58">
        <v>127438.12</v>
      </c>
      <c r="J2137" s="58">
        <v>0</v>
      </c>
      <c r="K2137" s="57">
        <f t="shared" si="119"/>
        <v>127438.12</v>
      </c>
      <c r="L2137" s="21" t="s">
        <v>6733</v>
      </c>
      <c r="M2137" s="1" t="s">
        <v>6937</v>
      </c>
      <c r="N2137" s="21" t="s">
        <v>6805</v>
      </c>
      <c r="O2137" s="21" t="s">
        <v>6736</v>
      </c>
      <c r="P2137" s="21" t="s">
        <v>6443</v>
      </c>
      <c r="U2137" s="1" t="str">
        <f t="shared" si="120"/>
        <v>'604</v>
      </c>
      <c r="AI2137" s="1"/>
      <c r="AM2137" s="1" t="s">
        <v>3879</v>
      </c>
    </row>
    <row r="2138" spans="1:39" x14ac:dyDescent="0.2">
      <c r="A2138" s="21" t="s">
        <v>3881</v>
      </c>
      <c r="B2138" s="21" t="s">
        <v>3882</v>
      </c>
      <c r="C2138" s="58">
        <v>0</v>
      </c>
      <c r="D2138" s="58">
        <v>0</v>
      </c>
      <c r="E2138" s="58">
        <v>45.33</v>
      </c>
      <c r="F2138" s="58">
        <v>0</v>
      </c>
      <c r="G2138" s="58">
        <v>45.33</v>
      </c>
      <c r="H2138" s="58">
        <v>0</v>
      </c>
      <c r="I2138" s="58">
        <v>45.33</v>
      </c>
      <c r="J2138" s="58">
        <v>0</v>
      </c>
      <c r="K2138" s="57">
        <f t="shared" si="119"/>
        <v>45.33</v>
      </c>
      <c r="L2138" s="21" t="s">
        <v>6733</v>
      </c>
      <c r="M2138" s="1" t="s">
        <v>6937</v>
      </c>
      <c r="N2138" s="21" t="s">
        <v>6805</v>
      </c>
      <c r="O2138" s="21" t="s">
        <v>6736</v>
      </c>
      <c r="P2138" s="21" t="s">
        <v>6443</v>
      </c>
      <c r="U2138" s="1" t="str">
        <f t="shared" si="120"/>
        <v>'604</v>
      </c>
      <c r="AI2138" s="1"/>
      <c r="AM2138" s="1" t="s">
        <v>3881</v>
      </c>
    </row>
    <row r="2139" spans="1:39" x14ac:dyDescent="0.2">
      <c r="A2139" s="21" t="s">
        <v>3883</v>
      </c>
      <c r="B2139" s="21" t="s">
        <v>3884</v>
      </c>
      <c r="C2139" s="58">
        <v>0</v>
      </c>
      <c r="D2139" s="58">
        <v>0</v>
      </c>
      <c r="E2139" s="58">
        <v>97322.28</v>
      </c>
      <c r="F2139" s="58">
        <v>0</v>
      </c>
      <c r="G2139" s="58">
        <v>97322.28</v>
      </c>
      <c r="H2139" s="58">
        <v>0</v>
      </c>
      <c r="I2139" s="58">
        <v>97322.28</v>
      </c>
      <c r="J2139" s="58">
        <v>0</v>
      </c>
      <c r="K2139" s="57">
        <f t="shared" si="119"/>
        <v>97322.28</v>
      </c>
      <c r="L2139" s="21" t="s">
        <v>6733</v>
      </c>
      <c r="M2139" s="1" t="s">
        <v>6937</v>
      </c>
      <c r="N2139" s="21" t="s">
        <v>6805</v>
      </c>
      <c r="O2139" s="21" t="s">
        <v>6736</v>
      </c>
      <c r="P2139" s="21" t="s">
        <v>6441</v>
      </c>
      <c r="U2139" s="1" t="str">
        <f t="shared" si="120"/>
        <v>'604</v>
      </c>
      <c r="AI2139" s="1"/>
      <c r="AM2139" s="1" t="s">
        <v>3883</v>
      </c>
    </row>
    <row r="2140" spans="1:39" x14ac:dyDescent="0.2">
      <c r="A2140" s="21" t="s">
        <v>3885</v>
      </c>
      <c r="B2140" s="21" t="s">
        <v>3886</v>
      </c>
      <c r="C2140" s="58">
        <v>0</v>
      </c>
      <c r="D2140" s="58">
        <v>0</v>
      </c>
      <c r="E2140" s="58">
        <v>44994.29</v>
      </c>
      <c r="F2140" s="58">
        <v>0</v>
      </c>
      <c r="G2140" s="58">
        <v>44994.29</v>
      </c>
      <c r="H2140" s="58">
        <v>0</v>
      </c>
      <c r="I2140" s="58">
        <v>44994.29</v>
      </c>
      <c r="J2140" s="58">
        <v>0</v>
      </c>
      <c r="K2140" s="57">
        <f t="shared" si="119"/>
        <v>44994.29</v>
      </c>
      <c r="L2140" s="21" t="s">
        <v>6733</v>
      </c>
      <c r="M2140" s="1" t="s">
        <v>6937</v>
      </c>
      <c r="N2140" s="21" t="s">
        <v>6805</v>
      </c>
      <c r="O2140" s="21" t="s">
        <v>6736</v>
      </c>
      <c r="P2140" s="21" t="s">
        <v>6440</v>
      </c>
      <c r="U2140" s="1" t="str">
        <f t="shared" si="120"/>
        <v>'604</v>
      </c>
      <c r="AI2140" s="1"/>
      <c r="AM2140" s="1" t="s">
        <v>3885</v>
      </c>
    </row>
    <row r="2141" spans="1:39" x14ac:dyDescent="0.2">
      <c r="A2141" s="21" t="s">
        <v>3887</v>
      </c>
      <c r="B2141" s="21" t="s">
        <v>3888</v>
      </c>
      <c r="C2141" s="58">
        <v>0</v>
      </c>
      <c r="D2141" s="58">
        <v>0</v>
      </c>
      <c r="E2141" s="58">
        <v>22193.91</v>
      </c>
      <c r="F2141" s="58">
        <v>0</v>
      </c>
      <c r="G2141" s="58">
        <v>22193.91</v>
      </c>
      <c r="H2141" s="58">
        <v>0</v>
      </c>
      <c r="I2141" s="58">
        <v>22193.91</v>
      </c>
      <c r="J2141" s="58">
        <v>0</v>
      </c>
      <c r="K2141" s="57">
        <f t="shared" si="119"/>
        <v>22193.91</v>
      </c>
      <c r="L2141" s="21" t="s">
        <v>6733</v>
      </c>
      <c r="M2141" s="1" t="s">
        <v>6937</v>
      </c>
      <c r="N2141" s="21" t="s">
        <v>6805</v>
      </c>
      <c r="O2141" s="21" t="s">
        <v>6736</v>
      </c>
      <c r="P2141" s="21" t="s">
        <v>6440</v>
      </c>
      <c r="U2141" s="1" t="str">
        <f t="shared" si="120"/>
        <v>'604</v>
      </c>
      <c r="AI2141" s="1"/>
      <c r="AM2141" s="1" t="s">
        <v>3887</v>
      </c>
    </row>
    <row r="2142" spans="1:39" x14ac:dyDescent="0.2">
      <c r="A2142" s="21" t="s">
        <v>3889</v>
      </c>
      <c r="B2142" s="21" t="s">
        <v>3890</v>
      </c>
      <c r="C2142" s="58">
        <v>0</v>
      </c>
      <c r="D2142" s="58">
        <v>0</v>
      </c>
      <c r="E2142" s="58">
        <v>813.69</v>
      </c>
      <c r="F2142" s="58">
        <v>0</v>
      </c>
      <c r="G2142" s="58">
        <v>813.69</v>
      </c>
      <c r="H2142" s="58">
        <v>0</v>
      </c>
      <c r="I2142" s="58">
        <v>813.69</v>
      </c>
      <c r="J2142" s="58">
        <v>0</v>
      </c>
      <c r="K2142" s="57">
        <f t="shared" si="119"/>
        <v>813.69</v>
      </c>
      <c r="L2142" s="21" t="s">
        <v>6733</v>
      </c>
      <c r="M2142" s="1" t="s">
        <v>6937</v>
      </c>
      <c r="N2142" s="21" t="s">
        <v>6805</v>
      </c>
      <c r="O2142" s="21" t="s">
        <v>6736</v>
      </c>
      <c r="P2142" s="21" t="s">
        <v>6440</v>
      </c>
      <c r="U2142" s="1" t="str">
        <f t="shared" si="120"/>
        <v>'604</v>
      </c>
      <c r="AI2142" s="1"/>
      <c r="AM2142" s="1" t="s">
        <v>3889</v>
      </c>
    </row>
    <row r="2143" spans="1:39" x14ac:dyDescent="0.2">
      <c r="A2143" s="21" t="s">
        <v>3891</v>
      </c>
      <c r="B2143" s="21" t="s">
        <v>3892</v>
      </c>
      <c r="C2143" s="58">
        <v>0</v>
      </c>
      <c r="D2143" s="58">
        <v>0</v>
      </c>
      <c r="E2143" s="58">
        <v>13830.51</v>
      </c>
      <c r="F2143" s="58">
        <v>0</v>
      </c>
      <c r="G2143" s="58">
        <v>13830.51</v>
      </c>
      <c r="H2143" s="58">
        <v>0</v>
      </c>
      <c r="I2143" s="58">
        <v>13830.51</v>
      </c>
      <c r="J2143" s="58">
        <v>0</v>
      </c>
      <c r="K2143" s="57">
        <f t="shared" si="119"/>
        <v>13830.51</v>
      </c>
      <c r="L2143" s="21" t="s">
        <v>6733</v>
      </c>
      <c r="M2143" s="1" t="s">
        <v>6937</v>
      </c>
      <c r="N2143" s="21" t="s">
        <v>6805</v>
      </c>
      <c r="O2143" s="21" t="s">
        <v>6736</v>
      </c>
      <c r="P2143" s="21" t="s">
        <v>6440</v>
      </c>
      <c r="U2143" s="1" t="str">
        <f t="shared" si="120"/>
        <v>'604</v>
      </c>
      <c r="AI2143" s="1"/>
      <c r="AM2143" s="1" t="s">
        <v>3891</v>
      </c>
    </row>
    <row r="2144" spans="1:39" x14ac:dyDescent="0.2">
      <c r="A2144" s="21" t="s">
        <v>3893</v>
      </c>
      <c r="B2144" s="21" t="s">
        <v>3894</v>
      </c>
      <c r="C2144" s="58">
        <v>0</v>
      </c>
      <c r="D2144" s="58">
        <v>0</v>
      </c>
      <c r="E2144" s="58">
        <v>349.09</v>
      </c>
      <c r="F2144" s="58">
        <v>0</v>
      </c>
      <c r="G2144" s="58">
        <v>349.09</v>
      </c>
      <c r="H2144" s="58">
        <v>0</v>
      </c>
      <c r="I2144" s="58">
        <v>349.09</v>
      </c>
      <c r="J2144" s="58">
        <v>0</v>
      </c>
      <c r="K2144" s="57">
        <f t="shared" si="119"/>
        <v>349.09</v>
      </c>
      <c r="L2144" s="21" t="s">
        <v>6733</v>
      </c>
      <c r="M2144" s="1" t="s">
        <v>6937</v>
      </c>
      <c r="N2144" s="21" t="s">
        <v>6805</v>
      </c>
      <c r="O2144" s="21" t="s">
        <v>6736</v>
      </c>
      <c r="P2144" s="21" t="s">
        <v>6442</v>
      </c>
      <c r="U2144" s="1" t="str">
        <f t="shared" si="120"/>
        <v>'604</v>
      </c>
      <c r="AI2144" s="1"/>
      <c r="AM2144" s="1" t="s">
        <v>3893</v>
      </c>
    </row>
    <row r="2145" spans="1:39" x14ac:dyDescent="0.2">
      <c r="A2145" s="21" t="s">
        <v>3895</v>
      </c>
      <c r="B2145" s="21" t="s">
        <v>3896</v>
      </c>
      <c r="C2145" s="58">
        <v>0</v>
      </c>
      <c r="D2145" s="58">
        <v>0</v>
      </c>
      <c r="E2145" s="58">
        <v>21440.03</v>
      </c>
      <c r="F2145" s="58">
        <v>0</v>
      </c>
      <c r="G2145" s="58">
        <v>21440.03</v>
      </c>
      <c r="H2145" s="58">
        <v>0</v>
      </c>
      <c r="I2145" s="58">
        <v>21440.03</v>
      </c>
      <c r="J2145" s="58">
        <v>0</v>
      </c>
      <c r="K2145" s="57">
        <f t="shared" si="119"/>
        <v>21440.03</v>
      </c>
      <c r="L2145" s="21" t="s">
        <v>6733</v>
      </c>
      <c r="M2145" s="1" t="s">
        <v>6937</v>
      </c>
      <c r="N2145" s="21" t="s">
        <v>6805</v>
      </c>
      <c r="O2145" s="21" t="s">
        <v>6736</v>
      </c>
      <c r="P2145" s="21" t="s">
        <v>6442</v>
      </c>
      <c r="U2145" s="1" t="str">
        <f t="shared" si="120"/>
        <v>'604</v>
      </c>
      <c r="AI2145" s="1"/>
      <c r="AM2145" s="1" t="s">
        <v>3895</v>
      </c>
    </row>
    <row r="2146" spans="1:39" x14ac:dyDescent="0.2">
      <c r="A2146" s="21" t="s">
        <v>3897</v>
      </c>
      <c r="B2146" s="21" t="s">
        <v>3898</v>
      </c>
      <c r="C2146" s="58">
        <v>0</v>
      </c>
      <c r="D2146" s="58">
        <v>0</v>
      </c>
      <c r="E2146" s="58">
        <v>686.83</v>
      </c>
      <c r="F2146" s="58">
        <v>0</v>
      </c>
      <c r="G2146" s="58">
        <v>686.83</v>
      </c>
      <c r="H2146" s="58">
        <v>0</v>
      </c>
      <c r="I2146" s="58">
        <v>686.83</v>
      </c>
      <c r="J2146" s="58">
        <v>0</v>
      </c>
      <c r="K2146" s="57">
        <f t="shared" si="119"/>
        <v>686.83</v>
      </c>
      <c r="L2146" s="21" t="s">
        <v>6733</v>
      </c>
      <c r="M2146" s="1" t="s">
        <v>6937</v>
      </c>
      <c r="N2146" s="21" t="s">
        <v>6805</v>
      </c>
      <c r="O2146" s="21" t="s">
        <v>6736</v>
      </c>
      <c r="P2146" s="21" t="s">
        <v>6442</v>
      </c>
      <c r="U2146" s="1" t="str">
        <f t="shared" si="120"/>
        <v>'604</v>
      </c>
      <c r="AI2146" s="1"/>
      <c r="AM2146" s="1" t="s">
        <v>3897</v>
      </c>
    </row>
    <row r="2147" spans="1:39" x14ac:dyDescent="0.2">
      <c r="A2147" s="21" t="s">
        <v>3899</v>
      </c>
      <c r="B2147" s="21" t="s">
        <v>3900</v>
      </c>
      <c r="C2147" s="58">
        <v>0</v>
      </c>
      <c r="D2147" s="58">
        <v>0</v>
      </c>
      <c r="E2147" s="58">
        <v>19294.759999999998</v>
      </c>
      <c r="F2147" s="58">
        <v>0</v>
      </c>
      <c r="G2147" s="58">
        <v>19294.759999999998</v>
      </c>
      <c r="H2147" s="58">
        <v>0</v>
      </c>
      <c r="I2147" s="58">
        <v>19294.759999999998</v>
      </c>
      <c r="J2147" s="58">
        <v>0</v>
      </c>
      <c r="K2147" s="57">
        <f t="shared" si="119"/>
        <v>19294.759999999998</v>
      </c>
      <c r="L2147" s="21" t="s">
        <v>6733</v>
      </c>
      <c r="M2147" s="1" t="s">
        <v>6937</v>
      </c>
      <c r="N2147" s="21" t="s">
        <v>6805</v>
      </c>
      <c r="O2147" s="21" t="s">
        <v>6736</v>
      </c>
      <c r="P2147" s="21" t="s">
        <v>6442</v>
      </c>
      <c r="U2147" s="1" t="str">
        <f t="shared" si="120"/>
        <v>'604</v>
      </c>
      <c r="AI2147" s="1"/>
      <c r="AM2147" s="1" t="s">
        <v>3899</v>
      </c>
    </row>
    <row r="2148" spans="1:39" x14ac:dyDescent="0.2">
      <c r="A2148" s="21" t="s">
        <v>3901</v>
      </c>
      <c r="B2148" s="21" t="s">
        <v>3902</v>
      </c>
      <c r="C2148" s="58">
        <v>0</v>
      </c>
      <c r="D2148" s="58">
        <v>0</v>
      </c>
      <c r="E2148" s="58">
        <v>1150.23</v>
      </c>
      <c r="F2148" s="58">
        <v>0</v>
      </c>
      <c r="G2148" s="58">
        <v>1150.23</v>
      </c>
      <c r="H2148" s="58">
        <v>0</v>
      </c>
      <c r="I2148" s="58">
        <v>1150.23</v>
      </c>
      <c r="J2148" s="58">
        <v>0</v>
      </c>
      <c r="K2148" s="57">
        <f t="shared" si="119"/>
        <v>1150.23</v>
      </c>
      <c r="L2148" s="21" t="s">
        <v>6733</v>
      </c>
      <c r="M2148" s="1" t="s">
        <v>6937</v>
      </c>
      <c r="N2148" s="21" t="s">
        <v>6805</v>
      </c>
      <c r="O2148" s="21" t="s">
        <v>6736</v>
      </c>
      <c r="P2148" s="21" t="s">
        <v>6442</v>
      </c>
      <c r="U2148" s="1" t="str">
        <f t="shared" si="120"/>
        <v>'604</v>
      </c>
      <c r="AI2148" s="1"/>
      <c r="AM2148" s="1" t="s">
        <v>3901</v>
      </c>
    </row>
    <row r="2149" spans="1:39" x14ac:dyDescent="0.2">
      <c r="A2149" s="21" t="s">
        <v>3903</v>
      </c>
      <c r="B2149" s="21" t="s">
        <v>3904</v>
      </c>
      <c r="C2149" s="58">
        <v>0</v>
      </c>
      <c r="D2149" s="58">
        <v>0</v>
      </c>
      <c r="E2149" s="58">
        <v>12108.11</v>
      </c>
      <c r="F2149" s="58">
        <v>0</v>
      </c>
      <c r="G2149" s="58">
        <v>12108.11</v>
      </c>
      <c r="H2149" s="58">
        <v>0</v>
      </c>
      <c r="I2149" s="58">
        <v>12108.11</v>
      </c>
      <c r="J2149" s="58">
        <v>0</v>
      </c>
      <c r="K2149" s="57">
        <f t="shared" si="119"/>
        <v>12108.11</v>
      </c>
      <c r="L2149" s="21" t="s">
        <v>6733</v>
      </c>
      <c r="M2149" s="1" t="s">
        <v>6937</v>
      </c>
      <c r="N2149" s="21" t="s">
        <v>6805</v>
      </c>
      <c r="O2149" s="21" t="s">
        <v>6736</v>
      </c>
      <c r="P2149" s="21" t="s">
        <v>6442</v>
      </c>
      <c r="U2149" s="1" t="str">
        <f t="shared" si="120"/>
        <v>'604</v>
      </c>
      <c r="AI2149" s="1"/>
      <c r="AM2149" s="1" t="s">
        <v>3903</v>
      </c>
    </row>
    <row r="2150" spans="1:39" x14ac:dyDescent="0.2">
      <c r="A2150" s="21" t="s">
        <v>3905</v>
      </c>
      <c r="B2150" s="21" t="s">
        <v>3906</v>
      </c>
      <c r="C2150" s="58">
        <v>0</v>
      </c>
      <c r="D2150" s="58">
        <v>0</v>
      </c>
      <c r="E2150" s="58">
        <v>591.95000000000005</v>
      </c>
      <c r="F2150" s="58">
        <v>0</v>
      </c>
      <c r="G2150" s="58">
        <v>591.95000000000005</v>
      </c>
      <c r="H2150" s="58">
        <v>0</v>
      </c>
      <c r="I2150" s="58">
        <v>591.95000000000005</v>
      </c>
      <c r="J2150" s="58">
        <v>0</v>
      </c>
      <c r="K2150" s="57">
        <f t="shared" si="119"/>
        <v>591.95000000000005</v>
      </c>
      <c r="L2150" s="21" t="s">
        <v>6733</v>
      </c>
      <c r="M2150" s="1" t="s">
        <v>6937</v>
      </c>
      <c r="N2150" s="21" t="s">
        <v>6805</v>
      </c>
      <c r="O2150" s="21" t="s">
        <v>6736</v>
      </c>
      <c r="P2150" s="21" t="s">
        <v>6442</v>
      </c>
      <c r="U2150" s="1" t="str">
        <f t="shared" si="120"/>
        <v>'604</v>
      </c>
      <c r="AI2150" s="1"/>
      <c r="AM2150" s="1" t="s">
        <v>3905</v>
      </c>
    </row>
    <row r="2151" spans="1:39" x14ac:dyDescent="0.2">
      <c r="A2151" s="21" t="s">
        <v>3907</v>
      </c>
      <c r="B2151" s="21" t="s">
        <v>3908</v>
      </c>
      <c r="C2151" s="58">
        <v>0</v>
      </c>
      <c r="D2151" s="58">
        <v>0</v>
      </c>
      <c r="E2151" s="58">
        <v>1741.55</v>
      </c>
      <c r="F2151" s="58">
        <v>0</v>
      </c>
      <c r="G2151" s="58">
        <v>1741.55</v>
      </c>
      <c r="H2151" s="58">
        <v>0</v>
      </c>
      <c r="I2151" s="58">
        <v>1741.55</v>
      </c>
      <c r="J2151" s="58">
        <v>0</v>
      </c>
      <c r="K2151" s="57">
        <f t="shared" si="119"/>
        <v>1741.55</v>
      </c>
      <c r="L2151" s="21" t="s">
        <v>6733</v>
      </c>
      <c r="M2151" s="1" t="s">
        <v>6937</v>
      </c>
      <c r="N2151" s="21" t="s">
        <v>6805</v>
      </c>
      <c r="O2151" s="21" t="s">
        <v>6736</v>
      </c>
      <c r="P2151" s="21" t="s">
        <v>6442</v>
      </c>
      <c r="U2151" s="1" t="str">
        <f t="shared" si="120"/>
        <v>'604</v>
      </c>
      <c r="AI2151" s="1"/>
      <c r="AM2151" s="1" t="s">
        <v>3907</v>
      </c>
    </row>
    <row r="2152" spans="1:39" x14ac:dyDescent="0.2">
      <c r="A2152" s="21" t="s">
        <v>3909</v>
      </c>
      <c r="B2152" s="21" t="s">
        <v>3910</v>
      </c>
      <c r="C2152" s="58">
        <v>0</v>
      </c>
      <c r="D2152" s="58">
        <v>0</v>
      </c>
      <c r="E2152" s="58">
        <v>29.27</v>
      </c>
      <c r="F2152" s="58">
        <v>0</v>
      </c>
      <c r="G2152" s="58">
        <v>29.27</v>
      </c>
      <c r="H2152" s="58">
        <v>0</v>
      </c>
      <c r="I2152" s="58">
        <v>29.27</v>
      </c>
      <c r="J2152" s="58">
        <v>0</v>
      </c>
      <c r="K2152" s="57">
        <f t="shared" si="119"/>
        <v>29.27</v>
      </c>
      <c r="L2152" s="21" t="s">
        <v>6733</v>
      </c>
      <c r="M2152" s="1" t="s">
        <v>6937</v>
      </c>
      <c r="N2152" s="21" t="s">
        <v>6805</v>
      </c>
      <c r="O2152" s="21" t="s">
        <v>6736</v>
      </c>
      <c r="P2152" s="21" t="s">
        <v>6442</v>
      </c>
      <c r="U2152" s="1" t="str">
        <f t="shared" si="120"/>
        <v>'604</v>
      </c>
      <c r="AI2152" s="1"/>
      <c r="AM2152" s="1" t="s">
        <v>3909</v>
      </c>
    </row>
    <row r="2153" spans="1:39" x14ac:dyDescent="0.2">
      <c r="A2153" s="21" t="s">
        <v>3911</v>
      </c>
      <c r="B2153" s="21" t="s">
        <v>3912</v>
      </c>
      <c r="C2153" s="58">
        <v>0</v>
      </c>
      <c r="D2153" s="58">
        <v>0</v>
      </c>
      <c r="E2153" s="58">
        <v>98053.45</v>
      </c>
      <c r="F2153" s="58">
        <v>0</v>
      </c>
      <c r="G2153" s="58">
        <v>98053.45</v>
      </c>
      <c r="H2153" s="58">
        <v>0</v>
      </c>
      <c r="I2153" s="58">
        <v>98053.45</v>
      </c>
      <c r="J2153" s="58">
        <v>0</v>
      </c>
      <c r="K2153" s="57">
        <f t="shared" si="119"/>
        <v>98053.45</v>
      </c>
      <c r="L2153" s="21" t="s">
        <v>6733</v>
      </c>
      <c r="M2153" s="1" t="s">
        <v>6937</v>
      </c>
      <c r="N2153" s="21" t="s">
        <v>6805</v>
      </c>
      <c r="O2153" s="21" t="s">
        <v>6736</v>
      </c>
      <c r="P2153" s="21" t="s">
        <v>6443</v>
      </c>
      <c r="U2153" s="1" t="str">
        <f t="shared" si="120"/>
        <v>'604</v>
      </c>
      <c r="AI2153" s="1"/>
      <c r="AM2153" s="1" t="s">
        <v>3911</v>
      </c>
    </row>
    <row r="2154" spans="1:39" x14ac:dyDescent="0.2">
      <c r="A2154" s="21" t="s">
        <v>3913</v>
      </c>
      <c r="B2154" s="21" t="s">
        <v>3914</v>
      </c>
      <c r="C2154" s="58">
        <v>0</v>
      </c>
      <c r="D2154" s="58">
        <v>0</v>
      </c>
      <c r="E2154" s="58">
        <v>1715.68</v>
      </c>
      <c r="F2154" s="58">
        <v>0</v>
      </c>
      <c r="G2154" s="58">
        <v>1715.68</v>
      </c>
      <c r="H2154" s="58">
        <v>0</v>
      </c>
      <c r="I2154" s="58">
        <v>1715.68</v>
      </c>
      <c r="J2154" s="58">
        <v>0</v>
      </c>
      <c r="K2154" s="57">
        <f t="shared" si="119"/>
        <v>1715.68</v>
      </c>
      <c r="L2154" s="21" t="s">
        <v>6733</v>
      </c>
      <c r="M2154" s="1" t="s">
        <v>6937</v>
      </c>
      <c r="N2154" s="21" t="s">
        <v>6805</v>
      </c>
      <c r="O2154" s="21" t="s">
        <v>6736</v>
      </c>
      <c r="P2154" s="21" t="s">
        <v>6443</v>
      </c>
      <c r="U2154" s="1" t="str">
        <f t="shared" si="120"/>
        <v>'604</v>
      </c>
      <c r="AI2154" s="1"/>
      <c r="AM2154" s="1" t="s">
        <v>3913</v>
      </c>
    </row>
    <row r="2155" spans="1:39" x14ac:dyDescent="0.2">
      <c r="A2155" s="21" t="s">
        <v>3915</v>
      </c>
      <c r="B2155" s="21" t="s">
        <v>3916</v>
      </c>
      <c r="C2155" s="58">
        <v>0</v>
      </c>
      <c r="D2155" s="58">
        <v>0</v>
      </c>
      <c r="E2155" s="58">
        <v>9086.3700000000008</v>
      </c>
      <c r="F2155" s="58">
        <v>0</v>
      </c>
      <c r="G2155" s="58">
        <v>9086.3700000000008</v>
      </c>
      <c r="H2155" s="58">
        <v>0</v>
      </c>
      <c r="I2155" s="58">
        <v>9086.3700000000008</v>
      </c>
      <c r="J2155" s="58">
        <v>0</v>
      </c>
      <c r="K2155" s="57">
        <f t="shared" si="119"/>
        <v>9086.3700000000008</v>
      </c>
      <c r="L2155" s="21" t="s">
        <v>6733</v>
      </c>
      <c r="M2155" s="1" t="s">
        <v>6937</v>
      </c>
      <c r="N2155" s="21" t="s">
        <v>6805</v>
      </c>
      <c r="O2155" s="21" t="s">
        <v>6736</v>
      </c>
      <c r="P2155" s="21" t="s">
        <v>6443</v>
      </c>
      <c r="U2155" s="1" t="str">
        <f t="shared" si="120"/>
        <v>'604</v>
      </c>
      <c r="AI2155" s="1"/>
      <c r="AM2155" s="1" t="s">
        <v>3915</v>
      </c>
    </row>
    <row r="2156" spans="1:39" x14ac:dyDescent="0.2">
      <c r="A2156" s="21" t="s">
        <v>3917</v>
      </c>
      <c r="B2156" s="21" t="s">
        <v>3918</v>
      </c>
      <c r="C2156" s="58">
        <v>0</v>
      </c>
      <c r="D2156" s="58">
        <v>0</v>
      </c>
      <c r="E2156" s="58">
        <v>402.34</v>
      </c>
      <c r="F2156" s="58">
        <v>0</v>
      </c>
      <c r="G2156" s="58">
        <v>402.34</v>
      </c>
      <c r="H2156" s="58">
        <v>0</v>
      </c>
      <c r="I2156" s="58">
        <v>402.34</v>
      </c>
      <c r="J2156" s="58">
        <v>0</v>
      </c>
      <c r="K2156" s="57">
        <f t="shared" si="119"/>
        <v>402.34</v>
      </c>
      <c r="L2156" s="21" t="s">
        <v>6733</v>
      </c>
      <c r="M2156" s="1" t="s">
        <v>6937</v>
      </c>
      <c r="N2156" s="21" t="s">
        <v>6805</v>
      </c>
      <c r="O2156" s="21" t="s">
        <v>6736</v>
      </c>
      <c r="P2156" s="21" t="s">
        <v>6443</v>
      </c>
      <c r="U2156" s="1" t="str">
        <f t="shared" si="120"/>
        <v>'604</v>
      </c>
      <c r="AI2156" s="1"/>
      <c r="AM2156" s="1" t="s">
        <v>3917</v>
      </c>
    </row>
    <row r="2157" spans="1:39" x14ac:dyDescent="0.2">
      <c r="A2157" s="21" t="s">
        <v>3919</v>
      </c>
      <c r="B2157" s="21" t="s">
        <v>3920</v>
      </c>
      <c r="C2157" s="58">
        <v>0</v>
      </c>
      <c r="D2157" s="58">
        <v>0</v>
      </c>
      <c r="E2157" s="58">
        <v>319933.46999999997</v>
      </c>
      <c r="F2157" s="58">
        <v>0</v>
      </c>
      <c r="G2157" s="58">
        <v>319933.46999999997</v>
      </c>
      <c r="H2157" s="58">
        <v>0</v>
      </c>
      <c r="I2157" s="58">
        <v>319933.46999999997</v>
      </c>
      <c r="J2157" s="58">
        <v>0</v>
      </c>
      <c r="K2157" s="57">
        <f t="shared" si="119"/>
        <v>319933.46999999997</v>
      </c>
      <c r="L2157" s="21" t="s">
        <v>6733</v>
      </c>
      <c r="M2157" s="1" t="s">
        <v>6937</v>
      </c>
      <c r="N2157" s="21" t="s">
        <v>6805</v>
      </c>
      <c r="O2157" s="21" t="s">
        <v>6736</v>
      </c>
      <c r="P2157" s="21" t="s">
        <v>6441</v>
      </c>
      <c r="U2157" s="1" t="str">
        <f t="shared" si="120"/>
        <v>'604</v>
      </c>
      <c r="AI2157" s="1"/>
      <c r="AM2157" s="1" t="s">
        <v>3919</v>
      </c>
    </row>
    <row r="2158" spans="1:39" x14ac:dyDescent="0.2">
      <c r="A2158" s="21" t="s">
        <v>3921</v>
      </c>
      <c r="B2158" s="21" t="s">
        <v>3922</v>
      </c>
      <c r="C2158" s="58">
        <v>0</v>
      </c>
      <c r="D2158" s="58">
        <v>0</v>
      </c>
      <c r="E2158" s="58">
        <v>88300.66</v>
      </c>
      <c r="F2158" s="58">
        <v>0</v>
      </c>
      <c r="G2158" s="58">
        <v>88300.66</v>
      </c>
      <c r="H2158" s="58">
        <v>0</v>
      </c>
      <c r="I2158" s="58">
        <v>88300.66</v>
      </c>
      <c r="J2158" s="58">
        <v>0</v>
      </c>
      <c r="K2158" s="57">
        <f t="shared" si="119"/>
        <v>88300.66</v>
      </c>
      <c r="L2158" s="21" t="s">
        <v>6733</v>
      </c>
      <c r="M2158" s="1" t="s">
        <v>6937</v>
      </c>
      <c r="N2158" s="21" t="s">
        <v>6805</v>
      </c>
      <c r="O2158" s="21" t="s">
        <v>6736</v>
      </c>
      <c r="P2158" s="21" t="s">
        <v>6440</v>
      </c>
      <c r="U2158" s="1" t="str">
        <f t="shared" si="120"/>
        <v>'604</v>
      </c>
      <c r="AI2158" s="1"/>
      <c r="AM2158" s="1" t="s">
        <v>3921</v>
      </c>
    </row>
    <row r="2159" spans="1:39" x14ac:dyDescent="0.2">
      <c r="A2159" s="21" t="s">
        <v>3923</v>
      </c>
      <c r="B2159" s="21" t="s">
        <v>3924</v>
      </c>
      <c r="C2159" s="58">
        <v>0</v>
      </c>
      <c r="D2159" s="58">
        <v>0</v>
      </c>
      <c r="E2159" s="58">
        <v>26977.09</v>
      </c>
      <c r="F2159" s="58">
        <v>0</v>
      </c>
      <c r="G2159" s="58">
        <v>26977.09</v>
      </c>
      <c r="H2159" s="58">
        <v>0</v>
      </c>
      <c r="I2159" s="58">
        <v>26977.09</v>
      </c>
      <c r="J2159" s="58">
        <v>0</v>
      </c>
      <c r="K2159" s="57">
        <f t="shared" si="119"/>
        <v>26977.09</v>
      </c>
      <c r="L2159" s="21" t="s">
        <v>6733</v>
      </c>
      <c r="M2159" s="1" t="s">
        <v>6937</v>
      </c>
      <c r="N2159" s="21" t="s">
        <v>6805</v>
      </c>
      <c r="O2159" s="21" t="s">
        <v>6736</v>
      </c>
      <c r="P2159" s="21" t="s">
        <v>6440</v>
      </c>
      <c r="U2159" s="1" t="str">
        <f t="shared" si="120"/>
        <v>'604</v>
      </c>
      <c r="AI2159" s="1"/>
      <c r="AM2159" s="1" t="s">
        <v>3923</v>
      </c>
    </row>
    <row r="2160" spans="1:39" x14ac:dyDescent="0.2">
      <c r="A2160" s="21" t="s">
        <v>3925</v>
      </c>
      <c r="B2160" s="21" t="s">
        <v>3926</v>
      </c>
      <c r="C2160" s="58">
        <v>0</v>
      </c>
      <c r="D2160" s="58">
        <v>0</v>
      </c>
      <c r="E2160" s="58">
        <v>2157.98</v>
      </c>
      <c r="F2160" s="58">
        <v>0</v>
      </c>
      <c r="G2160" s="58">
        <v>2157.98</v>
      </c>
      <c r="H2160" s="58">
        <v>0</v>
      </c>
      <c r="I2160" s="58">
        <v>2157.98</v>
      </c>
      <c r="J2160" s="58">
        <v>0</v>
      </c>
      <c r="K2160" s="57">
        <f t="shared" si="119"/>
        <v>2157.98</v>
      </c>
      <c r="L2160" s="21" t="s">
        <v>6733</v>
      </c>
      <c r="M2160" s="1" t="s">
        <v>6937</v>
      </c>
      <c r="N2160" s="21" t="s">
        <v>6805</v>
      </c>
      <c r="O2160" s="21" t="s">
        <v>6736</v>
      </c>
      <c r="P2160" s="21" t="s">
        <v>6440</v>
      </c>
      <c r="U2160" s="1" t="str">
        <f t="shared" si="120"/>
        <v>'604</v>
      </c>
      <c r="AI2160" s="1"/>
      <c r="AM2160" s="1" t="s">
        <v>3925</v>
      </c>
    </row>
    <row r="2161" spans="1:39" x14ac:dyDescent="0.2">
      <c r="A2161" s="21" t="s">
        <v>3927</v>
      </c>
      <c r="B2161" s="21" t="s">
        <v>3928</v>
      </c>
      <c r="C2161" s="58">
        <v>0</v>
      </c>
      <c r="D2161" s="58">
        <v>0</v>
      </c>
      <c r="E2161" s="58">
        <v>208407.66</v>
      </c>
      <c r="F2161" s="58">
        <v>0</v>
      </c>
      <c r="G2161" s="58">
        <v>208407.66</v>
      </c>
      <c r="H2161" s="58">
        <v>0</v>
      </c>
      <c r="I2161" s="58">
        <v>208407.66</v>
      </c>
      <c r="J2161" s="58">
        <v>0</v>
      </c>
      <c r="K2161" s="57">
        <f t="shared" si="119"/>
        <v>208407.66</v>
      </c>
      <c r="L2161" s="21" t="s">
        <v>6733</v>
      </c>
      <c r="M2161" s="1" t="s">
        <v>6937</v>
      </c>
      <c r="N2161" s="21" t="s">
        <v>6805</v>
      </c>
      <c r="O2161" s="21" t="s">
        <v>6736</v>
      </c>
      <c r="P2161" s="21" t="s">
        <v>6440</v>
      </c>
      <c r="U2161" s="1" t="str">
        <f t="shared" si="120"/>
        <v>'604</v>
      </c>
      <c r="AI2161" s="1"/>
      <c r="AM2161" s="1" t="s">
        <v>3927</v>
      </c>
    </row>
    <row r="2162" spans="1:39" x14ac:dyDescent="0.2">
      <c r="A2162" s="21" t="s">
        <v>3929</v>
      </c>
      <c r="B2162" s="21" t="s">
        <v>3930</v>
      </c>
      <c r="C2162" s="58">
        <v>0</v>
      </c>
      <c r="D2162" s="58">
        <v>0</v>
      </c>
      <c r="E2162" s="58">
        <v>8366.9</v>
      </c>
      <c r="F2162" s="58">
        <v>0</v>
      </c>
      <c r="G2162" s="58">
        <v>8366.9</v>
      </c>
      <c r="H2162" s="58">
        <v>0</v>
      </c>
      <c r="I2162" s="58">
        <v>8366.9</v>
      </c>
      <c r="J2162" s="58">
        <v>0</v>
      </c>
      <c r="K2162" s="57">
        <f t="shared" si="119"/>
        <v>8366.9</v>
      </c>
      <c r="L2162" s="21" t="s">
        <v>6733</v>
      </c>
      <c r="M2162" s="1" t="s">
        <v>6937</v>
      </c>
      <c r="N2162" s="21" t="s">
        <v>6805</v>
      </c>
      <c r="O2162" s="21" t="s">
        <v>6736</v>
      </c>
      <c r="P2162" s="21" t="s">
        <v>6442</v>
      </c>
      <c r="U2162" s="1" t="str">
        <f t="shared" si="120"/>
        <v>'604</v>
      </c>
      <c r="AI2162" s="1"/>
      <c r="AM2162" s="1" t="s">
        <v>3929</v>
      </c>
    </row>
    <row r="2163" spans="1:39" x14ac:dyDescent="0.2">
      <c r="A2163" s="21" t="s">
        <v>3931</v>
      </c>
      <c r="B2163" s="21" t="s">
        <v>3932</v>
      </c>
      <c r="C2163" s="58">
        <v>0</v>
      </c>
      <c r="D2163" s="58">
        <v>0</v>
      </c>
      <c r="E2163" s="58">
        <v>16057.63</v>
      </c>
      <c r="F2163" s="58">
        <v>0</v>
      </c>
      <c r="G2163" s="58">
        <v>16057.63</v>
      </c>
      <c r="H2163" s="58">
        <v>0</v>
      </c>
      <c r="I2163" s="58">
        <v>16057.63</v>
      </c>
      <c r="J2163" s="58">
        <v>0</v>
      </c>
      <c r="K2163" s="57">
        <f t="shared" si="119"/>
        <v>16057.63</v>
      </c>
      <c r="L2163" s="21" t="s">
        <v>6733</v>
      </c>
      <c r="M2163" s="1" t="s">
        <v>6937</v>
      </c>
      <c r="N2163" s="21" t="s">
        <v>6805</v>
      </c>
      <c r="O2163" s="21" t="s">
        <v>6736</v>
      </c>
      <c r="P2163" s="21" t="s">
        <v>6442</v>
      </c>
      <c r="U2163" s="1" t="str">
        <f t="shared" si="120"/>
        <v>'604</v>
      </c>
      <c r="AI2163" s="1"/>
      <c r="AM2163" s="1" t="s">
        <v>3931</v>
      </c>
    </row>
    <row r="2164" spans="1:39" x14ac:dyDescent="0.2">
      <c r="A2164" s="21" t="s">
        <v>3933</v>
      </c>
      <c r="B2164" s="21" t="s">
        <v>3934</v>
      </c>
      <c r="C2164" s="58">
        <v>0</v>
      </c>
      <c r="D2164" s="58">
        <v>0</v>
      </c>
      <c r="E2164" s="58">
        <v>1206657.5900000001</v>
      </c>
      <c r="F2164" s="58">
        <v>0</v>
      </c>
      <c r="G2164" s="58">
        <v>1206657.5900000001</v>
      </c>
      <c r="H2164" s="58">
        <v>0</v>
      </c>
      <c r="I2164" s="58">
        <v>1206657.5900000001</v>
      </c>
      <c r="J2164" s="58">
        <v>0</v>
      </c>
      <c r="K2164" s="57">
        <f t="shared" si="119"/>
        <v>1206657.5900000001</v>
      </c>
      <c r="L2164" s="21" t="s">
        <v>6733</v>
      </c>
      <c r="M2164" s="1" t="s">
        <v>6937</v>
      </c>
      <c r="N2164" s="21" t="s">
        <v>6805</v>
      </c>
      <c r="O2164" s="21" t="s">
        <v>6736</v>
      </c>
      <c r="P2164" s="21" t="s">
        <v>6442</v>
      </c>
      <c r="U2164" s="1" t="str">
        <f t="shared" si="120"/>
        <v>'604</v>
      </c>
      <c r="AI2164" s="1"/>
      <c r="AM2164" s="1" t="s">
        <v>3933</v>
      </c>
    </row>
    <row r="2165" spans="1:39" x14ac:dyDescent="0.2">
      <c r="A2165" s="21" t="s">
        <v>3935</v>
      </c>
      <c r="B2165" s="21" t="s">
        <v>3936</v>
      </c>
      <c r="C2165" s="58">
        <v>0</v>
      </c>
      <c r="D2165" s="58">
        <v>0</v>
      </c>
      <c r="E2165" s="58">
        <v>14962.5</v>
      </c>
      <c r="F2165" s="58">
        <v>0</v>
      </c>
      <c r="G2165" s="58">
        <v>14962.5</v>
      </c>
      <c r="H2165" s="58">
        <v>0</v>
      </c>
      <c r="I2165" s="58">
        <v>14962.5</v>
      </c>
      <c r="J2165" s="58">
        <v>0</v>
      </c>
      <c r="K2165" s="57">
        <f t="shared" si="119"/>
        <v>14962.5</v>
      </c>
      <c r="L2165" s="21" t="s">
        <v>6733</v>
      </c>
      <c r="M2165" s="1" t="s">
        <v>6937</v>
      </c>
      <c r="N2165" s="21" t="s">
        <v>6805</v>
      </c>
      <c r="O2165" s="21" t="s">
        <v>6736</v>
      </c>
      <c r="P2165" s="21" t="s">
        <v>6442</v>
      </c>
      <c r="U2165" s="1" t="str">
        <f t="shared" si="120"/>
        <v>'604</v>
      </c>
      <c r="AI2165" s="1"/>
      <c r="AM2165" s="1" t="s">
        <v>3935</v>
      </c>
    </row>
    <row r="2166" spans="1:39" x14ac:dyDescent="0.2">
      <c r="A2166" s="21" t="s">
        <v>3937</v>
      </c>
      <c r="B2166" s="21" t="s">
        <v>3938</v>
      </c>
      <c r="C2166" s="58">
        <v>0</v>
      </c>
      <c r="D2166" s="58">
        <v>0</v>
      </c>
      <c r="E2166" s="58">
        <v>1212139.1499999999</v>
      </c>
      <c r="F2166" s="58">
        <v>0</v>
      </c>
      <c r="G2166" s="58">
        <v>1212139.1499999999</v>
      </c>
      <c r="H2166" s="58">
        <v>0</v>
      </c>
      <c r="I2166" s="58">
        <v>1212139.1499999999</v>
      </c>
      <c r="J2166" s="58">
        <v>0</v>
      </c>
      <c r="K2166" s="57">
        <f t="shared" si="119"/>
        <v>1212139.1499999999</v>
      </c>
      <c r="L2166" s="21" t="s">
        <v>6733</v>
      </c>
      <c r="M2166" s="1" t="s">
        <v>6937</v>
      </c>
      <c r="N2166" s="21" t="s">
        <v>6805</v>
      </c>
      <c r="O2166" s="21" t="s">
        <v>6736</v>
      </c>
      <c r="P2166" s="21" t="s">
        <v>6442</v>
      </c>
      <c r="U2166" s="1" t="str">
        <f t="shared" si="120"/>
        <v>'604</v>
      </c>
      <c r="AI2166" s="1"/>
      <c r="AM2166" s="1" t="s">
        <v>3937</v>
      </c>
    </row>
    <row r="2167" spans="1:39" x14ac:dyDescent="0.2">
      <c r="A2167" s="21" t="s">
        <v>3939</v>
      </c>
      <c r="B2167" s="21" t="s">
        <v>3940</v>
      </c>
      <c r="C2167" s="58">
        <v>0</v>
      </c>
      <c r="D2167" s="58">
        <v>0</v>
      </c>
      <c r="E2167" s="58">
        <v>164029.65</v>
      </c>
      <c r="F2167" s="58">
        <v>0</v>
      </c>
      <c r="G2167" s="58">
        <v>164029.65</v>
      </c>
      <c r="H2167" s="58">
        <v>0</v>
      </c>
      <c r="I2167" s="58">
        <v>164029.65</v>
      </c>
      <c r="J2167" s="58">
        <v>0</v>
      </c>
      <c r="K2167" s="57">
        <f t="shared" si="119"/>
        <v>164029.65</v>
      </c>
      <c r="L2167" s="21" t="s">
        <v>6733</v>
      </c>
      <c r="M2167" s="1" t="s">
        <v>6937</v>
      </c>
      <c r="N2167" s="21" t="s">
        <v>6805</v>
      </c>
      <c r="O2167" s="21" t="s">
        <v>6736</v>
      </c>
      <c r="P2167" s="21" t="s">
        <v>6442</v>
      </c>
      <c r="U2167" s="1" t="str">
        <f t="shared" si="120"/>
        <v>'604</v>
      </c>
      <c r="AI2167" s="1"/>
      <c r="AM2167" s="1" t="s">
        <v>3939</v>
      </c>
    </row>
    <row r="2168" spans="1:39" x14ac:dyDescent="0.2">
      <c r="A2168" s="21" t="s">
        <v>3941</v>
      </c>
      <c r="B2168" s="21" t="s">
        <v>3942</v>
      </c>
      <c r="C2168" s="58">
        <v>0</v>
      </c>
      <c r="D2168" s="58">
        <v>0</v>
      </c>
      <c r="E2168" s="58">
        <v>184477.75</v>
      </c>
      <c r="F2168" s="58">
        <v>0</v>
      </c>
      <c r="G2168" s="58">
        <v>184477.75</v>
      </c>
      <c r="H2168" s="58">
        <v>0</v>
      </c>
      <c r="I2168" s="58">
        <v>184477.75</v>
      </c>
      <c r="J2168" s="58">
        <v>0</v>
      </c>
      <c r="K2168" s="57">
        <f t="shared" si="119"/>
        <v>184477.75</v>
      </c>
      <c r="L2168" s="21" t="s">
        <v>6733</v>
      </c>
      <c r="M2168" s="1" t="s">
        <v>6937</v>
      </c>
      <c r="N2168" s="21" t="s">
        <v>6805</v>
      </c>
      <c r="O2168" s="21" t="s">
        <v>6736</v>
      </c>
      <c r="P2168" s="21" t="s">
        <v>6443</v>
      </c>
      <c r="U2168" s="1" t="str">
        <f t="shared" si="120"/>
        <v>'604</v>
      </c>
      <c r="AI2168" s="1"/>
      <c r="AM2168" s="1" t="s">
        <v>3941</v>
      </c>
    </row>
    <row r="2169" spans="1:39" x14ac:dyDescent="0.2">
      <c r="A2169" s="21" t="s">
        <v>6255</v>
      </c>
      <c r="B2169" s="21" t="s">
        <v>6256</v>
      </c>
      <c r="C2169" s="58">
        <v>0</v>
      </c>
      <c r="D2169" s="58">
        <v>0</v>
      </c>
      <c r="E2169" s="58">
        <v>916.98</v>
      </c>
      <c r="F2169" s="58">
        <v>0</v>
      </c>
      <c r="G2169" s="58">
        <v>916.98</v>
      </c>
      <c r="H2169" s="58">
        <v>0</v>
      </c>
      <c r="I2169" s="58">
        <v>916.98</v>
      </c>
      <c r="J2169" s="58">
        <v>0</v>
      </c>
      <c r="K2169" s="57">
        <f t="shared" si="119"/>
        <v>916.98</v>
      </c>
      <c r="L2169" s="21" t="s">
        <v>6733</v>
      </c>
      <c r="M2169" s="1" t="s">
        <v>6937</v>
      </c>
      <c r="N2169" s="21" t="s">
        <v>6805</v>
      </c>
      <c r="O2169" s="21" t="s">
        <v>6736</v>
      </c>
      <c r="P2169" s="21" t="s">
        <v>6443</v>
      </c>
      <c r="U2169" s="1" t="str">
        <f t="shared" si="120"/>
        <v>'604</v>
      </c>
      <c r="AI2169" s="1"/>
      <c r="AM2169" s="1" t="e">
        <v>#N/A</v>
      </c>
    </row>
    <row r="2170" spans="1:39" x14ac:dyDescent="0.2">
      <c r="A2170" s="21" t="s">
        <v>3943</v>
      </c>
      <c r="B2170" s="21" t="s">
        <v>3944</v>
      </c>
      <c r="C2170" s="58">
        <v>0</v>
      </c>
      <c r="D2170" s="58">
        <v>0</v>
      </c>
      <c r="E2170" s="58">
        <v>16535.59</v>
      </c>
      <c r="F2170" s="58">
        <v>0</v>
      </c>
      <c r="G2170" s="58">
        <v>16535.59</v>
      </c>
      <c r="H2170" s="58">
        <v>0</v>
      </c>
      <c r="I2170" s="58">
        <v>16535.59</v>
      </c>
      <c r="J2170" s="58">
        <v>0</v>
      </c>
      <c r="K2170" s="57">
        <f t="shared" si="119"/>
        <v>16535.59</v>
      </c>
      <c r="L2170" s="21" t="s">
        <v>6733</v>
      </c>
      <c r="M2170" s="1" t="s">
        <v>6937</v>
      </c>
      <c r="N2170" s="21" t="s">
        <v>6805</v>
      </c>
      <c r="O2170" s="21" t="s">
        <v>6736</v>
      </c>
      <c r="P2170" s="21" t="s">
        <v>6443</v>
      </c>
      <c r="U2170" s="1" t="str">
        <f t="shared" si="120"/>
        <v>'604</v>
      </c>
      <c r="AI2170" s="1"/>
      <c r="AM2170" s="1" t="s">
        <v>3943</v>
      </c>
    </row>
    <row r="2171" spans="1:39" x14ac:dyDescent="0.2">
      <c r="A2171" s="21" t="s">
        <v>3945</v>
      </c>
      <c r="B2171" s="21" t="s">
        <v>3946</v>
      </c>
      <c r="C2171" s="58">
        <v>0</v>
      </c>
      <c r="D2171" s="58">
        <v>0</v>
      </c>
      <c r="E2171" s="58">
        <v>77303.83</v>
      </c>
      <c r="F2171" s="58">
        <v>0</v>
      </c>
      <c r="G2171" s="58">
        <v>77303.83</v>
      </c>
      <c r="H2171" s="58">
        <v>0</v>
      </c>
      <c r="I2171" s="58">
        <v>77303.83</v>
      </c>
      <c r="J2171" s="58">
        <v>0</v>
      </c>
      <c r="K2171" s="57">
        <f t="shared" si="119"/>
        <v>77303.83</v>
      </c>
      <c r="L2171" s="21" t="s">
        <v>6733</v>
      </c>
      <c r="M2171" s="1" t="s">
        <v>6937</v>
      </c>
      <c r="N2171" s="21" t="s">
        <v>6805</v>
      </c>
      <c r="O2171" s="21" t="s">
        <v>6736</v>
      </c>
      <c r="P2171" s="21" t="s">
        <v>6443</v>
      </c>
      <c r="U2171" s="1" t="str">
        <f t="shared" si="120"/>
        <v>'604</v>
      </c>
      <c r="AI2171" s="1"/>
      <c r="AM2171" s="1" t="s">
        <v>3945</v>
      </c>
    </row>
    <row r="2172" spans="1:39" x14ac:dyDescent="0.2">
      <c r="A2172" s="21" t="s">
        <v>3947</v>
      </c>
      <c r="B2172" s="21" t="s">
        <v>3948</v>
      </c>
      <c r="C2172" s="58">
        <v>0</v>
      </c>
      <c r="D2172" s="58">
        <v>0</v>
      </c>
      <c r="E2172" s="58">
        <v>14642.36</v>
      </c>
      <c r="F2172" s="58">
        <v>0</v>
      </c>
      <c r="G2172" s="58">
        <v>14642.36</v>
      </c>
      <c r="H2172" s="58">
        <v>0</v>
      </c>
      <c r="I2172" s="58">
        <v>14642.36</v>
      </c>
      <c r="J2172" s="58">
        <v>0</v>
      </c>
      <c r="K2172" s="57">
        <f t="shared" si="119"/>
        <v>14642.36</v>
      </c>
      <c r="L2172" s="21" t="s">
        <v>6733</v>
      </c>
      <c r="M2172" s="1" t="s">
        <v>6937</v>
      </c>
      <c r="N2172" s="21" t="s">
        <v>6805</v>
      </c>
      <c r="O2172" s="21" t="s">
        <v>6736</v>
      </c>
      <c r="P2172" s="21" t="s">
        <v>6443</v>
      </c>
      <c r="U2172" s="1" t="str">
        <f t="shared" si="120"/>
        <v>'604</v>
      </c>
      <c r="AI2172" s="1"/>
      <c r="AM2172" s="1" t="s">
        <v>3947</v>
      </c>
    </row>
    <row r="2173" spans="1:39" x14ac:dyDescent="0.2">
      <c r="A2173" s="21" t="s">
        <v>3949</v>
      </c>
      <c r="B2173" s="21" t="s">
        <v>3950</v>
      </c>
      <c r="C2173" s="58">
        <v>0</v>
      </c>
      <c r="D2173" s="58">
        <v>0</v>
      </c>
      <c r="E2173" s="58">
        <v>108.27</v>
      </c>
      <c r="F2173" s="58">
        <v>0</v>
      </c>
      <c r="G2173" s="58">
        <v>108.27</v>
      </c>
      <c r="H2173" s="58">
        <v>0</v>
      </c>
      <c r="I2173" s="58">
        <v>108.27</v>
      </c>
      <c r="J2173" s="58">
        <v>0</v>
      </c>
      <c r="K2173" s="57">
        <f t="shared" si="119"/>
        <v>108.27</v>
      </c>
      <c r="L2173" s="21" t="s">
        <v>6733</v>
      </c>
      <c r="M2173" s="1" t="s">
        <v>6937</v>
      </c>
      <c r="N2173" s="21" t="s">
        <v>6805</v>
      </c>
      <c r="O2173" s="21" t="s">
        <v>6736</v>
      </c>
      <c r="P2173" s="21" t="s">
        <v>6443</v>
      </c>
      <c r="U2173" s="1" t="str">
        <f t="shared" si="120"/>
        <v>'604</v>
      </c>
      <c r="AI2173" s="1"/>
      <c r="AM2173" s="1" t="s">
        <v>3949</v>
      </c>
    </row>
    <row r="2174" spans="1:39" x14ac:dyDescent="0.2">
      <c r="A2174" s="21" t="s">
        <v>3951</v>
      </c>
      <c r="B2174" s="21" t="s">
        <v>3952</v>
      </c>
      <c r="C2174" s="58">
        <v>0</v>
      </c>
      <c r="D2174" s="58">
        <v>0</v>
      </c>
      <c r="E2174" s="58">
        <v>418632.57</v>
      </c>
      <c r="F2174" s="58">
        <v>0</v>
      </c>
      <c r="G2174" s="58">
        <v>418632.57</v>
      </c>
      <c r="H2174" s="58">
        <v>0</v>
      </c>
      <c r="I2174" s="58">
        <v>418632.57</v>
      </c>
      <c r="J2174" s="58">
        <v>0</v>
      </c>
      <c r="K2174" s="57">
        <f t="shared" si="119"/>
        <v>418632.57</v>
      </c>
      <c r="L2174" s="21" t="s">
        <v>6733</v>
      </c>
      <c r="M2174" s="1" t="s">
        <v>6937</v>
      </c>
      <c r="N2174" s="21" t="s">
        <v>6805</v>
      </c>
      <c r="O2174" s="21" t="s">
        <v>6736</v>
      </c>
      <c r="P2174" s="21" t="s">
        <v>6440</v>
      </c>
      <c r="U2174" s="1" t="str">
        <f t="shared" si="120"/>
        <v>'604</v>
      </c>
      <c r="AI2174" s="1"/>
      <c r="AM2174" s="1" t="s">
        <v>3951</v>
      </c>
    </row>
    <row r="2175" spans="1:39" x14ac:dyDescent="0.2">
      <c r="A2175" s="21" t="s">
        <v>3953</v>
      </c>
      <c r="B2175" s="21" t="s">
        <v>3954</v>
      </c>
      <c r="C2175" s="58">
        <v>0</v>
      </c>
      <c r="D2175" s="58">
        <v>0</v>
      </c>
      <c r="E2175" s="58">
        <v>66230.92</v>
      </c>
      <c r="F2175" s="58">
        <v>0</v>
      </c>
      <c r="G2175" s="58">
        <v>66230.92</v>
      </c>
      <c r="H2175" s="58">
        <v>0</v>
      </c>
      <c r="I2175" s="58">
        <v>66230.92</v>
      </c>
      <c r="J2175" s="58">
        <v>0</v>
      </c>
      <c r="K2175" s="57">
        <f t="shared" si="119"/>
        <v>66230.92</v>
      </c>
      <c r="L2175" s="21" t="s">
        <v>6733</v>
      </c>
      <c r="M2175" s="1" t="s">
        <v>6937</v>
      </c>
      <c r="N2175" s="21" t="s">
        <v>6805</v>
      </c>
      <c r="O2175" s="21" t="s">
        <v>6736</v>
      </c>
      <c r="P2175" s="21" t="s">
        <v>6440</v>
      </c>
      <c r="U2175" s="1" t="str">
        <f t="shared" si="120"/>
        <v>'604</v>
      </c>
      <c r="AI2175" s="1"/>
      <c r="AM2175" s="1" t="s">
        <v>3953</v>
      </c>
    </row>
    <row r="2176" spans="1:39" x14ac:dyDescent="0.2">
      <c r="A2176" s="21" t="s">
        <v>3955</v>
      </c>
      <c r="B2176" s="21" t="s">
        <v>3956</v>
      </c>
      <c r="C2176" s="58">
        <v>0</v>
      </c>
      <c r="D2176" s="58">
        <v>0</v>
      </c>
      <c r="E2176" s="58">
        <v>277516.53000000003</v>
      </c>
      <c r="F2176" s="58">
        <v>0</v>
      </c>
      <c r="G2176" s="58">
        <v>277516.53000000003</v>
      </c>
      <c r="H2176" s="58">
        <v>0</v>
      </c>
      <c r="I2176" s="58">
        <v>277516.53000000003</v>
      </c>
      <c r="J2176" s="58">
        <v>0</v>
      </c>
      <c r="K2176" s="57">
        <f t="shared" si="119"/>
        <v>277516.53000000003</v>
      </c>
      <c r="L2176" s="21" t="s">
        <v>6733</v>
      </c>
      <c r="M2176" s="1" t="s">
        <v>6937</v>
      </c>
      <c r="N2176" s="21" t="s">
        <v>6805</v>
      </c>
      <c r="O2176" s="21" t="s">
        <v>6736</v>
      </c>
      <c r="P2176" s="21" t="s">
        <v>6442</v>
      </c>
      <c r="U2176" s="1" t="str">
        <f t="shared" si="120"/>
        <v>'604</v>
      </c>
      <c r="AI2176" s="1"/>
      <c r="AM2176" s="1" t="s">
        <v>3955</v>
      </c>
    </row>
    <row r="2177" spans="1:39" x14ac:dyDescent="0.2">
      <c r="A2177" s="21" t="s">
        <v>3957</v>
      </c>
      <c r="B2177" s="21" t="s">
        <v>3958</v>
      </c>
      <c r="C2177" s="58">
        <v>0</v>
      </c>
      <c r="D2177" s="58">
        <v>0</v>
      </c>
      <c r="E2177" s="58">
        <v>520759.7</v>
      </c>
      <c r="F2177" s="58">
        <v>0</v>
      </c>
      <c r="G2177" s="58">
        <v>520759.7</v>
      </c>
      <c r="H2177" s="58">
        <v>0</v>
      </c>
      <c r="I2177" s="58">
        <v>520759.7</v>
      </c>
      <c r="J2177" s="58">
        <v>0</v>
      </c>
      <c r="K2177" s="57">
        <f t="shared" si="119"/>
        <v>520759.7</v>
      </c>
      <c r="L2177" s="21" t="s">
        <v>6733</v>
      </c>
      <c r="M2177" s="1" t="s">
        <v>6937</v>
      </c>
      <c r="N2177" s="21" t="s">
        <v>6805</v>
      </c>
      <c r="O2177" s="21" t="s">
        <v>6736</v>
      </c>
      <c r="P2177" s="21" t="s">
        <v>6442</v>
      </c>
      <c r="U2177" s="1" t="str">
        <f t="shared" si="120"/>
        <v>'604</v>
      </c>
      <c r="AI2177" s="1"/>
      <c r="AM2177" s="1" t="s">
        <v>3957</v>
      </c>
    </row>
    <row r="2178" spans="1:39" x14ac:dyDescent="0.2">
      <c r="A2178" s="21" t="s">
        <v>3959</v>
      </c>
      <c r="B2178" s="21" t="s">
        <v>3960</v>
      </c>
      <c r="C2178" s="58">
        <v>0</v>
      </c>
      <c r="D2178" s="58">
        <v>0</v>
      </c>
      <c r="E2178" s="58">
        <v>130521.8</v>
      </c>
      <c r="F2178" s="58">
        <v>0</v>
      </c>
      <c r="G2178" s="58">
        <v>130521.8</v>
      </c>
      <c r="H2178" s="58">
        <v>0</v>
      </c>
      <c r="I2178" s="58">
        <v>130521.8</v>
      </c>
      <c r="J2178" s="58">
        <v>0</v>
      </c>
      <c r="K2178" s="57">
        <f t="shared" si="119"/>
        <v>130521.8</v>
      </c>
      <c r="L2178" s="21" t="s">
        <v>6733</v>
      </c>
      <c r="M2178" s="1" t="s">
        <v>6937</v>
      </c>
      <c r="N2178" s="21" t="s">
        <v>6805</v>
      </c>
      <c r="O2178" s="21" t="s">
        <v>6736</v>
      </c>
      <c r="P2178" s="21" t="s">
        <v>6443</v>
      </c>
      <c r="U2178" s="1" t="str">
        <f t="shared" si="120"/>
        <v>'604</v>
      </c>
      <c r="AI2178" s="1"/>
      <c r="AM2178" s="1" t="s">
        <v>3959</v>
      </c>
    </row>
    <row r="2179" spans="1:39" x14ac:dyDescent="0.2">
      <c r="A2179" s="21" t="s">
        <v>3961</v>
      </c>
      <c r="B2179" s="21" t="s">
        <v>3962</v>
      </c>
      <c r="C2179" s="58">
        <v>0</v>
      </c>
      <c r="D2179" s="58">
        <v>0</v>
      </c>
      <c r="E2179" s="58">
        <v>283079.2</v>
      </c>
      <c r="F2179" s="58">
        <v>0</v>
      </c>
      <c r="G2179" s="58">
        <v>283079.2</v>
      </c>
      <c r="H2179" s="58">
        <v>0</v>
      </c>
      <c r="I2179" s="58">
        <v>283079.2</v>
      </c>
      <c r="J2179" s="58">
        <v>0</v>
      </c>
      <c r="K2179" s="57">
        <f t="shared" si="119"/>
        <v>283079.2</v>
      </c>
      <c r="L2179" s="21" t="s">
        <v>6733</v>
      </c>
      <c r="M2179" s="1" t="s">
        <v>6937</v>
      </c>
      <c r="N2179" s="21" t="s">
        <v>6805</v>
      </c>
      <c r="O2179" s="21" t="s">
        <v>6736</v>
      </c>
      <c r="P2179" s="21" t="s">
        <v>6443</v>
      </c>
      <c r="U2179" s="1" t="str">
        <f t="shared" si="120"/>
        <v>'604</v>
      </c>
      <c r="AI2179" s="1"/>
      <c r="AM2179" s="1" t="s">
        <v>3961</v>
      </c>
    </row>
    <row r="2180" spans="1:39" x14ac:dyDescent="0.2">
      <c r="A2180" s="21" t="s">
        <v>3963</v>
      </c>
      <c r="B2180" s="21" t="s">
        <v>3964</v>
      </c>
      <c r="C2180" s="58">
        <v>0</v>
      </c>
      <c r="D2180" s="58">
        <v>0</v>
      </c>
      <c r="E2180" s="58">
        <v>9862.27</v>
      </c>
      <c r="F2180" s="58">
        <v>0</v>
      </c>
      <c r="G2180" s="58">
        <v>9862.27</v>
      </c>
      <c r="H2180" s="58">
        <v>0</v>
      </c>
      <c r="I2180" s="58">
        <v>9862.27</v>
      </c>
      <c r="J2180" s="58">
        <v>0</v>
      </c>
      <c r="K2180" s="57">
        <f t="shared" si="119"/>
        <v>9862.27</v>
      </c>
      <c r="L2180" s="21" t="s">
        <v>6733</v>
      </c>
      <c r="M2180" s="1" t="s">
        <v>6937</v>
      </c>
      <c r="N2180" s="21" t="s">
        <v>6805</v>
      </c>
      <c r="O2180" s="21" t="s">
        <v>6736</v>
      </c>
      <c r="P2180" s="21" t="s">
        <v>6441</v>
      </c>
      <c r="U2180" s="1" t="str">
        <f t="shared" si="120"/>
        <v>'604</v>
      </c>
      <c r="AI2180" s="1"/>
      <c r="AM2180" s="1" t="s">
        <v>3963</v>
      </c>
    </row>
    <row r="2181" spans="1:39" x14ac:dyDescent="0.2">
      <c r="A2181" s="21" t="s">
        <v>3965</v>
      </c>
      <c r="B2181" s="21" t="s">
        <v>3966</v>
      </c>
      <c r="C2181" s="58">
        <v>0</v>
      </c>
      <c r="D2181" s="58">
        <v>0</v>
      </c>
      <c r="E2181" s="58">
        <v>6.72</v>
      </c>
      <c r="F2181" s="58">
        <v>0</v>
      </c>
      <c r="G2181" s="58">
        <v>6.72</v>
      </c>
      <c r="H2181" s="58">
        <v>0</v>
      </c>
      <c r="I2181" s="58">
        <v>6.72</v>
      </c>
      <c r="J2181" s="58">
        <v>0</v>
      </c>
      <c r="K2181" s="57">
        <f t="shared" si="119"/>
        <v>6.72</v>
      </c>
      <c r="L2181" s="21" t="s">
        <v>6733</v>
      </c>
      <c r="M2181" s="1" t="s">
        <v>6937</v>
      </c>
      <c r="N2181" s="21" t="s">
        <v>6805</v>
      </c>
      <c r="O2181" s="21" t="s">
        <v>6736</v>
      </c>
      <c r="P2181" s="21" t="s">
        <v>6442</v>
      </c>
      <c r="U2181" s="1" t="str">
        <f t="shared" si="120"/>
        <v>'604</v>
      </c>
      <c r="AI2181" s="1"/>
      <c r="AM2181" s="1" t="s">
        <v>3965</v>
      </c>
    </row>
    <row r="2182" spans="1:39" x14ac:dyDescent="0.2">
      <c r="A2182" s="21" t="s">
        <v>3967</v>
      </c>
      <c r="B2182" s="21" t="s">
        <v>3968</v>
      </c>
      <c r="C2182" s="58">
        <v>0</v>
      </c>
      <c r="D2182" s="58">
        <v>0</v>
      </c>
      <c r="E2182" s="58">
        <v>264784.03999999998</v>
      </c>
      <c r="F2182" s="58">
        <v>0</v>
      </c>
      <c r="G2182" s="58">
        <v>264784.03999999998</v>
      </c>
      <c r="H2182" s="58">
        <v>0</v>
      </c>
      <c r="I2182" s="58">
        <v>264784.03999999998</v>
      </c>
      <c r="J2182" s="58">
        <v>0</v>
      </c>
      <c r="K2182" s="57">
        <f t="shared" si="119"/>
        <v>264784.03999999998</v>
      </c>
      <c r="L2182" s="21" t="s">
        <v>6733</v>
      </c>
      <c r="M2182" s="1" t="s">
        <v>6937</v>
      </c>
      <c r="N2182" s="21" t="s">
        <v>6805</v>
      </c>
      <c r="O2182" s="21" t="s">
        <v>6736</v>
      </c>
      <c r="P2182" s="21" t="s">
        <v>6442</v>
      </c>
      <c r="U2182" s="1" t="str">
        <f t="shared" si="120"/>
        <v>'604</v>
      </c>
      <c r="AI2182" s="1"/>
      <c r="AM2182" s="1" t="s">
        <v>3967</v>
      </c>
    </row>
    <row r="2183" spans="1:39" x14ac:dyDescent="0.2">
      <c r="A2183" s="21" t="s">
        <v>3969</v>
      </c>
      <c r="B2183" s="21" t="s">
        <v>3970</v>
      </c>
      <c r="C2183" s="58">
        <v>0</v>
      </c>
      <c r="D2183" s="58">
        <v>0</v>
      </c>
      <c r="E2183" s="58">
        <v>10734.21</v>
      </c>
      <c r="F2183" s="58">
        <v>0</v>
      </c>
      <c r="G2183" s="58">
        <v>10734.21</v>
      </c>
      <c r="H2183" s="58">
        <v>0</v>
      </c>
      <c r="I2183" s="58">
        <v>10734.21</v>
      </c>
      <c r="J2183" s="58">
        <v>0</v>
      </c>
      <c r="K2183" s="57">
        <f t="shared" ref="K2183:K2246" si="121">I2183-J2183</f>
        <v>10734.21</v>
      </c>
      <c r="L2183" s="21" t="s">
        <v>6733</v>
      </c>
      <c r="M2183" s="1" t="s">
        <v>6937</v>
      </c>
      <c r="N2183" s="21" t="s">
        <v>6805</v>
      </c>
      <c r="O2183" s="21" t="s">
        <v>6736</v>
      </c>
      <c r="P2183" s="21" t="s">
        <v>6442</v>
      </c>
      <c r="U2183" s="1" t="str">
        <f t="shared" ref="U2183:U2246" si="122">LEFT(A2183,4)</f>
        <v>'604</v>
      </c>
      <c r="AI2183" s="1"/>
      <c r="AM2183" s="1" t="s">
        <v>3969</v>
      </c>
    </row>
    <row r="2184" spans="1:39" x14ac:dyDescent="0.2">
      <c r="A2184" s="21" t="s">
        <v>3971</v>
      </c>
      <c r="B2184" s="21" t="s">
        <v>3972</v>
      </c>
      <c r="C2184" s="58">
        <v>0</v>
      </c>
      <c r="D2184" s="58">
        <v>0</v>
      </c>
      <c r="E2184" s="58">
        <v>8981.74</v>
      </c>
      <c r="F2184" s="58">
        <v>0</v>
      </c>
      <c r="G2184" s="58">
        <v>8981.74</v>
      </c>
      <c r="H2184" s="58">
        <v>0</v>
      </c>
      <c r="I2184" s="58">
        <v>8981.74</v>
      </c>
      <c r="J2184" s="58">
        <v>0</v>
      </c>
      <c r="K2184" s="57">
        <f t="shared" si="121"/>
        <v>8981.74</v>
      </c>
      <c r="L2184" s="21" t="s">
        <v>6733</v>
      </c>
      <c r="M2184" s="1" t="s">
        <v>6937</v>
      </c>
      <c r="N2184" s="21" t="s">
        <v>6805</v>
      </c>
      <c r="O2184" s="21" t="s">
        <v>6736</v>
      </c>
      <c r="P2184" s="21" t="s">
        <v>6442</v>
      </c>
      <c r="U2184" s="1" t="str">
        <f t="shared" si="122"/>
        <v>'604</v>
      </c>
      <c r="AI2184" s="1"/>
      <c r="AM2184" s="1" t="s">
        <v>3971</v>
      </c>
    </row>
    <row r="2185" spans="1:39" x14ac:dyDescent="0.2">
      <c r="A2185" s="21" t="s">
        <v>3973</v>
      </c>
      <c r="B2185" s="21" t="s">
        <v>3974</v>
      </c>
      <c r="C2185" s="58">
        <v>0</v>
      </c>
      <c r="D2185" s="58">
        <v>0</v>
      </c>
      <c r="E2185" s="58">
        <v>828614.48</v>
      </c>
      <c r="F2185" s="58">
        <v>0</v>
      </c>
      <c r="G2185" s="58">
        <v>828614.48</v>
      </c>
      <c r="H2185" s="58">
        <v>0</v>
      </c>
      <c r="I2185" s="58">
        <v>828614.48</v>
      </c>
      <c r="J2185" s="58">
        <v>0</v>
      </c>
      <c r="K2185" s="57">
        <f t="shared" si="121"/>
        <v>828614.48</v>
      </c>
      <c r="L2185" s="21" t="s">
        <v>6733</v>
      </c>
      <c r="M2185" s="1" t="s">
        <v>6937</v>
      </c>
      <c r="N2185" s="21" t="s">
        <v>6805</v>
      </c>
      <c r="O2185" s="21" t="s">
        <v>6736</v>
      </c>
      <c r="P2185" s="21" t="s">
        <v>6442</v>
      </c>
      <c r="U2185" s="1" t="str">
        <f t="shared" si="122"/>
        <v>'604</v>
      </c>
      <c r="AI2185" s="1"/>
      <c r="AM2185" s="1" t="s">
        <v>3973</v>
      </c>
    </row>
    <row r="2186" spans="1:39" x14ac:dyDescent="0.2">
      <c r="A2186" s="21" t="s">
        <v>3975</v>
      </c>
      <c r="B2186" s="21" t="s">
        <v>3976</v>
      </c>
      <c r="C2186" s="58">
        <v>0</v>
      </c>
      <c r="D2186" s="58">
        <v>0</v>
      </c>
      <c r="E2186" s="58">
        <v>19278.96</v>
      </c>
      <c r="F2186" s="58">
        <v>0</v>
      </c>
      <c r="G2186" s="58">
        <v>19278.96</v>
      </c>
      <c r="H2186" s="58">
        <v>0</v>
      </c>
      <c r="I2186" s="58">
        <v>19278.96</v>
      </c>
      <c r="J2186" s="58">
        <v>0</v>
      </c>
      <c r="K2186" s="57">
        <f t="shared" si="121"/>
        <v>19278.96</v>
      </c>
      <c r="L2186" s="21" t="s">
        <v>6733</v>
      </c>
      <c r="M2186" s="1" t="s">
        <v>6937</v>
      </c>
      <c r="N2186" s="21" t="s">
        <v>6805</v>
      </c>
      <c r="O2186" s="21" t="s">
        <v>6736</v>
      </c>
      <c r="P2186" s="21" t="s">
        <v>6442</v>
      </c>
      <c r="U2186" s="1" t="str">
        <f t="shared" si="122"/>
        <v>'604</v>
      </c>
      <c r="AI2186" s="1"/>
      <c r="AM2186" s="1" t="s">
        <v>3975</v>
      </c>
    </row>
    <row r="2187" spans="1:39" x14ac:dyDescent="0.2">
      <c r="A2187" s="21" t="s">
        <v>3977</v>
      </c>
      <c r="B2187" s="21" t="s">
        <v>3978</v>
      </c>
      <c r="C2187" s="58">
        <v>0</v>
      </c>
      <c r="D2187" s="58">
        <v>0</v>
      </c>
      <c r="E2187" s="58">
        <v>53673.65</v>
      </c>
      <c r="F2187" s="58">
        <v>0</v>
      </c>
      <c r="G2187" s="58">
        <v>53673.65</v>
      </c>
      <c r="H2187" s="58">
        <v>0</v>
      </c>
      <c r="I2187" s="58">
        <v>53673.65</v>
      </c>
      <c r="J2187" s="58">
        <v>0</v>
      </c>
      <c r="K2187" s="57">
        <f t="shared" si="121"/>
        <v>53673.65</v>
      </c>
      <c r="L2187" s="21" t="s">
        <v>6733</v>
      </c>
      <c r="M2187" s="1" t="s">
        <v>6937</v>
      </c>
      <c r="N2187" s="21" t="s">
        <v>6805</v>
      </c>
      <c r="O2187" s="21" t="s">
        <v>6736</v>
      </c>
      <c r="P2187" s="21" t="s">
        <v>6442</v>
      </c>
      <c r="U2187" s="1" t="str">
        <f t="shared" si="122"/>
        <v>'604</v>
      </c>
      <c r="AI2187" s="1"/>
      <c r="AM2187" s="1" t="s">
        <v>3977</v>
      </c>
    </row>
    <row r="2188" spans="1:39" x14ac:dyDescent="0.2">
      <c r="A2188" s="21" t="s">
        <v>3979</v>
      </c>
      <c r="B2188" s="21" t="s">
        <v>3980</v>
      </c>
      <c r="C2188" s="58">
        <v>0</v>
      </c>
      <c r="D2188" s="58">
        <v>0</v>
      </c>
      <c r="E2188" s="58">
        <v>18160.310000000001</v>
      </c>
      <c r="F2188" s="58">
        <v>0</v>
      </c>
      <c r="G2188" s="58">
        <v>18160.310000000001</v>
      </c>
      <c r="H2188" s="58">
        <v>0</v>
      </c>
      <c r="I2188" s="58">
        <v>18160.310000000001</v>
      </c>
      <c r="J2188" s="58">
        <v>0</v>
      </c>
      <c r="K2188" s="57">
        <f t="shared" si="121"/>
        <v>18160.310000000001</v>
      </c>
      <c r="L2188" s="21" t="s">
        <v>6733</v>
      </c>
      <c r="M2188" s="1" t="s">
        <v>6937</v>
      </c>
      <c r="N2188" s="21" t="s">
        <v>6805</v>
      </c>
      <c r="O2188" s="21" t="s">
        <v>6736</v>
      </c>
      <c r="P2188" s="21" t="s">
        <v>6442</v>
      </c>
      <c r="U2188" s="1" t="str">
        <f t="shared" si="122"/>
        <v>'604</v>
      </c>
      <c r="AI2188" s="1"/>
      <c r="AM2188" s="1" t="s">
        <v>3979</v>
      </c>
    </row>
    <row r="2189" spans="1:39" x14ac:dyDescent="0.2">
      <c r="A2189" s="21" t="s">
        <v>3981</v>
      </c>
      <c r="B2189" s="21" t="s">
        <v>3982</v>
      </c>
      <c r="C2189" s="58">
        <v>0</v>
      </c>
      <c r="D2189" s="58">
        <v>0</v>
      </c>
      <c r="E2189" s="58">
        <v>1353.81</v>
      </c>
      <c r="F2189" s="58">
        <v>0</v>
      </c>
      <c r="G2189" s="58">
        <v>1353.81</v>
      </c>
      <c r="H2189" s="58">
        <v>0</v>
      </c>
      <c r="I2189" s="58">
        <v>1353.81</v>
      </c>
      <c r="J2189" s="58">
        <v>0</v>
      </c>
      <c r="K2189" s="57">
        <f t="shared" si="121"/>
        <v>1353.81</v>
      </c>
      <c r="L2189" s="21" t="s">
        <v>6733</v>
      </c>
      <c r="M2189" s="1" t="s">
        <v>6937</v>
      </c>
      <c r="N2189" s="21" t="s">
        <v>6805</v>
      </c>
      <c r="O2189" s="21" t="s">
        <v>6736</v>
      </c>
      <c r="P2189" s="21" t="s">
        <v>6442</v>
      </c>
      <c r="U2189" s="1" t="str">
        <f t="shared" si="122"/>
        <v>'604</v>
      </c>
      <c r="AI2189" s="1"/>
      <c r="AM2189" s="1" t="s">
        <v>3981</v>
      </c>
    </row>
    <row r="2190" spans="1:39" x14ac:dyDescent="0.2">
      <c r="A2190" s="21" t="s">
        <v>3983</v>
      </c>
      <c r="B2190" s="21" t="s">
        <v>3984</v>
      </c>
      <c r="C2190" s="58">
        <v>0</v>
      </c>
      <c r="D2190" s="58">
        <v>0</v>
      </c>
      <c r="E2190" s="58">
        <v>46348.23</v>
      </c>
      <c r="F2190" s="58">
        <v>0</v>
      </c>
      <c r="G2190" s="58">
        <v>46348.23</v>
      </c>
      <c r="H2190" s="58">
        <v>0</v>
      </c>
      <c r="I2190" s="58">
        <v>46348.23</v>
      </c>
      <c r="J2190" s="58">
        <v>0</v>
      </c>
      <c r="K2190" s="57">
        <f t="shared" si="121"/>
        <v>46348.23</v>
      </c>
      <c r="L2190" s="21" t="s">
        <v>6733</v>
      </c>
      <c r="M2190" s="1" t="s">
        <v>6937</v>
      </c>
      <c r="N2190" s="21" t="s">
        <v>6805</v>
      </c>
      <c r="O2190" s="21" t="s">
        <v>6736</v>
      </c>
      <c r="P2190" s="21" t="s">
        <v>6442</v>
      </c>
      <c r="U2190" s="1" t="str">
        <f t="shared" si="122"/>
        <v>'604</v>
      </c>
      <c r="AI2190" s="1"/>
      <c r="AM2190" s="1" t="s">
        <v>3983</v>
      </c>
    </row>
    <row r="2191" spans="1:39" x14ac:dyDescent="0.2">
      <c r="A2191" s="21" t="s">
        <v>3985</v>
      </c>
      <c r="B2191" s="21" t="s">
        <v>3986</v>
      </c>
      <c r="C2191" s="58">
        <v>0</v>
      </c>
      <c r="D2191" s="58">
        <v>0</v>
      </c>
      <c r="E2191" s="58">
        <v>45303.9</v>
      </c>
      <c r="F2191" s="58">
        <v>0</v>
      </c>
      <c r="G2191" s="58">
        <v>45303.9</v>
      </c>
      <c r="H2191" s="58">
        <v>0</v>
      </c>
      <c r="I2191" s="58">
        <v>45303.9</v>
      </c>
      <c r="J2191" s="58">
        <v>0</v>
      </c>
      <c r="K2191" s="57">
        <f t="shared" si="121"/>
        <v>45303.9</v>
      </c>
      <c r="L2191" s="21" t="s">
        <v>6733</v>
      </c>
      <c r="M2191" s="1" t="s">
        <v>6937</v>
      </c>
      <c r="N2191" s="21" t="s">
        <v>6805</v>
      </c>
      <c r="O2191" s="21" t="s">
        <v>6736</v>
      </c>
      <c r="P2191" s="21" t="s">
        <v>6442</v>
      </c>
      <c r="U2191" s="1" t="str">
        <f t="shared" si="122"/>
        <v>'604</v>
      </c>
      <c r="AI2191" s="1"/>
      <c r="AM2191" s="1" t="s">
        <v>3985</v>
      </c>
    </row>
    <row r="2192" spans="1:39" x14ac:dyDescent="0.2">
      <c r="A2192" s="21" t="s">
        <v>3987</v>
      </c>
      <c r="B2192" s="21" t="s">
        <v>3988</v>
      </c>
      <c r="C2192" s="58">
        <v>0</v>
      </c>
      <c r="D2192" s="58">
        <v>0</v>
      </c>
      <c r="E2192" s="58">
        <v>109007.98</v>
      </c>
      <c r="F2192" s="58">
        <v>0</v>
      </c>
      <c r="G2192" s="58">
        <v>109007.98</v>
      </c>
      <c r="H2192" s="58">
        <v>0</v>
      </c>
      <c r="I2192" s="58">
        <v>109007.98</v>
      </c>
      <c r="J2192" s="58">
        <v>0</v>
      </c>
      <c r="K2192" s="57">
        <f t="shared" si="121"/>
        <v>109007.98</v>
      </c>
      <c r="L2192" s="21" t="s">
        <v>6733</v>
      </c>
      <c r="M2192" s="1" t="s">
        <v>6937</v>
      </c>
      <c r="N2192" s="21" t="s">
        <v>6805</v>
      </c>
      <c r="O2192" s="21" t="s">
        <v>6736</v>
      </c>
      <c r="P2192" s="21" t="s">
        <v>6443</v>
      </c>
      <c r="U2192" s="1" t="str">
        <f t="shared" si="122"/>
        <v>'604</v>
      </c>
      <c r="AI2192" s="1"/>
      <c r="AM2192" s="1" t="s">
        <v>3987</v>
      </c>
    </row>
    <row r="2193" spans="1:39" x14ac:dyDescent="0.2">
      <c r="A2193" s="21" t="s">
        <v>3989</v>
      </c>
      <c r="B2193" s="21" t="s">
        <v>3990</v>
      </c>
      <c r="C2193" s="58">
        <v>0</v>
      </c>
      <c r="D2193" s="58">
        <v>0</v>
      </c>
      <c r="E2193" s="58">
        <v>88082.17</v>
      </c>
      <c r="F2193" s="58">
        <v>0</v>
      </c>
      <c r="G2193" s="58">
        <v>88082.17</v>
      </c>
      <c r="H2193" s="58">
        <v>0</v>
      </c>
      <c r="I2193" s="58">
        <v>88082.17</v>
      </c>
      <c r="J2193" s="58">
        <v>0</v>
      </c>
      <c r="K2193" s="57">
        <f t="shared" si="121"/>
        <v>88082.17</v>
      </c>
      <c r="L2193" s="21" t="s">
        <v>6733</v>
      </c>
      <c r="M2193" s="1" t="s">
        <v>6937</v>
      </c>
      <c r="N2193" s="21" t="s">
        <v>6805</v>
      </c>
      <c r="O2193" s="21" t="s">
        <v>6736</v>
      </c>
      <c r="P2193" s="21" t="s">
        <v>6442</v>
      </c>
      <c r="U2193" s="1" t="str">
        <f t="shared" si="122"/>
        <v>'604</v>
      </c>
      <c r="AI2193" s="1"/>
      <c r="AM2193" s="1" t="s">
        <v>3989</v>
      </c>
    </row>
    <row r="2194" spans="1:39" x14ac:dyDescent="0.2">
      <c r="A2194" s="21" t="s">
        <v>3991</v>
      </c>
      <c r="B2194" s="21" t="s">
        <v>3992</v>
      </c>
      <c r="C2194" s="58">
        <v>0</v>
      </c>
      <c r="D2194" s="58">
        <v>0</v>
      </c>
      <c r="E2194" s="58">
        <v>2524.87</v>
      </c>
      <c r="F2194" s="58">
        <v>0</v>
      </c>
      <c r="G2194" s="58">
        <v>2524.87</v>
      </c>
      <c r="H2194" s="58">
        <v>0</v>
      </c>
      <c r="I2194" s="58">
        <v>2524.87</v>
      </c>
      <c r="J2194" s="58">
        <v>0</v>
      </c>
      <c r="K2194" s="57">
        <f t="shared" si="121"/>
        <v>2524.87</v>
      </c>
      <c r="L2194" s="21" t="s">
        <v>6733</v>
      </c>
      <c r="M2194" s="1" t="s">
        <v>6937</v>
      </c>
      <c r="N2194" s="21" t="s">
        <v>6805</v>
      </c>
      <c r="O2194" s="21" t="s">
        <v>6736</v>
      </c>
      <c r="P2194" s="21" t="s">
        <v>6442</v>
      </c>
      <c r="U2194" s="1" t="str">
        <f t="shared" si="122"/>
        <v>'604</v>
      </c>
      <c r="AI2194" s="1"/>
      <c r="AM2194" s="1" t="s">
        <v>3991</v>
      </c>
    </row>
    <row r="2195" spans="1:39" x14ac:dyDescent="0.2">
      <c r="A2195" s="21" t="s">
        <v>3993</v>
      </c>
      <c r="B2195" s="21" t="s">
        <v>3994</v>
      </c>
      <c r="C2195" s="58">
        <v>0</v>
      </c>
      <c r="D2195" s="58">
        <v>0</v>
      </c>
      <c r="E2195" s="58">
        <v>4320.78</v>
      </c>
      <c r="F2195" s="58">
        <v>0</v>
      </c>
      <c r="G2195" s="58">
        <v>4320.78</v>
      </c>
      <c r="H2195" s="58">
        <v>0</v>
      </c>
      <c r="I2195" s="58">
        <v>4320.78</v>
      </c>
      <c r="J2195" s="58">
        <v>0</v>
      </c>
      <c r="K2195" s="57">
        <f t="shared" si="121"/>
        <v>4320.78</v>
      </c>
      <c r="L2195" s="21" t="s">
        <v>6733</v>
      </c>
      <c r="M2195" s="1" t="s">
        <v>6937</v>
      </c>
      <c r="N2195" s="21" t="s">
        <v>6805</v>
      </c>
      <c r="O2195" s="21" t="s">
        <v>6736</v>
      </c>
      <c r="P2195" s="21" t="s">
        <v>6442</v>
      </c>
      <c r="U2195" s="1" t="str">
        <f t="shared" si="122"/>
        <v>'604</v>
      </c>
      <c r="AI2195" s="1"/>
      <c r="AM2195" s="1" t="s">
        <v>3993</v>
      </c>
    </row>
    <row r="2196" spans="1:39" x14ac:dyDescent="0.2">
      <c r="A2196" s="21" t="s">
        <v>3995</v>
      </c>
      <c r="B2196" s="21" t="s">
        <v>3996</v>
      </c>
      <c r="C2196" s="58">
        <v>0</v>
      </c>
      <c r="D2196" s="58">
        <v>0</v>
      </c>
      <c r="E2196" s="58">
        <v>685167.46</v>
      </c>
      <c r="F2196" s="58">
        <v>0</v>
      </c>
      <c r="G2196" s="58">
        <v>685167.46</v>
      </c>
      <c r="H2196" s="58">
        <v>0</v>
      </c>
      <c r="I2196" s="58">
        <v>685167.46</v>
      </c>
      <c r="J2196" s="58">
        <v>0</v>
      </c>
      <c r="K2196" s="57">
        <f t="shared" si="121"/>
        <v>685167.46</v>
      </c>
      <c r="L2196" s="21" t="s">
        <v>6733</v>
      </c>
      <c r="M2196" s="1" t="s">
        <v>6937</v>
      </c>
      <c r="N2196" s="21" t="s">
        <v>6805</v>
      </c>
      <c r="O2196" s="21" t="s">
        <v>6736</v>
      </c>
      <c r="P2196" s="21" t="s">
        <v>6442</v>
      </c>
      <c r="U2196" s="1" t="str">
        <f t="shared" si="122"/>
        <v>'604</v>
      </c>
      <c r="AI2196" s="1"/>
      <c r="AM2196" s="1" t="s">
        <v>3995</v>
      </c>
    </row>
    <row r="2197" spans="1:39" x14ac:dyDescent="0.2">
      <c r="A2197" s="21" t="s">
        <v>3997</v>
      </c>
      <c r="B2197" s="21" t="s">
        <v>3998</v>
      </c>
      <c r="C2197" s="58">
        <v>0</v>
      </c>
      <c r="D2197" s="58">
        <v>0</v>
      </c>
      <c r="E2197" s="58">
        <v>8280.39</v>
      </c>
      <c r="F2197" s="58">
        <v>0</v>
      </c>
      <c r="G2197" s="58">
        <v>8280.39</v>
      </c>
      <c r="H2197" s="58">
        <v>0</v>
      </c>
      <c r="I2197" s="58">
        <v>8280.39</v>
      </c>
      <c r="J2197" s="58">
        <v>0</v>
      </c>
      <c r="K2197" s="57">
        <f t="shared" si="121"/>
        <v>8280.39</v>
      </c>
      <c r="L2197" s="21" t="s">
        <v>6733</v>
      </c>
      <c r="M2197" s="1" t="s">
        <v>6937</v>
      </c>
      <c r="N2197" s="21" t="s">
        <v>6805</v>
      </c>
      <c r="O2197" s="21" t="s">
        <v>6736</v>
      </c>
      <c r="P2197" s="21" t="s">
        <v>6442</v>
      </c>
      <c r="U2197" s="1" t="str">
        <f t="shared" si="122"/>
        <v>'604</v>
      </c>
      <c r="AI2197" s="1"/>
      <c r="AM2197" s="1" t="s">
        <v>3997</v>
      </c>
    </row>
    <row r="2198" spans="1:39" x14ac:dyDescent="0.2">
      <c r="A2198" s="21" t="s">
        <v>3999</v>
      </c>
      <c r="B2198" s="21" t="s">
        <v>4000</v>
      </c>
      <c r="C2198" s="58">
        <v>0</v>
      </c>
      <c r="D2198" s="58">
        <v>0</v>
      </c>
      <c r="E2198" s="58">
        <v>32978.339999999997</v>
      </c>
      <c r="F2198" s="58">
        <v>0</v>
      </c>
      <c r="G2198" s="58">
        <v>32978.339999999997</v>
      </c>
      <c r="H2198" s="58">
        <v>0</v>
      </c>
      <c r="I2198" s="58">
        <v>32978.339999999997</v>
      </c>
      <c r="J2198" s="58">
        <v>0</v>
      </c>
      <c r="K2198" s="57">
        <f t="shared" si="121"/>
        <v>32978.339999999997</v>
      </c>
      <c r="L2198" s="21" t="s">
        <v>6733</v>
      </c>
      <c r="M2198" s="1" t="s">
        <v>6937</v>
      </c>
      <c r="N2198" s="21" t="s">
        <v>6805</v>
      </c>
      <c r="O2198" s="21" t="s">
        <v>6736</v>
      </c>
      <c r="P2198" s="21" t="s">
        <v>6442</v>
      </c>
      <c r="U2198" s="1" t="str">
        <f t="shared" si="122"/>
        <v>'604</v>
      </c>
      <c r="AI2198" s="1"/>
      <c r="AM2198" s="1" t="s">
        <v>3999</v>
      </c>
    </row>
    <row r="2199" spans="1:39" x14ac:dyDescent="0.2">
      <c r="A2199" s="21" t="s">
        <v>4001</v>
      </c>
      <c r="B2199" s="21" t="s">
        <v>4002</v>
      </c>
      <c r="C2199" s="58">
        <v>0</v>
      </c>
      <c r="D2199" s="58">
        <v>0</v>
      </c>
      <c r="E2199" s="58">
        <v>10216.700000000001</v>
      </c>
      <c r="F2199" s="58">
        <v>0</v>
      </c>
      <c r="G2199" s="58">
        <v>10216.700000000001</v>
      </c>
      <c r="H2199" s="58">
        <v>0</v>
      </c>
      <c r="I2199" s="58">
        <v>10216.700000000001</v>
      </c>
      <c r="J2199" s="58">
        <v>0</v>
      </c>
      <c r="K2199" s="57">
        <f t="shared" si="121"/>
        <v>10216.700000000001</v>
      </c>
      <c r="L2199" s="21" t="s">
        <v>6733</v>
      </c>
      <c r="M2199" s="1" t="s">
        <v>6937</v>
      </c>
      <c r="N2199" s="21" t="s">
        <v>6805</v>
      </c>
      <c r="O2199" s="21" t="s">
        <v>6736</v>
      </c>
      <c r="P2199" s="21" t="s">
        <v>6442</v>
      </c>
      <c r="U2199" s="1" t="str">
        <f t="shared" si="122"/>
        <v>'604</v>
      </c>
      <c r="AI2199" s="1"/>
      <c r="AM2199" s="1" t="s">
        <v>4001</v>
      </c>
    </row>
    <row r="2200" spans="1:39" x14ac:dyDescent="0.2">
      <c r="A2200" s="21" t="s">
        <v>4003</v>
      </c>
      <c r="B2200" s="21" t="s">
        <v>4004</v>
      </c>
      <c r="C2200" s="58">
        <v>0</v>
      </c>
      <c r="D2200" s="58">
        <v>0</v>
      </c>
      <c r="E2200" s="58">
        <v>1014.18</v>
      </c>
      <c r="F2200" s="58">
        <v>0</v>
      </c>
      <c r="G2200" s="58">
        <v>1014.18</v>
      </c>
      <c r="H2200" s="58">
        <v>0</v>
      </c>
      <c r="I2200" s="58">
        <v>1014.18</v>
      </c>
      <c r="J2200" s="58">
        <v>0</v>
      </c>
      <c r="K2200" s="57">
        <f t="shared" si="121"/>
        <v>1014.18</v>
      </c>
      <c r="L2200" s="21" t="s">
        <v>6733</v>
      </c>
      <c r="M2200" s="1" t="s">
        <v>6937</v>
      </c>
      <c r="N2200" s="21" t="s">
        <v>6805</v>
      </c>
      <c r="O2200" s="21" t="s">
        <v>6736</v>
      </c>
      <c r="P2200" s="21" t="s">
        <v>6442</v>
      </c>
      <c r="U2200" s="1" t="str">
        <f t="shared" si="122"/>
        <v>'604</v>
      </c>
      <c r="AI2200" s="1"/>
      <c r="AM2200" s="1" t="s">
        <v>4003</v>
      </c>
    </row>
    <row r="2201" spans="1:39" x14ac:dyDescent="0.2">
      <c r="A2201" s="21" t="s">
        <v>4005</v>
      </c>
      <c r="B2201" s="21" t="s">
        <v>4006</v>
      </c>
      <c r="C2201" s="58">
        <v>0</v>
      </c>
      <c r="D2201" s="58">
        <v>0</v>
      </c>
      <c r="E2201" s="58">
        <v>4934.3599999999997</v>
      </c>
      <c r="F2201" s="58">
        <v>0</v>
      </c>
      <c r="G2201" s="58">
        <v>4934.3599999999997</v>
      </c>
      <c r="H2201" s="58">
        <v>0</v>
      </c>
      <c r="I2201" s="58">
        <v>4934.3599999999997</v>
      </c>
      <c r="J2201" s="58">
        <v>0</v>
      </c>
      <c r="K2201" s="57">
        <f t="shared" si="121"/>
        <v>4934.3599999999997</v>
      </c>
      <c r="L2201" s="21" t="s">
        <v>6733</v>
      </c>
      <c r="M2201" s="1" t="s">
        <v>6937</v>
      </c>
      <c r="N2201" s="21" t="s">
        <v>6805</v>
      </c>
      <c r="O2201" s="21" t="s">
        <v>6736</v>
      </c>
      <c r="P2201" s="21" t="s">
        <v>6443</v>
      </c>
      <c r="U2201" s="1" t="str">
        <f t="shared" si="122"/>
        <v>'604</v>
      </c>
      <c r="AI2201" s="1"/>
      <c r="AM2201" s="1" t="s">
        <v>4005</v>
      </c>
    </row>
    <row r="2202" spans="1:39" x14ac:dyDescent="0.2">
      <c r="A2202" s="21" t="s">
        <v>4007</v>
      </c>
      <c r="B2202" s="21" t="s">
        <v>4008</v>
      </c>
      <c r="C2202" s="58">
        <v>0</v>
      </c>
      <c r="D2202" s="58">
        <v>0</v>
      </c>
      <c r="E2202" s="58">
        <v>56535.34</v>
      </c>
      <c r="F2202" s="58">
        <v>0</v>
      </c>
      <c r="G2202" s="58">
        <v>56535.34</v>
      </c>
      <c r="H2202" s="58">
        <v>0</v>
      </c>
      <c r="I2202" s="58">
        <v>56535.34</v>
      </c>
      <c r="J2202" s="58">
        <v>0</v>
      </c>
      <c r="K2202" s="57">
        <f t="shared" si="121"/>
        <v>56535.34</v>
      </c>
      <c r="L2202" s="21" t="s">
        <v>6733</v>
      </c>
      <c r="M2202" s="1" t="s">
        <v>6937</v>
      </c>
      <c r="N2202" s="21" t="s">
        <v>6805</v>
      </c>
      <c r="O2202" s="21" t="s">
        <v>6736</v>
      </c>
      <c r="P2202" s="21" t="s">
        <v>6442</v>
      </c>
      <c r="U2202" s="1" t="str">
        <f t="shared" si="122"/>
        <v>'604</v>
      </c>
      <c r="AI2202" s="1"/>
      <c r="AM2202" s="1" t="s">
        <v>4007</v>
      </c>
    </row>
    <row r="2203" spans="1:39" x14ac:dyDescent="0.2">
      <c r="A2203" s="21" t="s">
        <v>4009</v>
      </c>
      <c r="B2203" s="21" t="s">
        <v>4010</v>
      </c>
      <c r="C2203" s="58">
        <v>0</v>
      </c>
      <c r="D2203" s="58">
        <v>0</v>
      </c>
      <c r="E2203" s="58">
        <v>240.74</v>
      </c>
      <c r="F2203" s="58">
        <v>0</v>
      </c>
      <c r="G2203" s="58">
        <v>240.74</v>
      </c>
      <c r="H2203" s="58">
        <v>0</v>
      </c>
      <c r="I2203" s="58">
        <v>240.74</v>
      </c>
      <c r="J2203" s="58">
        <v>0</v>
      </c>
      <c r="K2203" s="57">
        <f t="shared" si="121"/>
        <v>240.74</v>
      </c>
      <c r="L2203" s="21" t="s">
        <v>6733</v>
      </c>
      <c r="M2203" s="1" t="s">
        <v>6937</v>
      </c>
      <c r="N2203" s="21" t="s">
        <v>6805</v>
      </c>
      <c r="O2203" s="21" t="s">
        <v>6736</v>
      </c>
      <c r="P2203" s="21" t="s">
        <v>6442</v>
      </c>
      <c r="U2203" s="1" t="str">
        <f t="shared" si="122"/>
        <v>'604</v>
      </c>
      <c r="AI2203" s="1"/>
      <c r="AM2203" s="1" t="s">
        <v>4009</v>
      </c>
    </row>
    <row r="2204" spans="1:39" x14ac:dyDescent="0.2">
      <c r="A2204" s="21" t="s">
        <v>4011</v>
      </c>
      <c r="B2204" s="21" t="s">
        <v>4012</v>
      </c>
      <c r="C2204" s="58">
        <v>0</v>
      </c>
      <c r="D2204" s="58">
        <v>0</v>
      </c>
      <c r="E2204" s="58">
        <v>12023.36</v>
      </c>
      <c r="F2204" s="58">
        <v>0</v>
      </c>
      <c r="G2204" s="58">
        <v>12023.36</v>
      </c>
      <c r="H2204" s="58">
        <v>0</v>
      </c>
      <c r="I2204" s="58">
        <v>12023.36</v>
      </c>
      <c r="J2204" s="58">
        <v>0</v>
      </c>
      <c r="K2204" s="57">
        <f t="shared" si="121"/>
        <v>12023.36</v>
      </c>
      <c r="L2204" s="21" t="s">
        <v>6733</v>
      </c>
      <c r="M2204" s="1" t="s">
        <v>6937</v>
      </c>
      <c r="N2204" s="21" t="s">
        <v>6805</v>
      </c>
      <c r="O2204" s="21" t="s">
        <v>6736</v>
      </c>
      <c r="P2204" s="21" t="s">
        <v>6442</v>
      </c>
      <c r="U2204" s="1" t="str">
        <f t="shared" si="122"/>
        <v>'604</v>
      </c>
      <c r="AI2204" s="1"/>
      <c r="AM2204" s="1" t="s">
        <v>4011</v>
      </c>
    </row>
    <row r="2205" spans="1:39" x14ac:dyDescent="0.2">
      <c r="A2205" s="21" t="s">
        <v>4013</v>
      </c>
      <c r="B2205" s="21" t="s">
        <v>4014</v>
      </c>
      <c r="C2205" s="58">
        <v>0</v>
      </c>
      <c r="D2205" s="58">
        <v>0</v>
      </c>
      <c r="E2205" s="58">
        <v>17890.78</v>
      </c>
      <c r="F2205" s="58">
        <v>0</v>
      </c>
      <c r="G2205" s="58">
        <v>17890.78</v>
      </c>
      <c r="H2205" s="58">
        <v>0</v>
      </c>
      <c r="I2205" s="58">
        <v>17890.78</v>
      </c>
      <c r="J2205" s="58">
        <v>0</v>
      </c>
      <c r="K2205" s="57">
        <f t="shared" si="121"/>
        <v>17890.78</v>
      </c>
      <c r="L2205" s="21" t="s">
        <v>6733</v>
      </c>
      <c r="M2205" s="1" t="s">
        <v>6937</v>
      </c>
      <c r="N2205" s="21" t="s">
        <v>6805</v>
      </c>
      <c r="O2205" s="21" t="s">
        <v>6736</v>
      </c>
      <c r="P2205" s="21" t="s">
        <v>6442</v>
      </c>
      <c r="U2205" s="1" t="str">
        <f t="shared" si="122"/>
        <v>'604</v>
      </c>
      <c r="AI2205" s="1"/>
      <c r="AM2205" s="1" t="s">
        <v>4013</v>
      </c>
    </row>
    <row r="2206" spans="1:39" x14ac:dyDescent="0.2">
      <c r="A2206" s="21" t="s">
        <v>4015</v>
      </c>
      <c r="B2206" s="21" t="s">
        <v>4016</v>
      </c>
      <c r="C2206" s="58">
        <v>0</v>
      </c>
      <c r="D2206" s="58">
        <v>0</v>
      </c>
      <c r="E2206" s="58">
        <v>13580.15</v>
      </c>
      <c r="F2206" s="58">
        <v>0</v>
      </c>
      <c r="G2206" s="58">
        <v>13580.15</v>
      </c>
      <c r="H2206" s="58">
        <v>0</v>
      </c>
      <c r="I2206" s="58">
        <v>13580.15</v>
      </c>
      <c r="J2206" s="58">
        <v>0</v>
      </c>
      <c r="K2206" s="57">
        <f t="shared" si="121"/>
        <v>13580.15</v>
      </c>
      <c r="L2206" s="21" t="s">
        <v>6733</v>
      </c>
      <c r="M2206" s="1" t="s">
        <v>6937</v>
      </c>
      <c r="N2206" s="21" t="s">
        <v>6805</v>
      </c>
      <c r="O2206" s="21" t="s">
        <v>6736</v>
      </c>
      <c r="P2206" s="21" t="s">
        <v>6442</v>
      </c>
      <c r="U2206" s="1" t="str">
        <f t="shared" si="122"/>
        <v>'604</v>
      </c>
      <c r="AI2206" s="1"/>
      <c r="AM2206" s="1" t="s">
        <v>4015</v>
      </c>
    </row>
    <row r="2207" spans="1:39" x14ac:dyDescent="0.2">
      <c r="A2207" s="21" t="s">
        <v>4017</v>
      </c>
      <c r="B2207" s="21" t="s">
        <v>4018</v>
      </c>
      <c r="C2207" s="58">
        <v>0</v>
      </c>
      <c r="D2207" s="58">
        <v>0</v>
      </c>
      <c r="E2207" s="58">
        <v>1699.42</v>
      </c>
      <c r="F2207" s="58">
        <v>0</v>
      </c>
      <c r="G2207" s="58">
        <v>1699.42</v>
      </c>
      <c r="H2207" s="58">
        <v>0</v>
      </c>
      <c r="I2207" s="58">
        <v>1699.42</v>
      </c>
      <c r="J2207" s="58">
        <v>0</v>
      </c>
      <c r="K2207" s="57">
        <f t="shared" si="121"/>
        <v>1699.42</v>
      </c>
      <c r="L2207" s="21" t="s">
        <v>6733</v>
      </c>
      <c r="M2207" s="1" t="s">
        <v>6937</v>
      </c>
      <c r="N2207" s="21" t="s">
        <v>6805</v>
      </c>
      <c r="O2207" s="21" t="s">
        <v>6736</v>
      </c>
      <c r="P2207" s="21" t="s">
        <v>6442</v>
      </c>
      <c r="U2207" s="1" t="str">
        <f t="shared" si="122"/>
        <v>'604</v>
      </c>
      <c r="AI2207" s="1"/>
      <c r="AM2207" s="1" t="s">
        <v>4017</v>
      </c>
    </row>
    <row r="2208" spans="1:39" x14ac:dyDescent="0.2">
      <c r="A2208" s="21" t="s">
        <v>4019</v>
      </c>
      <c r="B2208" s="21" t="s">
        <v>4020</v>
      </c>
      <c r="C2208" s="58">
        <v>0</v>
      </c>
      <c r="D2208" s="58">
        <v>0</v>
      </c>
      <c r="E2208" s="58">
        <v>2159.42</v>
      </c>
      <c r="F2208" s="58">
        <v>0</v>
      </c>
      <c r="G2208" s="58">
        <v>2159.42</v>
      </c>
      <c r="H2208" s="58">
        <v>0</v>
      </c>
      <c r="I2208" s="58">
        <v>2159.42</v>
      </c>
      <c r="J2208" s="58">
        <v>0</v>
      </c>
      <c r="K2208" s="57">
        <f t="shared" si="121"/>
        <v>2159.42</v>
      </c>
      <c r="L2208" s="21" t="s">
        <v>6733</v>
      </c>
      <c r="M2208" s="1" t="s">
        <v>6937</v>
      </c>
      <c r="N2208" s="21" t="s">
        <v>6805</v>
      </c>
      <c r="O2208" s="21" t="s">
        <v>6736</v>
      </c>
      <c r="P2208" s="21" t="s">
        <v>6442</v>
      </c>
      <c r="U2208" s="1" t="str">
        <f t="shared" si="122"/>
        <v>'604</v>
      </c>
      <c r="AI2208" s="1"/>
      <c r="AM2208" s="1" t="s">
        <v>4019</v>
      </c>
    </row>
    <row r="2209" spans="1:39" x14ac:dyDescent="0.2">
      <c r="A2209" s="21" t="s">
        <v>4021</v>
      </c>
      <c r="B2209" s="21" t="s">
        <v>4022</v>
      </c>
      <c r="C2209" s="58">
        <v>0</v>
      </c>
      <c r="D2209" s="58">
        <v>0</v>
      </c>
      <c r="E2209" s="58">
        <v>324.19</v>
      </c>
      <c r="F2209" s="58">
        <v>0</v>
      </c>
      <c r="G2209" s="58">
        <v>324.19</v>
      </c>
      <c r="H2209" s="58">
        <v>0</v>
      </c>
      <c r="I2209" s="58">
        <v>324.19</v>
      </c>
      <c r="J2209" s="58">
        <v>0</v>
      </c>
      <c r="K2209" s="57">
        <f t="shared" si="121"/>
        <v>324.19</v>
      </c>
      <c r="L2209" s="21" t="s">
        <v>6733</v>
      </c>
      <c r="M2209" s="1" t="s">
        <v>6937</v>
      </c>
      <c r="N2209" s="21" t="s">
        <v>6805</v>
      </c>
      <c r="O2209" s="21" t="s">
        <v>6736</v>
      </c>
      <c r="P2209" s="21" t="s">
        <v>6442</v>
      </c>
      <c r="U2209" s="1" t="str">
        <f t="shared" si="122"/>
        <v>'604</v>
      </c>
      <c r="AI2209" s="1"/>
      <c r="AM2209" s="1" t="s">
        <v>4021</v>
      </c>
    </row>
    <row r="2210" spans="1:39" x14ac:dyDescent="0.2">
      <c r="A2210" s="21" t="s">
        <v>4023</v>
      </c>
      <c r="B2210" s="21" t="s">
        <v>4024</v>
      </c>
      <c r="C2210" s="58">
        <v>0</v>
      </c>
      <c r="D2210" s="58">
        <v>0</v>
      </c>
      <c r="E2210" s="58">
        <v>2946.42</v>
      </c>
      <c r="F2210" s="58">
        <v>0</v>
      </c>
      <c r="G2210" s="58">
        <v>2946.42</v>
      </c>
      <c r="H2210" s="58">
        <v>0</v>
      </c>
      <c r="I2210" s="58">
        <v>2946.42</v>
      </c>
      <c r="J2210" s="58">
        <v>0</v>
      </c>
      <c r="K2210" s="57">
        <f t="shared" si="121"/>
        <v>2946.42</v>
      </c>
      <c r="L2210" s="21" t="s">
        <v>6733</v>
      </c>
      <c r="M2210" s="1" t="s">
        <v>6937</v>
      </c>
      <c r="N2210" s="21" t="s">
        <v>6805</v>
      </c>
      <c r="O2210" s="21" t="s">
        <v>6736</v>
      </c>
      <c r="P2210" s="21" t="s">
        <v>6442</v>
      </c>
      <c r="U2210" s="1" t="str">
        <f t="shared" si="122"/>
        <v>'604</v>
      </c>
      <c r="AI2210" s="1"/>
      <c r="AM2210" s="1" t="s">
        <v>4023</v>
      </c>
    </row>
    <row r="2211" spans="1:39" x14ac:dyDescent="0.2">
      <c r="A2211" s="21" t="s">
        <v>4025</v>
      </c>
      <c r="B2211" s="21" t="s">
        <v>4026</v>
      </c>
      <c r="C2211" s="58">
        <v>0</v>
      </c>
      <c r="D2211" s="58">
        <v>0</v>
      </c>
      <c r="E2211" s="58">
        <v>589.32000000000005</v>
      </c>
      <c r="F2211" s="58">
        <v>0</v>
      </c>
      <c r="G2211" s="58">
        <v>589.32000000000005</v>
      </c>
      <c r="H2211" s="58">
        <v>0</v>
      </c>
      <c r="I2211" s="58">
        <v>589.32000000000005</v>
      </c>
      <c r="J2211" s="58">
        <v>0</v>
      </c>
      <c r="K2211" s="57">
        <f t="shared" si="121"/>
        <v>589.32000000000005</v>
      </c>
      <c r="L2211" s="21" t="s">
        <v>6733</v>
      </c>
      <c r="M2211" s="1" t="s">
        <v>6937</v>
      </c>
      <c r="N2211" s="21" t="s">
        <v>6805</v>
      </c>
      <c r="O2211" s="21" t="s">
        <v>6736</v>
      </c>
      <c r="P2211" s="21" t="s">
        <v>6442</v>
      </c>
      <c r="U2211" s="1" t="str">
        <f t="shared" si="122"/>
        <v>'604</v>
      </c>
      <c r="AI2211" s="1"/>
      <c r="AM2211" s="1" t="s">
        <v>4025</v>
      </c>
    </row>
    <row r="2212" spans="1:39" x14ac:dyDescent="0.2">
      <c r="A2212" s="21" t="s">
        <v>4027</v>
      </c>
      <c r="B2212" s="21" t="s">
        <v>4028</v>
      </c>
      <c r="C2212" s="58">
        <v>0</v>
      </c>
      <c r="D2212" s="58">
        <v>0</v>
      </c>
      <c r="E2212" s="58">
        <v>1451.78</v>
      </c>
      <c r="F2212" s="58">
        <v>0</v>
      </c>
      <c r="G2212" s="58">
        <v>1451.78</v>
      </c>
      <c r="H2212" s="58">
        <v>0</v>
      </c>
      <c r="I2212" s="58">
        <v>1451.78</v>
      </c>
      <c r="J2212" s="58">
        <v>0</v>
      </c>
      <c r="K2212" s="57">
        <f t="shared" si="121"/>
        <v>1451.78</v>
      </c>
      <c r="L2212" s="21" t="s">
        <v>6733</v>
      </c>
      <c r="M2212" s="1" t="s">
        <v>6937</v>
      </c>
      <c r="N2212" s="21" t="s">
        <v>6805</v>
      </c>
      <c r="O2212" s="21" t="s">
        <v>6736</v>
      </c>
      <c r="P2212" s="21" t="s">
        <v>6442</v>
      </c>
      <c r="U2212" s="1" t="str">
        <f t="shared" si="122"/>
        <v>'604</v>
      </c>
      <c r="AI2212" s="1"/>
      <c r="AM2212" s="1" t="s">
        <v>4027</v>
      </c>
    </row>
    <row r="2213" spans="1:39" x14ac:dyDescent="0.2">
      <c r="A2213" s="21" t="s">
        <v>4029</v>
      </c>
      <c r="B2213" s="21" t="s">
        <v>4030</v>
      </c>
      <c r="C2213" s="58">
        <v>0</v>
      </c>
      <c r="D2213" s="58">
        <v>0</v>
      </c>
      <c r="E2213" s="58">
        <v>61842.8</v>
      </c>
      <c r="F2213" s="58">
        <v>0</v>
      </c>
      <c r="G2213" s="58">
        <v>61842.8</v>
      </c>
      <c r="H2213" s="58">
        <v>0</v>
      </c>
      <c r="I2213" s="58">
        <v>61842.8</v>
      </c>
      <c r="J2213" s="58">
        <v>0</v>
      </c>
      <c r="K2213" s="57">
        <f t="shared" si="121"/>
        <v>61842.8</v>
      </c>
      <c r="L2213" s="21" t="s">
        <v>6733</v>
      </c>
      <c r="M2213" s="1" t="s">
        <v>6937</v>
      </c>
      <c r="N2213" s="21" t="s">
        <v>6805</v>
      </c>
      <c r="O2213" s="21" t="s">
        <v>6736</v>
      </c>
      <c r="P2213" s="21" t="s">
        <v>6442</v>
      </c>
      <c r="U2213" s="1" t="str">
        <f t="shared" si="122"/>
        <v>'604</v>
      </c>
      <c r="AI2213" s="1"/>
      <c r="AM2213" s="1" t="s">
        <v>4029</v>
      </c>
    </row>
    <row r="2214" spans="1:39" x14ac:dyDescent="0.2">
      <c r="A2214" s="21" t="s">
        <v>4031</v>
      </c>
      <c r="B2214" s="21" t="s">
        <v>4032</v>
      </c>
      <c r="C2214" s="58">
        <v>0</v>
      </c>
      <c r="D2214" s="58">
        <v>0</v>
      </c>
      <c r="E2214" s="58">
        <v>54715.77</v>
      </c>
      <c r="F2214" s="58">
        <v>0</v>
      </c>
      <c r="G2214" s="58">
        <v>54715.77</v>
      </c>
      <c r="H2214" s="58">
        <v>0</v>
      </c>
      <c r="I2214" s="58">
        <v>54715.77</v>
      </c>
      <c r="J2214" s="58">
        <v>0</v>
      </c>
      <c r="K2214" s="57">
        <f t="shared" si="121"/>
        <v>54715.77</v>
      </c>
      <c r="L2214" s="21" t="s">
        <v>6733</v>
      </c>
      <c r="M2214" s="1" t="s">
        <v>6937</v>
      </c>
      <c r="N2214" s="21" t="s">
        <v>6805</v>
      </c>
      <c r="O2214" s="21" t="s">
        <v>6736</v>
      </c>
      <c r="P2214" s="21" t="s">
        <v>6442</v>
      </c>
      <c r="U2214" s="1" t="str">
        <f t="shared" si="122"/>
        <v>'604</v>
      </c>
      <c r="AI2214" s="1"/>
      <c r="AM2214" s="1" t="s">
        <v>4031</v>
      </c>
    </row>
    <row r="2215" spans="1:39" x14ac:dyDescent="0.2">
      <c r="A2215" s="21" t="s">
        <v>4033</v>
      </c>
      <c r="B2215" s="21" t="s">
        <v>4034</v>
      </c>
      <c r="C2215" s="58">
        <v>0</v>
      </c>
      <c r="D2215" s="58">
        <v>0</v>
      </c>
      <c r="E2215" s="58">
        <v>3008541.88</v>
      </c>
      <c r="F2215" s="58">
        <v>0</v>
      </c>
      <c r="G2215" s="58">
        <v>3008541.88</v>
      </c>
      <c r="H2215" s="58">
        <v>0</v>
      </c>
      <c r="I2215" s="58">
        <v>3008541.88</v>
      </c>
      <c r="J2215" s="58">
        <v>0</v>
      </c>
      <c r="K2215" s="57">
        <f t="shared" si="121"/>
        <v>3008541.88</v>
      </c>
      <c r="L2215" s="21" t="s">
        <v>6733</v>
      </c>
      <c r="M2215" s="1" t="s">
        <v>6937</v>
      </c>
      <c r="N2215" s="21" t="s">
        <v>6805</v>
      </c>
      <c r="O2215" s="21" t="s">
        <v>6737</v>
      </c>
      <c r="P2215" s="21" t="s">
        <v>6443</v>
      </c>
      <c r="U2215" s="1" t="str">
        <f t="shared" si="122"/>
        <v>'605</v>
      </c>
      <c r="AI2215" s="1"/>
      <c r="AM2215" s="1" t="s">
        <v>4033</v>
      </c>
    </row>
    <row r="2216" spans="1:39" x14ac:dyDescent="0.2">
      <c r="A2216" s="21" t="s">
        <v>4035</v>
      </c>
      <c r="B2216" s="21" t="s">
        <v>4036</v>
      </c>
      <c r="C2216" s="58">
        <v>0</v>
      </c>
      <c r="D2216" s="58">
        <v>0</v>
      </c>
      <c r="E2216" s="58">
        <v>24516.36</v>
      </c>
      <c r="F2216" s="58">
        <v>0</v>
      </c>
      <c r="G2216" s="58">
        <v>24516.36</v>
      </c>
      <c r="H2216" s="58">
        <v>0</v>
      </c>
      <c r="I2216" s="58">
        <v>24516.36</v>
      </c>
      <c r="J2216" s="58">
        <v>0</v>
      </c>
      <c r="K2216" s="57">
        <f t="shared" si="121"/>
        <v>24516.36</v>
      </c>
      <c r="L2216" s="21" t="s">
        <v>6733</v>
      </c>
      <c r="M2216" s="1" t="s">
        <v>6937</v>
      </c>
      <c r="N2216" s="21" t="s">
        <v>6805</v>
      </c>
      <c r="O2216" s="21" t="s">
        <v>6738</v>
      </c>
      <c r="P2216" s="21" t="s">
        <v>6441</v>
      </c>
      <c r="U2216" s="1" t="str">
        <f t="shared" si="122"/>
        <v>'606</v>
      </c>
      <c r="AI2216" s="1"/>
      <c r="AM2216" s="1" t="s">
        <v>4035</v>
      </c>
    </row>
    <row r="2217" spans="1:39" x14ac:dyDescent="0.2">
      <c r="A2217" s="21" t="s">
        <v>4037</v>
      </c>
      <c r="B2217" s="21" t="s">
        <v>4038</v>
      </c>
      <c r="C2217" s="58">
        <v>0</v>
      </c>
      <c r="D2217" s="58">
        <v>0</v>
      </c>
      <c r="E2217" s="58">
        <v>43136.1</v>
      </c>
      <c r="F2217" s="58">
        <v>0</v>
      </c>
      <c r="G2217" s="58">
        <v>43136.1</v>
      </c>
      <c r="H2217" s="58">
        <v>0</v>
      </c>
      <c r="I2217" s="58">
        <v>43136.1</v>
      </c>
      <c r="J2217" s="58">
        <v>0</v>
      </c>
      <c r="K2217" s="57">
        <f t="shared" si="121"/>
        <v>43136.1</v>
      </c>
      <c r="L2217" s="21" t="s">
        <v>6733</v>
      </c>
      <c r="M2217" s="1" t="s">
        <v>6937</v>
      </c>
      <c r="N2217" s="21" t="s">
        <v>6805</v>
      </c>
      <c r="O2217" s="21" t="s">
        <v>6736</v>
      </c>
      <c r="P2217" s="21" t="s">
        <v>6444</v>
      </c>
      <c r="U2217" s="1" t="str">
        <f t="shared" si="122"/>
        <v>'607</v>
      </c>
      <c r="AI2217" s="1"/>
      <c r="AM2217" s="1" t="s">
        <v>4037</v>
      </c>
    </row>
    <row r="2218" spans="1:39" x14ac:dyDescent="0.2">
      <c r="A2218" s="21" t="s">
        <v>4039</v>
      </c>
      <c r="B2218" s="21" t="s">
        <v>4040</v>
      </c>
      <c r="C2218" s="58">
        <v>0</v>
      </c>
      <c r="D2218" s="58">
        <v>0</v>
      </c>
      <c r="E2218" s="58">
        <v>234096.94</v>
      </c>
      <c r="F2218" s="58">
        <v>0</v>
      </c>
      <c r="G2218" s="58">
        <v>234096.94</v>
      </c>
      <c r="H2218" s="58">
        <v>0</v>
      </c>
      <c r="I2218" s="58">
        <v>234096.94</v>
      </c>
      <c r="J2218" s="58">
        <v>0</v>
      </c>
      <c r="K2218" s="57">
        <f t="shared" si="121"/>
        <v>234096.94</v>
      </c>
      <c r="L2218" s="21" t="s">
        <v>6733</v>
      </c>
      <c r="M2218" s="1" t="s">
        <v>6937</v>
      </c>
      <c r="N2218" s="21" t="s">
        <v>6805</v>
      </c>
      <c r="O2218" s="21" t="s">
        <v>6736</v>
      </c>
      <c r="P2218" s="21" t="s">
        <v>6441</v>
      </c>
      <c r="U2218" s="1" t="str">
        <f t="shared" si="122"/>
        <v>'607</v>
      </c>
      <c r="AI2218" s="1"/>
      <c r="AM2218" s="1" t="s">
        <v>4039</v>
      </c>
    </row>
    <row r="2219" spans="1:39" x14ac:dyDescent="0.2">
      <c r="A2219" s="21" t="s">
        <v>6257</v>
      </c>
      <c r="B2219" s="21" t="s">
        <v>6258</v>
      </c>
      <c r="C2219" s="58">
        <v>0</v>
      </c>
      <c r="D2219" s="58">
        <v>0</v>
      </c>
      <c r="E2219" s="58">
        <v>0</v>
      </c>
      <c r="F2219" s="58">
        <v>0</v>
      </c>
      <c r="G2219" s="58">
        <v>0</v>
      </c>
      <c r="H2219" s="58">
        <v>0</v>
      </c>
      <c r="I2219" s="58">
        <v>0</v>
      </c>
      <c r="J2219" s="58">
        <v>0</v>
      </c>
      <c r="K2219" s="57">
        <f t="shared" si="121"/>
        <v>0</v>
      </c>
      <c r="L2219" s="21" t="s">
        <v>6733</v>
      </c>
      <c r="M2219" s="1" t="s">
        <v>6937</v>
      </c>
      <c r="N2219" s="21" t="s">
        <v>6805</v>
      </c>
      <c r="O2219" s="21" t="s">
        <v>6736</v>
      </c>
      <c r="P2219" s="21" t="s">
        <v>6441</v>
      </c>
      <c r="U2219" s="1" t="str">
        <f t="shared" si="122"/>
        <v>'607</v>
      </c>
      <c r="AI2219" s="1"/>
      <c r="AM2219" s="1" t="s">
        <v>6257</v>
      </c>
    </row>
    <row r="2220" spans="1:39" x14ac:dyDescent="0.2">
      <c r="A2220" s="21" t="s">
        <v>6259</v>
      </c>
      <c r="B2220" s="21" t="s">
        <v>6260</v>
      </c>
      <c r="C2220" s="58">
        <v>0</v>
      </c>
      <c r="D2220" s="58">
        <v>0</v>
      </c>
      <c r="E2220" s="58">
        <v>60.8</v>
      </c>
      <c r="F2220" s="58">
        <v>0</v>
      </c>
      <c r="G2220" s="58">
        <v>60.8</v>
      </c>
      <c r="H2220" s="58">
        <v>0</v>
      </c>
      <c r="I2220" s="58">
        <v>60.8</v>
      </c>
      <c r="J2220" s="58">
        <v>0</v>
      </c>
      <c r="K2220" s="57">
        <f t="shared" si="121"/>
        <v>60.8</v>
      </c>
      <c r="L2220" s="21" t="s">
        <v>6733</v>
      </c>
      <c r="M2220" s="1" t="s">
        <v>6937</v>
      </c>
      <c r="N2220" s="21" t="s">
        <v>6805</v>
      </c>
      <c r="O2220" s="21" t="s">
        <v>6736</v>
      </c>
      <c r="P2220" s="21" t="s">
        <v>6440</v>
      </c>
      <c r="U2220" s="1" t="str">
        <f t="shared" si="122"/>
        <v>'607</v>
      </c>
      <c r="AI2220" s="1"/>
      <c r="AM2220" s="1" t="e">
        <v>#N/A</v>
      </c>
    </row>
    <row r="2221" spans="1:39" x14ac:dyDescent="0.2">
      <c r="A2221" s="21" t="s">
        <v>4041</v>
      </c>
      <c r="B2221" s="21" t="s">
        <v>4042</v>
      </c>
      <c r="C2221" s="58">
        <v>0</v>
      </c>
      <c r="D2221" s="58">
        <v>0</v>
      </c>
      <c r="E2221" s="58">
        <v>9.08</v>
      </c>
      <c r="F2221" s="58">
        <v>0</v>
      </c>
      <c r="G2221" s="58">
        <v>9.08</v>
      </c>
      <c r="H2221" s="58">
        <v>0</v>
      </c>
      <c r="I2221" s="58">
        <v>9.08</v>
      </c>
      <c r="J2221" s="58">
        <v>0</v>
      </c>
      <c r="K2221" s="57">
        <f t="shared" si="121"/>
        <v>9.08</v>
      </c>
      <c r="L2221" s="21" t="s">
        <v>6733</v>
      </c>
      <c r="M2221" s="1" t="s">
        <v>6937</v>
      </c>
      <c r="N2221" s="21" t="s">
        <v>6805</v>
      </c>
      <c r="O2221" s="21" t="s">
        <v>6736</v>
      </c>
      <c r="P2221" s="21" t="s">
        <v>6440</v>
      </c>
      <c r="U2221" s="1" t="str">
        <f t="shared" si="122"/>
        <v>'607</v>
      </c>
      <c r="AI2221" s="1"/>
      <c r="AM2221" s="1" t="s">
        <v>4041</v>
      </c>
    </row>
    <row r="2222" spans="1:39" x14ac:dyDescent="0.2">
      <c r="A2222" s="21" t="s">
        <v>4043</v>
      </c>
      <c r="B2222" s="21" t="s">
        <v>4044</v>
      </c>
      <c r="C2222" s="58">
        <v>0</v>
      </c>
      <c r="D2222" s="58">
        <v>0</v>
      </c>
      <c r="E2222" s="58">
        <v>130392.09</v>
      </c>
      <c r="F2222" s="58">
        <v>0</v>
      </c>
      <c r="G2222" s="58">
        <v>130392.09</v>
      </c>
      <c r="H2222" s="58">
        <v>0</v>
      </c>
      <c r="I2222" s="58">
        <v>130392.09</v>
      </c>
      <c r="J2222" s="58">
        <v>0</v>
      </c>
      <c r="K2222" s="57">
        <f t="shared" si="121"/>
        <v>130392.09</v>
      </c>
      <c r="L2222" s="21" t="s">
        <v>6733</v>
      </c>
      <c r="M2222" s="1" t="s">
        <v>6937</v>
      </c>
      <c r="N2222" s="21" t="s">
        <v>6805</v>
      </c>
      <c r="O2222" s="21" t="s">
        <v>6736</v>
      </c>
      <c r="P2222" s="21" t="s">
        <v>6442</v>
      </c>
      <c r="U2222" s="1" t="str">
        <f t="shared" si="122"/>
        <v>'607</v>
      </c>
      <c r="AI2222" s="1"/>
      <c r="AM2222" s="1" t="s">
        <v>4043</v>
      </c>
    </row>
    <row r="2223" spans="1:39" x14ac:dyDescent="0.2">
      <c r="A2223" s="21" t="s">
        <v>4045</v>
      </c>
      <c r="B2223" s="21" t="s">
        <v>4046</v>
      </c>
      <c r="C2223" s="58">
        <v>0</v>
      </c>
      <c r="D2223" s="58">
        <v>0</v>
      </c>
      <c r="E2223" s="58">
        <v>73926.649999999994</v>
      </c>
      <c r="F2223" s="58">
        <v>0</v>
      </c>
      <c r="G2223" s="58">
        <v>73926.649999999994</v>
      </c>
      <c r="H2223" s="58">
        <v>0</v>
      </c>
      <c r="I2223" s="58">
        <v>73926.649999999994</v>
      </c>
      <c r="J2223" s="58">
        <v>0</v>
      </c>
      <c r="K2223" s="57">
        <f t="shared" si="121"/>
        <v>73926.649999999994</v>
      </c>
      <c r="L2223" s="21" t="s">
        <v>6733</v>
      </c>
      <c r="M2223" s="1" t="s">
        <v>6937</v>
      </c>
      <c r="N2223" s="21" t="s">
        <v>6805</v>
      </c>
      <c r="O2223" s="21" t="s">
        <v>6736</v>
      </c>
      <c r="P2223" s="21" t="s">
        <v>6442</v>
      </c>
      <c r="U2223" s="1" t="str">
        <f t="shared" si="122"/>
        <v>'607</v>
      </c>
      <c r="AI2223" s="1"/>
      <c r="AM2223" s="1" t="s">
        <v>4045</v>
      </c>
    </row>
    <row r="2224" spans="1:39" x14ac:dyDescent="0.2">
      <c r="A2224" s="21" t="s">
        <v>6261</v>
      </c>
      <c r="B2224" s="21" t="s">
        <v>6262</v>
      </c>
      <c r="C2224" s="58">
        <v>0</v>
      </c>
      <c r="D2224" s="58">
        <v>0</v>
      </c>
      <c r="E2224" s="58">
        <v>11.6</v>
      </c>
      <c r="F2224" s="58">
        <v>0</v>
      </c>
      <c r="G2224" s="58">
        <v>11.6</v>
      </c>
      <c r="H2224" s="58">
        <v>0</v>
      </c>
      <c r="I2224" s="58">
        <v>11.6</v>
      </c>
      <c r="J2224" s="58">
        <v>0</v>
      </c>
      <c r="K2224" s="57">
        <f t="shared" si="121"/>
        <v>11.6</v>
      </c>
      <c r="L2224" s="21" t="s">
        <v>6733</v>
      </c>
      <c r="M2224" s="1" t="s">
        <v>6937</v>
      </c>
      <c r="N2224" s="21" t="s">
        <v>6805</v>
      </c>
      <c r="O2224" s="21" t="s">
        <v>6736</v>
      </c>
      <c r="P2224" s="21" t="s">
        <v>6443</v>
      </c>
      <c r="U2224" s="1" t="str">
        <f t="shared" si="122"/>
        <v>'607</v>
      </c>
      <c r="AI2224" s="1"/>
      <c r="AM2224" s="1" t="e">
        <v>#N/A</v>
      </c>
    </row>
    <row r="2225" spans="1:39" x14ac:dyDescent="0.2">
      <c r="A2225" s="21" t="s">
        <v>4047</v>
      </c>
      <c r="B2225" s="21" t="s">
        <v>4048</v>
      </c>
      <c r="C2225" s="58">
        <v>0</v>
      </c>
      <c r="D2225" s="58">
        <v>0</v>
      </c>
      <c r="E2225" s="58">
        <v>1.06</v>
      </c>
      <c r="F2225" s="58">
        <v>0</v>
      </c>
      <c r="G2225" s="58">
        <v>1.06</v>
      </c>
      <c r="H2225" s="58">
        <v>0</v>
      </c>
      <c r="I2225" s="58">
        <v>1.06</v>
      </c>
      <c r="J2225" s="58">
        <v>0</v>
      </c>
      <c r="K2225" s="57">
        <f t="shared" si="121"/>
        <v>1.06</v>
      </c>
      <c r="L2225" s="21" t="s">
        <v>6733</v>
      </c>
      <c r="M2225" s="1" t="s">
        <v>6937</v>
      </c>
      <c r="N2225" s="21" t="s">
        <v>6805</v>
      </c>
      <c r="O2225" s="21" t="s">
        <v>6736</v>
      </c>
      <c r="P2225" s="21" t="s">
        <v>6443</v>
      </c>
      <c r="U2225" s="1" t="str">
        <f t="shared" si="122"/>
        <v>'607</v>
      </c>
      <c r="AI2225" s="1"/>
      <c r="AM2225" s="1" t="s">
        <v>4047</v>
      </c>
    </row>
    <row r="2226" spans="1:39" x14ac:dyDescent="0.2">
      <c r="A2226" s="21" t="s">
        <v>4049</v>
      </c>
      <c r="B2226" s="21" t="s">
        <v>4050</v>
      </c>
      <c r="C2226" s="58">
        <v>0</v>
      </c>
      <c r="D2226" s="58">
        <v>0</v>
      </c>
      <c r="E2226" s="58">
        <v>1897.87</v>
      </c>
      <c r="F2226" s="58">
        <v>0</v>
      </c>
      <c r="G2226" s="58">
        <v>1897.87</v>
      </c>
      <c r="H2226" s="58">
        <v>0</v>
      </c>
      <c r="I2226" s="58">
        <v>1897.87</v>
      </c>
      <c r="J2226" s="58">
        <v>0</v>
      </c>
      <c r="K2226" s="57">
        <f t="shared" si="121"/>
        <v>1897.87</v>
      </c>
      <c r="L2226" s="21" t="s">
        <v>6733</v>
      </c>
      <c r="M2226" s="1" t="s">
        <v>6937</v>
      </c>
      <c r="N2226" s="21" t="s">
        <v>6805</v>
      </c>
      <c r="O2226" s="21" t="s">
        <v>6736</v>
      </c>
      <c r="P2226" s="21" t="s">
        <v>6443</v>
      </c>
      <c r="U2226" s="1" t="str">
        <f t="shared" si="122"/>
        <v>'607</v>
      </c>
      <c r="AI2226" s="1"/>
      <c r="AM2226" s="1" t="s">
        <v>4049</v>
      </c>
    </row>
    <row r="2227" spans="1:39" x14ac:dyDescent="0.2">
      <c r="A2227" s="21" t="s">
        <v>4051</v>
      </c>
      <c r="B2227" s="21" t="s">
        <v>4052</v>
      </c>
      <c r="C2227" s="58">
        <v>0</v>
      </c>
      <c r="D2227" s="58">
        <v>0</v>
      </c>
      <c r="E2227" s="58">
        <v>6947.9</v>
      </c>
      <c r="F2227" s="58">
        <v>0</v>
      </c>
      <c r="G2227" s="58">
        <v>6947.9</v>
      </c>
      <c r="H2227" s="58">
        <v>0</v>
      </c>
      <c r="I2227" s="58">
        <v>6947.9</v>
      </c>
      <c r="J2227" s="58">
        <v>0</v>
      </c>
      <c r="K2227" s="57">
        <f t="shared" si="121"/>
        <v>6947.9</v>
      </c>
      <c r="L2227" s="21" t="s">
        <v>6733</v>
      </c>
      <c r="M2227" s="1" t="s">
        <v>6937</v>
      </c>
      <c r="N2227" s="21" t="s">
        <v>6805</v>
      </c>
      <c r="O2227" s="21" t="s">
        <v>6737</v>
      </c>
      <c r="P2227" s="21" t="s">
        <v>6443</v>
      </c>
      <c r="U2227" s="1" t="str">
        <f t="shared" si="122"/>
        <v>'607</v>
      </c>
      <c r="AI2227" s="1"/>
      <c r="AM2227" s="1" t="s">
        <v>4051</v>
      </c>
    </row>
    <row r="2228" spans="1:39" x14ac:dyDescent="0.2">
      <c r="A2228" s="21" t="s">
        <v>6263</v>
      </c>
      <c r="B2228" s="21" t="s">
        <v>6264</v>
      </c>
      <c r="C2228" s="58">
        <v>0</v>
      </c>
      <c r="D2228" s="58">
        <v>0</v>
      </c>
      <c r="E2228" s="58">
        <v>24447.87</v>
      </c>
      <c r="F2228" s="58">
        <v>0</v>
      </c>
      <c r="G2228" s="58">
        <v>24447.87</v>
      </c>
      <c r="H2228" s="58">
        <v>0</v>
      </c>
      <c r="I2228" s="58">
        <v>24447.87</v>
      </c>
      <c r="J2228" s="58">
        <v>0</v>
      </c>
      <c r="K2228" s="57">
        <f t="shared" si="121"/>
        <v>24447.87</v>
      </c>
      <c r="L2228" s="21" t="s">
        <v>6733</v>
      </c>
      <c r="M2228" s="1" t="s">
        <v>6937</v>
      </c>
      <c r="N2228" s="21" t="s">
        <v>6805</v>
      </c>
      <c r="O2228" s="21" t="s">
        <v>6736</v>
      </c>
      <c r="P2228" s="21" t="s">
        <v>6444</v>
      </c>
      <c r="U2228" s="1" t="str">
        <f t="shared" si="122"/>
        <v>'607</v>
      </c>
      <c r="AI2228" s="1"/>
      <c r="AM2228" s="1" t="e">
        <v>#N/A</v>
      </c>
    </row>
    <row r="2229" spans="1:39" x14ac:dyDescent="0.2">
      <c r="A2229" s="21" t="s">
        <v>4053</v>
      </c>
      <c r="B2229" s="21" t="s">
        <v>4054</v>
      </c>
      <c r="C2229" s="58">
        <v>0</v>
      </c>
      <c r="D2229" s="58">
        <v>0</v>
      </c>
      <c r="E2229" s="58">
        <v>3639.42</v>
      </c>
      <c r="F2229" s="58">
        <v>0</v>
      </c>
      <c r="G2229" s="58">
        <v>3639.42</v>
      </c>
      <c r="H2229" s="58">
        <v>0</v>
      </c>
      <c r="I2229" s="58">
        <v>3639.42</v>
      </c>
      <c r="J2229" s="58">
        <v>0</v>
      </c>
      <c r="K2229" s="57">
        <f t="shared" si="121"/>
        <v>3639.42</v>
      </c>
      <c r="L2229" s="21" t="s">
        <v>6733</v>
      </c>
      <c r="M2229" s="1" t="s">
        <v>6937</v>
      </c>
      <c r="N2229" s="21" t="s">
        <v>6805</v>
      </c>
      <c r="O2229" s="21" t="s">
        <v>6736</v>
      </c>
      <c r="P2229" s="21" t="s">
        <v>6442</v>
      </c>
      <c r="U2229" s="1" t="str">
        <f t="shared" si="122"/>
        <v>'607</v>
      </c>
      <c r="AI2229" s="1"/>
      <c r="AM2229" s="1" t="s">
        <v>4053</v>
      </c>
    </row>
    <row r="2230" spans="1:39" x14ac:dyDescent="0.2">
      <c r="A2230" s="21" t="s">
        <v>4055</v>
      </c>
      <c r="B2230" s="21" t="s">
        <v>4056</v>
      </c>
      <c r="C2230" s="58">
        <v>0</v>
      </c>
      <c r="D2230" s="58">
        <v>0</v>
      </c>
      <c r="E2230" s="58">
        <v>803.16</v>
      </c>
      <c r="F2230" s="58">
        <v>0</v>
      </c>
      <c r="G2230" s="58">
        <v>803.16</v>
      </c>
      <c r="H2230" s="58">
        <v>0</v>
      </c>
      <c r="I2230" s="58">
        <v>803.16</v>
      </c>
      <c r="J2230" s="58">
        <v>0</v>
      </c>
      <c r="K2230" s="57">
        <f t="shared" si="121"/>
        <v>803.16</v>
      </c>
      <c r="L2230" s="21" t="s">
        <v>6733</v>
      </c>
      <c r="M2230" s="1" t="s">
        <v>6937</v>
      </c>
      <c r="N2230" s="21" t="s">
        <v>6805</v>
      </c>
      <c r="O2230" s="21" t="s">
        <v>6736</v>
      </c>
      <c r="P2230" s="21" t="s">
        <v>6442</v>
      </c>
      <c r="U2230" s="1" t="str">
        <f t="shared" si="122"/>
        <v>'607</v>
      </c>
      <c r="AI2230" s="1"/>
      <c r="AM2230" s="1" t="s">
        <v>4055</v>
      </c>
    </row>
    <row r="2231" spans="1:39" x14ac:dyDescent="0.2">
      <c r="A2231" s="21" t="s">
        <v>4057</v>
      </c>
      <c r="B2231" s="21" t="s">
        <v>4058</v>
      </c>
      <c r="C2231" s="58">
        <v>0</v>
      </c>
      <c r="D2231" s="58">
        <v>0</v>
      </c>
      <c r="E2231" s="58">
        <v>398.11</v>
      </c>
      <c r="F2231" s="58">
        <v>0</v>
      </c>
      <c r="G2231" s="58">
        <v>398.11</v>
      </c>
      <c r="H2231" s="58">
        <v>0</v>
      </c>
      <c r="I2231" s="58">
        <v>398.11</v>
      </c>
      <c r="J2231" s="58">
        <v>0</v>
      </c>
      <c r="K2231" s="57">
        <f t="shared" si="121"/>
        <v>398.11</v>
      </c>
      <c r="L2231" s="21" t="s">
        <v>6733</v>
      </c>
      <c r="M2231" s="1" t="s">
        <v>6937</v>
      </c>
      <c r="N2231" s="21" t="s">
        <v>6805</v>
      </c>
      <c r="O2231" s="21" t="s">
        <v>6736</v>
      </c>
      <c r="P2231" s="21" t="s">
        <v>6442</v>
      </c>
      <c r="U2231" s="1" t="str">
        <f t="shared" si="122"/>
        <v>'607</v>
      </c>
      <c r="AI2231" s="1"/>
      <c r="AM2231" s="1" t="s">
        <v>4057</v>
      </c>
    </row>
    <row r="2232" spans="1:39" x14ac:dyDescent="0.2">
      <c r="A2232" s="21" t="s">
        <v>6265</v>
      </c>
      <c r="B2232" s="21" t="s">
        <v>6266</v>
      </c>
      <c r="C2232" s="58">
        <v>0</v>
      </c>
      <c r="D2232" s="58">
        <v>0</v>
      </c>
      <c r="E2232" s="58">
        <v>13038.87</v>
      </c>
      <c r="F2232" s="58">
        <v>0</v>
      </c>
      <c r="G2232" s="58">
        <v>13038.87</v>
      </c>
      <c r="H2232" s="58">
        <v>0</v>
      </c>
      <c r="I2232" s="58">
        <v>13038.87</v>
      </c>
      <c r="J2232" s="58">
        <v>0</v>
      </c>
      <c r="K2232" s="57">
        <f t="shared" si="121"/>
        <v>13038.87</v>
      </c>
      <c r="L2232" s="21" t="s">
        <v>6733</v>
      </c>
      <c r="M2232" s="1" t="s">
        <v>6937</v>
      </c>
      <c r="N2232" s="21" t="s">
        <v>6805</v>
      </c>
      <c r="O2232" s="21" t="s">
        <v>6736</v>
      </c>
      <c r="P2232" s="21" t="s">
        <v>6443</v>
      </c>
      <c r="U2232" s="1" t="str">
        <f t="shared" si="122"/>
        <v>'607</v>
      </c>
      <c r="AI2232" s="1"/>
      <c r="AM2232" s="1" t="e">
        <v>#N/A</v>
      </c>
    </row>
    <row r="2233" spans="1:39" x14ac:dyDescent="0.2">
      <c r="A2233" s="21" t="s">
        <v>4059</v>
      </c>
      <c r="B2233" s="21" t="s">
        <v>4060</v>
      </c>
      <c r="C2233" s="58">
        <v>0</v>
      </c>
      <c r="D2233" s="58">
        <v>0</v>
      </c>
      <c r="E2233" s="58">
        <v>59122.13</v>
      </c>
      <c r="F2233" s="58">
        <v>0</v>
      </c>
      <c r="G2233" s="58">
        <v>59122.13</v>
      </c>
      <c r="H2233" s="58">
        <v>0</v>
      </c>
      <c r="I2233" s="58">
        <v>59122.13</v>
      </c>
      <c r="J2233" s="58">
        <v>0</v>
      </c>
      <c r="K2233" s="57">
        <f t="shared" si="121"/>
        <v>59122.13</v>
      </c>
      <c r="L2233" s="21" t="s">
        <v>6733</v>
      </c>
      <c r="M2233" s="1" t="s">
        <v>6937</v>
      </c>
      <c r="N2233" s="21" t="s">
        <v>6805</v>
      </c>
      <c r="O2233" s="21" t="s">
        <v>6736</v>
      </c>
      <c r="P2233" s="21" t="s">
        <v>6442</v>
      </c>
      <c r="U2233" s="1" t="str">
        <f t="shared" si="122"/>
        <v>'607</v>
      </c>
      <c r="AI2233" s="1"/>
      <c r="AM2233" s="1" t="s">
        <v>4059</v>
      </c>
    </row>
    <row r="2234" spans="1:39" x14ac:dyDescent="0.2">
      <c r="A2234" s="21" t="s">
        <v>4061</v>
      </c>
      <c r="B2234" s="21" t="s">
        <v>4062</v>
      </c>
      <c r="C2234" s="58">
        <v>0</v>
      </c>
      <c r="D2234" s="58">
        <v>0</v>
      </c>
      <c r="E2234" s="58">
        <v>220.31</v>
      </c>
      <c r="F2234" s="58">
        <v>0</v>
      </c>
      <c r="G2234" s="58">
        <v>220.31</v>
      </c>
      <c r="H2234" s="58">
        <v>0</v>
      </c>
      <c r="I2234" s="58">
        <v>220.31</v>
      </c>
      <c r="J2234" s="58">
        <v>0</v>
      </c>
      <c r="K2234" s="57">
        <f t="shared" si="121"/>
        <v>220.31</v>
      </c>
      <c r="L2234" s="21" t="s">
        <v>6733</v>
      </c>
      <c r="M2234" s="1" t="s">
        <v>6937</v>
      </c>
      <c r="N2234" s="21" t="s">
        <v>6805</v>
      </c>
      <c r="O2234" s="21" t="s">
        <v>6736</v>
      </c>
      <c r="P2234" s="21" t="s">
        <v>6442</v>
      </c>
      <c r="U2234" s="1" t="str">
        <f t="shared" si="122"/>
        <v>'607</v>
      </c>
      <c r="AI2234" s="1"/>
      <c r="AM2234" s="1" t="s">
        <v>4061</v>
      </c>
    </row>
    <row r="2235" spans="1:39" x14ac:dyDescent="0.2">
      <c r="A2235" s="21" t="s">
        <v>4063</v>
      </c>
      <c r="B2235" s="21" t="s">
        <v>4064</v>
      </c>
      <c r="C2235" s="58">
        <v>0</v>
      </c>
      <c r="D2235" s="58">
        <v>0</v>
      </c>
      <c r="E2235" s="58">
        <v>25257.94</v>
      </c>
      <c r="F2235" s="58">
        <v>0</v>
      </c>
      <c r="G2235" s="58">
        <v>25257.94</v>
      </c>
      <c r="H2235" s="58">
        <v>0</v>
      </c>
      <c r="I2235" s="58">
        <v>25257.94</v>
      </c>
      <c r="J2235" s="58">
        <v>0</v>
      </c>
      <c r="K2235" s="57">
        <f t="shared" si="121"/>
        <v>25257.94</v>
      </c>
      <c r="L2235" s="21" t="s">
        <v>6733</v>
      </c>
      <c r="M2235" s="1" t="s">
        <v>6937</v>
      </c>
      <c r="N2235" s="21" t="s">
        <v>6805</v>
      </c>
      <c r="O2235" s="21" t="s">
        <v>6736</v>
      </c>
      <c r="P2235" s="21" t="s">
        <v>6442</v>
      </c>
      <c r="U2235" s="1" t="str">
        <f t="shared" si="122"/>
        <v>'607</v>
      </c>
      <c r="AI2235" s="1"/>
      <c r="AM2235" s="1" t="s">
        <v>4063</v>
      </c>
    </row>
    <row r="2236" spans="1:39" x14ac:dyDescent="0.2">
      <c r="A2236" s="21" t="s">
        <v>4065</v>
      </c>
      <c r="B2236" s="21" t="s">
        <v>4066</v>
      </c>
      <c r="C2236" s="58">
        <v>0</v>
      </c>
      <c r="D2236" s="58">
        <v>0</v>
      </c>
      <c r="E2236" s="58">
        <v>3427.58</v>
      </c>
      <c r="F2236" s="58">
        <v>0</v>
      </c>
      <c r="G2236" s="58">
        <v>3427.58</v>
      </c>
      <c r="H2236" s="58">
        <v>0</v>
      </c>
      <c r="I2236" s="58">
        <v>3427.58</v>
      </c>
      <c r="J2236" s="58">
        <v>0</v>
      </c>
      <c r="K2236" s="57">
        <f t="shared" si="121"/>
        <v>3427.58</v>
      </c>
      <c r="L2236" s="21" t="s">
        <v>6733</v>
      </c>
      <c r="M2236" s="1" t="s">
        <v>6937</v>
      </c>
      <c r="N2236" s="21" t="s">
        <v>6805</v>
      </c>
      <c r="O2236" s="21" t="s">
        <v>6736</v>
      </c>
      <c r="P2236" s="21" t="s">
        <v>6442</v>
      </c>
      <c r="U2236" s="1" t="str">
        <f t="shared" si="122"/>
        <v>'607</v>
      </c>
      <c r="AI2236" s="1"/>
      <c r="AM2236" s="1" t="s">
        <v>4065</v>
      </c>
    </row>
    <row r="2237" spans="1:39" x14ac:dyDescent="0.2">
      <c r="A2237" s="21" t="s">
        <v>4067</v>
      </c>
      <c r="B2237" s="21" t="s">
        <v>4068</v>
      </c>
      <c r="C2237" s="58">
        <v>0</v>
      </c>
      <c r="D2237" s="58">
        <v>0</v>
      </c>
      <c r="E2237" s="58">
        <v>43635.47</v>
      </c>
      <c r="F2237" s="58">
        <v>0</v>
      </c>
      <c r="G2237" s="58">
        <v>43635.47</v>
      </c>
      <c r="H2237" s="58">
        <v>0</v>
      </c>
      <c r="I2237" s="58">
        <v>43635.47</v>
      </c>
      <c r="J2237" s="58">
        <v>0</v>
      </c>
      <c r="K2237" s="57">
        <f t="shared" si="121"/>
        <v>43635.47</v>
      </c>
      <c r="L2237" s="21" t="s">
        <v>6733</v>
      </c>
      <c r="M2237" s="1" t="s">
        <v>6937</v>
      </c>
      <c r="N2237" s="21" t="s">
        <v>6805</v>
      </c>
      <c r="O2237" s="21" t="s">
        <v>6736</v>
      </c>
      <c r="P2237" s="21" t="s">
        <v>6441</v>
      </c>
      <c r="U2237" s="1" t="str">
        <f t="shared" si="122"/>
        <v>'607</v>
      </c>
      <c r="AI2237" s="1"/>
      <c r="AM2237" s="1" t="s">
        <v>4067</v>
      </c>
    </row>
    <row r="2238" spans="1:39" x14ac:dyDescent="0.2">
      <c r="A2238" s="21" t="s">
        <v>4069</v>
      </c>
      <c r="B2238" s="21" t="s">
        <v>4070</v>
      </c>
      <c r="C2238" s="58">
        <v>0</v>
      </c>
      <c r="D2238" s="58">
        <v>0</v>
      </c>
      <c r="E2238" s="58">
        <v>1630.73</v>
      </c>
      <c r="F2238" s="58">
        <v>0</v>
      </c>
      <c r="G2238" s="58">
        <v>1630.73</v>
      </c>
      <c r="H2238" s="58">
        <v>0</v>
      </c>
      <c r="I2238" s="58">
        <v>1630.73</v>
      </c>
      <c r="J2238" s="58">
        <v>0</v>
      </c>
      <c r="K2238" s="57">
        <f t="shared" si="121"/>
        <v>1630.73</v>
      </c>
      <c r="L2238" s="21" t="s">
        <v>6733</v>
      </c>
      <c r="M2238" s="1" t="s">
        <v>6937</v>
      </c>
      <c r="N2238" s="21" t="s">
        <v>6805</v>
      </c>
      <c r="O2238" s="21" t="s">
        <v>6736</v>
      </c>
      <c r="P2238" s="21" t="s">
        <v>6440</v>
      </c>
      <c r="U2238" s="1" t="str">
        <f t="shared" si="122"/>
        <v>'607</v>
      </c>
      <c r="AI2238" s="1"/>
      <c r="AM2238" s="1" t="s">
        <v>4069</v>
      </c>
    </row>
    <row r="2239" spans="1:39" x14ac:dyDescent="0.2">
      <c r="A2239" s="21" t="s">
        <v>4071</v>
      </c>
      <c r="B2239" s="21" t="s">
        <v>4072</v>
      </c>
      <c r="C2239" s="58">
        <v>0</v>
      </c>
      <c r="D2239" s="58">
        <v>0</v>
      </c>
      <c r="E2239" s="58">
        <v>1402.38</v>
      </c>
      <c r="F2239" s="58">
        <v>0</v>
      </c>
      <c r="G2239" s="58">
        <v>1402.38</v>
      </c>
      <c r="H2239" s="58">
        <v>0</v>
      </c>
      <c r="I2239" s="58">
        <v>1402.38</v>
      </c>
      <c r="J2239" s="58">
        <v>0</v>
      </c>
      <c r="K2239" s="57">
        <f t="shared" si="121"/>
        <v>1402.38</v>
      </c>
      <c r="L2239" s="21" t="s">
        <v>6733</v>
      </c>
      <c r="M2239" s="1" t="s">
        <v>6937</v>
      </c>
      <c r="N2239" s="21" t="s">
        <v>6805</v>
      </c>
      <c r="O2239" s="21" t="s">
        <v>6736</v>
      </c>
      <c r="P2239" s="21" t="s">
        <v>6440</v>
      </c>
      <c r="U2239" s="1" t="str">
        <f t="shared" si="122"/>
        <v>'607</v>
      </c>
      <c r="AI2239" s="1"/>
      <c r="AM2239" s="1" t="s">
        <v>4071</v>
      </c>
    </row>
    <row r="2240" spans="1:39" x14ac:dyDescent="0.2">
      <c r="A2240" s="21" t="s">
        <v>4073</v>
      </c>
      <c r="B2240" s="21" t="s">
        <v>4074</v>
      </c>
      <c r="C2240" s="58">
        <v>0</v>
      </c>
      <c r="D2240" s="58">
        <v>0</v>
      </c>
      <c r="E2240" s="58">
        <v>31150.39</v>
      </c>
      <c r="F2240" s="58">
        <v>0</v>
      </c>
      <c r="G2240" s="58">
        <v>31150.39</v>
      </c>
      <c r="H2240" s="58">
        <v>0</v>
      </c>
      <c r="I2240" s="58">
        <v>31150.39</v>
      </c>
      <c r="J2240" s="58">
        <v>0</v>
      </c>
      <c r="K2240" s="57">
        <f t="shared" si="121"/>
        <v>31150.39</v>
      </c>
      <c r="L2240" s="21" t="s">
        <v>6733</v>
      </c>
      <c r="M2240" s="1" t="s">
        <v>6937</v>
      </c>
      <c r="N2240" s="21" t="s">
        <v>6805</v>
      </c>
      <c r="O2240" s="21" t="s">
        <v>6736</v>
      </c>
      <c r="P2240" s="21" t="s">
        <v>6442</v>
      </c>
      <c r="U2240" s="1" t="str">
        <f t="shared" si="122"/>
        <v>'607</v>
      </c>
      <c r="AI2240" s="1"/>
      <c r="AM2240" s="1" t="s">
        <v>4073</v>
      </c>
    </row>
    <row r="2241" spans="1:39" x14ac:dyDescent="0.2">
      <c r="A2241" s="21" t="s">
        <v>4075</v>
      </c>
      <c r="B2241" s="21" t="s">
        <v>4076</v>
      </c>
      <c r="C2241" s="58">
        <v>0</v>
      </c>
      <c r="D2241" s="58">
        <v>0</v>
      </c>
      <c r="E2241" s="58">
        <v>32213.74</v>
      </c>
      <c r="F2241" s="58">
        <v>0</v>
      </c>
      <c r="G2241" s="58">
        <v>32213.74</v>
      </c>
      <c r="H2241" s="58">
        <v>0</v>
      </c>
      <c r="I2241" s="58">
        <v>32213.74</v>
      </c>
      <c r="J2241" s="58">
        <v>0</v>
      </c>
      <c r="K2241" s="57">
        <f t="shared" si="121"/>
        <v>32213.74</v>
      </c>
      <c r="L2241" s="21" t="s">
        <v>6733</v>
      </c>
      <c r="M2241" s="1" t="s">
        <v>6937</v>
      </c>
      <c r="N2241" s="21" t="s">
        <v>6805</v>
      </c>
      <c r="O2241" s="21" t="s">
        <v>6736</v>
      </c>
      <c r="P2241" s="21" t="s">
        <v>6442</v>
      </c>
      <c r="U2241" s="1" t="str">
        <f t="shared" si="122"/>
        <v>'607</v>
      </c>
      <c r="AI2241" s="1"/>
      <c r="AM2241" s="1" t="s">
        <v>4075</v>
      </c>
    </row>
    <row r="2242" spans="1:39" x14ac:dyDescent="0.2">
      <c r="A2242" s="21" t="s">
        <v>4077</v>
      </c>
      <c r="B2242" s="21" t="s">
        <v>4078</v>
      </c>
      <c r="C2242" s="58">
        <v>0</v>
      </c>
      <c r="D2242" s="58">
        <v>0</v>
      </c>
      <c r="E2242" s="58">
        <v>2913.76</v>
      </c>
      <c r="F2242" s="58">
        <v>0</v>
      </c>
      <c r="G2242" s="58">
        <v>2913.76</v>
      </c>
      <c r="H2242" s="58">
        <v>0</v>
      </c>
      <c r="I2242" s="58">
        <v>2913.76</v>
      </c>
      <c r="J2242" s="58">
        <v>0</v>
      </c>
      <c r="K2242" s="57">
        <f t="shared" si="121"/>
        <v>2913.76</v>
      </c>
      <c r="L2242" s="21" t="s">
        <v>6733</v>
      </c>
      <c r="M2242" s="1" t="s">
        <v>6937</v>
      </c>
      <c r="N2242" s="21" t="s">
        <v>6805</v>
      </c>
      <c r="O2242" s="21" t="s">
        <v>6736</v>
      </c>
      <c r="P2242" s="21" t="s">
        <v>6442</v>
      </c>
      <c r="U2242" s="1" t="str">
        <f t="shared" si="122"/>
        <v>'607</v>
      </c>
      <c r="AI2242" s="1"/>
      <c r="AM2242" s="1" t="s">
        <v>4077</v>
      </c>
    </row>
    <row r="2243" spans="1:39" x14ac:dyDescent="0.2">
      <c r="A2243" s="21" t="s">
        <v>4079</v>
      </c>
      <c r="B2243" s="21" t="s">
        <v>4080</v>
      </c>
      <c r="C2243" s="58">
        <v>0</v>
      </c>
      <c r="D2243" s="58">
        <v>0</v>
      </c>
      <c r="E2243" s="58">
        <v>1349.08</v>
      </c>
      <c r="F2243" s="58">
        <v>0</v>
      </c>
      <c r="G2243" s="58">
        <v>1349.08</v>
      </c>
      <c r="H2243" s="58">
        <v>0</v>
      </c>
      <c r="I2243" s="58">
        <v>1349.08</v>
      </c>
      <c r="J2243" s="58">
        <v>0</v>
      </c>
      <c r="K2243" s="57">
        <f t="shared" si="121"/>
        <v>1349.08</v>
      </c>
      <c r="L2243" s="21" t="s">
        <v>6733</v>
      </c>
      <c r="M2243" s="1" t="s">
        <v>6937</v>
      </c>
      <c r="N2243" s="21" t="s">
        <v>6805</v>
      </c>
      <c r="O2243" s="21" t="s">
        <v>6736</v>
      </c>
      <c r="P2243" s="21" t="s">
        <v>6442</v>
      </c>
      <c r="U2243" s="1" t="str">
        <f t="shared" si="122"/>
        <v>'607</v>
      </c>
      <c r="AI2243" s="1"/>
      <c r="AM2243" s="1" t="s">
        <v>4079</v>
      </c>
    </row>
    <row r="2244" spans="1:39" x14ac:dyDescent="0.2">
      <c r="A2244" s="21" t="s">
        <v>4081</v>
      </c>
      <c r="B2244" s="21" t="s">
        <v>4082</v>
      </c>
      <c r="C2244" s="58">
        <v>0</v>
      </c>
      <c r="D2244" s="58">
        <v>0</v>
      </c>
      <c r="E2244" s="58">
        <v>16420.46</v>
      </c>
      <c r="F2244" s="58">
        <v>0</v>
      </c>
      <c r="G2244" s="58">
        <v>16420.46</v>
      </c>
      <c r="H2244" s="58">
        <v>0</v>
      </c>
      <c r="I2244" s="58">
        <v>16420.46</v>
      </c>
      <c r="J2244" s="58">
        <v>0</v>
      </c>
      <c r="K2244" s="57">
        <f t="shared" si="121"/>
        <v>16420.46</v>
      </c>
      <c r="L2244" s="21" t="s">
        <v>6733</v>
      </c>
      <c r="M2244" s="1" t="s">
        <v>6937</v>
      </c>
      <c r="N2244" s="21" t="s">
        <v>6805</v>
      </c>
      <c r="O2244" s="21" t="s">
        <v>6736</v>
      </c>
      <c r="P2244" s="21" t="s">
        <v>6442</v>
      </c>
      <c r="U2244" s="1" t="str">
        <f t="shared" si="122"/>
        <v>'607</v>
      </c>
      <c r="AI2244" s="1"/>
      <c r="AM2244" s="1" t="s">
        <v>4081</v>
      </c>
    </row>
    <row r="2245" spans="1:39" x14ac:dyDescent="0.2">
      <c r="A2245" s="21" t="s">
        <v>4083</v>
      </c>
      <c r="B2245" s="21" t="s">
        <v>4084</v>
      </c>
      <c r="C2245" s="58">
        <v>0</v>
      </c>
      <c r="D2245" s="58">
        <v>0</v>
      </c>
      <c r="E2245" s="58">
        <v>5085.7299999999996</v>
      </c>
      <c r="F2245" s="58">
        <v>0</v>
      </c>
      <c r="G2245" s="58">
        <v>5085.7299999999996</v>
      </c>
      <c r="H2245" s="58">
        <v>0</v>
      </c>
      <c r="I2245" s="58">
        <v>5085.7299999999996</v>
      </c>
      <c r="J2245" s="58">
        <v>0</v>
      </c>
      <c r="K2245" s="57">
        <f t="shared" si="121"/>
        <v>5085.7299999999996</v>
      </c>
      <c r="L2245" s="21" t="s">
        <v>6733</v>
      </c>
      <c r="M2245" s="1" t="s">
        <v>6937</v>
      </c>
      <c r="N2245" s="21" t="s">
        <v>6805</v>
      </c>
      <c r="O2245" s="21" t="s">
        <v>6736</v>
      </c>
      <c r="P2245" s="21" t="s">
        <v>6442</v>
      </c>
      <c r="U2245" s="1" t="str">
        <f t="shared" si="122"/>
        <v>'607</v>
      </c>
      <c r="AI2245" s="1"/>
      <c r="AM2245" s="1" t="s">
        <v>4083</v>
      </c>
    </row>
    <row r="2246" spans="1:39" x14ac:dyDescent="0.2">
      <c r="A2246" s="21" t="s">
        <v>4085</v>
      </c>
      <c r="B2246" s="21" t="s">
        <v>4086</v>
      </c>
      <c r="C2246" s="58">
        <v>0</v>
      </c>
      <c r="D2246" s="58">
        <v>0</v>
      </c>
      <c r="E2246" s="58">
        <v>82.23</v>
      </c>
      <c r="F2246" s="58">
        <v>0</v>
      </c>
      <c r="G2246" s="58">
        <v>82.23</v>
      </c>
      <c r="H2246" s="58">
        <v>0</v>
      </c>
      <c r="I2246" s="58">
        <v>82.23</v>
      </c>
      <c r="J2246" s="58">
        <v>0</v>
      </c>
      <c r="K2246" s="57">
        <f t="shared" si="121"/>
        <v>82.23</v>
      </c>
      <c r="L2246" s="21" t="s">
        <v>6733</v>
      </c>
      <c r="M2246" s="1" t="s">
        <v>6937</v>
      </c>
      <c r="N2246" s="21" t="s">
        <v>6805</v>
      </c>
      <c r="O2246" s="21" t="s">
        <v>6736</v>
      </c>
      <c r="P2246" s="21" t="s">
        <v>6442</v>
      </c>
      <c r="U2246" s="1" t="str">
        <f t="shared" si="122"/>
        <v>'607</v>
      </c>
      <c r="AI2246" s="1"/>
      <c r="AM2246" s="1" t="s">
        <v>4085</v>
      </c>
    </row>
    <row r="2247" spans="1:39" x14ac:dyDescent="0.2">
      <c r="A2247" s="21" t="s">
        <v>4087</v>
      </c>
      <c r="B2247" s="21" t="s">
        <v>4088</v>
      </c>
      <c r="C2247" s="58">
        <v>0</v>
      </c>
      <c r="D2247" s="58">
        <v>0</v>
      </c>
      <c r="E2247" s="58">
        <v>10058.93</v>
      </c>
      <c r="F2247" s="58">
        <v>0</v>
      </c>
      <c r="G2247" s="58">
        <v>10058.93</v>
      </c>
      <c r="H2247" s="58">
        <v>0</v>
      </c>
      <c r="I2247" s="58">
        <v>10058.93</v>
      </c>
      <c r="J2247" s="58">
        <v>0</v>
      </c>
      <c r="K2247" s="57">
        <f t="shared" ref="K2247:K2310" si="123">I2247-J2247</f>
        <v>10058.93</v>
      </c>
      <c r="L2247" s="21" t="s">
        <v>6733</v>
      </c>
      <c r="M2247" s="1" t="s">
        <v>6937</v>
      </c>
      <c r="N2247" s="21" t="s">
        <v>6805</v>
      </c>
      <c r="O2247" s="21" t="s">
        <v>6736</v>
      </c>
      <c r="P2247" s="21" t="s">
        <v>6442</v>
      </c>
      <c r="U2247" s="1" t="str">
        <f t="shared" ref="U2247:U2310" si="124">LEFT(A2247,4)</f>
        <v>'607</v>
      </c>
      <c r="AI2247" s="1"/>
      <c r="AM2247" s="1" t="s">
        <v>4087</v>
      </c>
    </row>
    <row r="2248" spans="1:39" x14ac:dyDescent="0.2">
      <c r="A2248" s="21" t="s">
        <v>4089</v>
      </c>
      <c r="B2248" s="21" t="s">
        <v>4090</v>
      </c>
      <c r="C2248" s="58">
        <v>0</v>
      </c>
      <c r="D2248" s="58">
        <v>0</v>
      </c>
      <c r="E2248" s="58">
        <v>491.2</v>
      </c>
      <c r="F2248" s="58">
        <v>0</v>
      </c>
      <c r="G2248" s="58">
        <v>491.2</v>
      </c>
      <c r="H2248" s="58">
        <v>0</v>
      </c>
      <c r="I2248" s="58">
        <v>491.2</v>
      </c>
      <c r="J2248" s="58">
        <v>0</v>
      </c>
      <c r="K2248" s="57">
        <f t="shared" si="123"/>
        <v>491.2</v>
      </c>
      <c r="L2248" s="21" t="s">
        <v>6733</v>
      </c>
      <c r="M2248" s="1" t="s">
        <v>6937</v>
      </c>
      <c r="N2248" s="21" t="s">
        <v>6805</v>
      </c>
      <c r="O2248" s="21" t="s">
        <v>6736</v>
      </c>
      <c r="P2248" s="21" t="s">
        <v>6442</v>
      </c>
      <c r="U2248" s="1" t="str">
        <f t="shared" si="124"/>
        <v>'607</v>
      </c>
      <c r="AI2248" s="1"/>
      <c r="AM2248" s="1" t="s">
        <v>4089</v>
      </c>
    </row>
    <row r="2249" spans="1:39" x14ac:dyDescent="0.2">
      <c r="A2249" s="21" t="s">
        <v>4091</v>
      </c>
      <c r="B2249" s="21" t="s">
        <v>4092</v>
      </c>
      <c r="C2249" s="58">
        <v>0</v>
      </c>
      <c r="D2249" s="58">
        <v>0</v>
      </c>
      <c r="E2249" s="58">
        <v>18550.02</v>
      </c>
      <c r="F2249" s="58">
        <v>0</v>
      </c>
      <c r="G2249" s="58">
        <v>18550.02</v>
      </c>
      <c r="H2249" s="58">
        <v>0</v>
      </c>
      <c r="I2249" s="58">
        <v>18550.02</v>
      </c>
      <c r="J2249" s="58">
        <v>0</v>
      </c>
      <c r="K2249" s="57">
        <f t="shared" si="123"/>
        <v>18550.02</v>
      </c>
      <c r="L2249" s="21" t="s">
        <v>6733</v>
      </c>
      <c r="M2249" s="1" t="s">
        <v>6937</v>
      </c>
      <c r="N2249" s="21" t="s">
        <v>6805</v>
      </c>
      <c r="O2249" s="21" t="s">
        <v>6736</v>
      </c>
      <c r="P2249" s="21" t="s">
        <v>6442</v>
      </c>
      <c r="U2249" s="1" t="str">
        <f t="shared" si="124"/>
        <v>'607</v>
      </c>
      <c r="AI2249" s="1"/>
      <c r="AM2249" s="1" t="s">
        <v>4091</v>
      </c>
    </row>
    <row r="2250" spans="1:39" x14ac:dyDescent="0.2">
      <c r="A2250" s="21" t="s">
        <v>4093</v>
      </c>
      <c r="B2250" s="21" t="s">
        <v>4094</v>
      </c>
      <c r="C2250" s="58">
        <v>0</v>
      </c>
      <c r="D2250" s="58">
        <v>0</v>
      </c>
      <c r="E2250" s="58">
        <v>9777.0499999999993</v>
      </c>
      <c r="F2250" s="58">
        <v>0</v>
      </c>
      <c r="G2250" s="58">
        <v>9777.0499999999993</v>
      </c>
      <c r="H2250" s="58">
        <v>0</v>
      </c>
      <c r="I2250" s="58">
        <v>9777.0499999999993</v>
      </c>
      <c r="J2250" s="58">
        <v>0</v>
      </c>
      <c r="K2250" s="57">
        <f t="shared" si="123"/>
        <v>9777.0499999999993</v>
      </c>
      <c r="L2250" s="21" t="s">
        <v>6733</v>
      </c>
      <c r="M2250" s="1" t="s">
        <v>6937</v>
      </c>
      <c r="N2250" s="21" t="s">
        <v>6805</v>
      </c>
      <c r="O2250" s="21" t="s">
        <v>6736</v>
      </c>
      <c r="P2250" s="21" t="s">
        <v>6442</v>
      </c>
      <c r="U2250" s="1" t="str">
        <f t="shared" si="124"/>
        <v>'607</v>
      </c>
      <c r="AI2250" s="1"/>
      <c r="AM2250" s="1" t="s">
        <v>4093</v>
      </c>
    </row>
    <row r="2251" spans="1:39" x14ac:dyDescent="0.2">
      <c r="A2251" s="21" t="s">
        <v>4095</v>
      </c>
      <c r="B2251" s="21" t="s">
        <v>4096</v>
      </c>
      <c r="C2251" s="58">
        <v>0</v>
      </c>
      <c r="D2251" s="58">
        <v>0</v>
      </c>
      <c r="E2251" s="58">
        <v>2626.42</v>
      </c>
      <c r="F2251" s="58">
        <v>0</v>
      </c>
      <c r="G2251" s="58">
        <v>2626.42</v>
      </c>
      <c r="H2251" s="58">
        <v>0</v>
      </c>
      <c r="I2251" s="58">
        <v>2626.42</v>
      </c>
      <c r="J2251" s="58">
        <v>0</v>
      </c>
      <c r="K2251" s="57">
        <f t="shared" si="123"/>
        <v>2626.42</v>
      </c>
      <c r="L2251" s="21" t="s">
        <v>6733</v>
      </c>
      <c r="M2251" s="1" t="s">
        <v>6937</v>
      </c>
      <c r="N2251" s="21" t="s">
        <v>6805</v>
      </c>
      <c r="O2251" s="21" t="s">
        <v>6736</v>
      </c>
      <c r="P2251" s="21" t="s">
        <v>6443</v>
      </c>
      <c r="U2251" s="1" t="str">
        <f t="shared" si="124"/>
        <v>'607</v>
      </c>
      <c r="AI2251" s="1"/>
      <c r="AM2251" s="1" t="s">
        <v>4095</v>
      </c>
    </row>
    <row r="2252" spans="1:39" x14ac:dyDescent="0.2">
      <c r="A2252" s="21" t="s">
        <v>4097</v>
      </c>
      <c r="B2252" s="21" t="s">
        <v>4098</v>
      </c>
      <c r="C2252" s="58">
        <v>0</v>
      </c>
      <c r="D2252" s="58">
        <v>0</v>
      </c>
      <c r="E2252" s="58">
        <v>294260.39</v>
      </c>
      <c r="F2252" s="58">
        <v>0</v>
      </c>
      <c r="G2252" s="58">
        <v>294260.39</v>
      </c>
      <c r="H2252" s="58">
        <v>0</v>
      </c>
      <c r="I2252" s="58">
        <v>294260.39</v>
      </c>
      <c r="J2252" s="58">
        <v>0</v>
      </c>
      <c r="K2252" s="57">
        <f t="shared" si="123"/>
        <v>294260.39</v>
      </c>
      <c r="L2252" s="21" t="s">
        <v>6733</v>
      </c>
      <c r="M2252" s="1" t="s">
        <v>6937</v>
      </c>
      <c r="N2252" s="21" t="s">
        <v>6805</v>
      </c>
      <c r="O2252" s="21" t="s">
        <v>6736</v>
      </c>
      <c r="P2252" s="21" t="s">
        <v>6443</v>
      </c>
      <c r="U2252" s="1" t="str">
        <f t="shared" si="124"/>
        <v>'607</v>
      </c>
      <c r="AI2252" s="1"/>
      <c r="AM2252" s="1" t="s">
        <v>4097</v>
      </c>
    </row>
    <row r="2253" spans="1:39" x14ac:dyDescent="0.2">
      <c r="A2253" s="21" t="s">
        <v>4099</v>
      </c>
      <c r="B2253" s="21" t="s">
        <v>4100</v>
      </c>
      <c r="C2253" s="58">
        <v>0</v>
      </c>
      <c r="D2253" s="58">
        <v>0</v>
      </c>
      <c r="E2253" s="58">
        <v>52943.25</v>
      </c>
      <c r="F2253" s="58">
        <v>0</v>
      </c>
      <c r="G2253" s="58">
        <v>52943.25</v>
      </c>
      <c r="H2253" s="58">
        <v>0</v>
      </c>
      <c r="I2253" s="58">
        <v>52943.25</v>
      </c>
      <c r="J2253" s="58">
        <v>0</v>
      </c>
      <c r="K2253" s="57">
        <f t="shared" si="123"/>
        <v>52943.25</v>
      </c>
      <c r="L2253" s="21" t="s">
        <v>6733</v>
      </c>
      <c r="M2253" s="1" t="s">
        <v>6937</v>
      </c>
      <c r="N2253" s="21" t="s">
        <v>6805</v>
      </c>
      <c r="O2253" s="21" t="s">
        <v>6736</v>
      </c>
      <c r="P2253" s="21" t="s">
        <v>6440</v>
      </c>
      <c r="U2253" s="1" t="str">
        <f t="shared" si="124"/>
        <v>'607</v>
      </c>
      <c r="AI2253" s="1"/>
      <c r="AM2253" s="1" t="s">
        <v>4099</v>
      </c>
    </row>
    <row r="2254" spans="1:39" x14ac:dyDescent="0.2">
      <c r="A2254" s="21" t="s">
        <v>4101</v>
      </c>
      <c r="B2254" s="21" t="s">
        <v>4102</v>
      </c>
      <c r="C2254" s="58">
        <v>0</v>
      </c>
      <c r="D2254" s="58">
        <v>0</v>
      </c>
      <c r="E2254" s="58">
        <v>274125.90999999997</v>
      </c>
      <c r="F2254" s="58">
        <v>0</v>
      </c>
      <c r="G2254" s="58">
        <v>274125.90999999997</v>
      </c>
      <c r="H2254" s="58">
        <v>0</v>
      </c>
      <c r="I2254" s="58">
        <v>274125.90999999997</v>
      </c>
      <c r="J2254" s="58">
        <v>0</v>
      </c>
      <c r="K2254" s="57">
        <f t="shared" si="123"/>
        <v>274125.90999999997</v>
      </c>
      <c r="L2254" s="21" t="s">
        <v>6733</v>
      </c>
      <c r="M2254" s="1" t="s">
        <v>6937</v>
      </c>
      <c r="N2254" s="21" t="s">
        <v>6805</v>
      </c>
      <c r="O2254" s="21" t="s">
        <v>6736</v>
      </c>
      <c r="P2254" s="21" t="s">
        <v>6440</v>
      </c>
      <c r="U2254" s="1" t="str">
        <f t="shared" si="124"/>
        <v>'607</v>
      </c>
      <c r="AI2254" s="1"/>
      <c r="AM2254" s="1" t="s">
        <v>4101</v>
      </c>
    </row>
    <row r="2255" spans="1:39" x14ac:dyDescent="0.2">
      <c r="A2255" s="21" t="s">
        <v>4103</v>
      </c>
      <c r="B2255" s="21" t="s">
        <v>4104</v>
      </c>
      <c r="C2255" s="58">
        <v>0</v>
      </c>
      <c r="D2255" s="58">
        <v>0</v>
      </c>
      <c r="E2255" s="58">
        <v>383.91</v>
      </c>
      <c r="F2255" s="58">
        <v>0</v>
      </c>
      <c r="G2255" s="58">
        <v>383.91</v>
      </c>
      <c r="H2255" s="58">
        <v>0</v>
      </c>
      <c r="I2255" s="58">
        <v>383.91</v>
      </c>
      <c r="J2255" s="58">
        <v>0</v>
      </c>
      <c r="K2255" s="57">
        <f t="shared" si="123"/>
        <v>383.91</v>
      </c>
      <c r="L2255" s="21" t="s">
        <v>6733</v>
      </c>
      <c r="M2255" s="1" t="s">
        <v>6937</v>
      </c>
      <c r="N2255" s="21" t="s">
        <v>6805</v>
      </c>
      <c r="O2255" s="21" t="s">
        <v>6736</v>
      </c>
      <c r="P2255" s="21" t="s">
        <v>6440</v>
      </c>
      <c r="U2255" s="1" t="str">
        <f t="shared" si="124"/>
        <v>'607</v>
      </c>
      <c r="AI2255" s="1"/>
      <c r="AM2255" s="1" t="s">
        <v>4103</v>
      </c>
    </row>
    <row r="2256" spans="1:39" x14ac:dyDescent="0.2">
      <c r="A2256" s="21" t="s">
        <v>6267</v>
      </c>
      <c r="B2256" s="21" t="s">
        <v>6268</v>
      </c>
      <c r="C2256" s="58">
        <v>0</v>
      </c>
      <c r="D2256" s="58">
        <v>0</v>
      </c>
      <c r="E2256" s="58">
        <v>1402.1</v>
      </c>
      <c r="F2256" s="58">
        <v>0</v>
      </c>
      <c r="G2256" s="58">
        <v>1402.1</v>
      </c>
      <c r="H2256" s="58">
        <v>0</v>
      </c>
      <c r="I2256" s="58">
        <v>1402.1</v>
      </c>
      <c r="J2256" s="58">
        <v>0</v>
      </c>
      <c r="K2256" s="57">
        <f t="shared" si="123"/>
        <v>1402.1</v>
      </c>
      <c r="L2256" s="21" t="s">
        <v>6733</v>
      </c>
      <c r="M2256" s="1" t="s">
        <v>6937</v>
      </c>
      <c r="N2256" s="21" t="s">
        <v>6805</v>
      </c>
      <c r="O2256" s="21" t="s">
        <v>6736</v>
      </c>
      <c r="P2256" s="21" t="s">
        <v>6442</v>
      </c>
      <c r="U2256" s="1" t="str">
        <f t="shared" si="124"/>
        <v>'607</v>
      </c>
      <c r="AI2256" s="1"/>
      <c r="AM2256" s="1" t="e">
        <v>#N/A</v>
      </c>
    </row>
    <row r="2257" spans="1:39" x14ac:dyDescent="0.2">
      <c r="A2257" s="21" t="s">
        <v>4105</v>
      </c>
      <c r="B2257" s="21" t="s">
        <v>4106</v>
      </c>
      <c r="C2257" s="58">
        <v>0</v>
      </c>
      <c r="D2257" s="58">
        <v>0</v>
      </c>
      <c r="E2257" s="58">
        <v>1644734.3</v>
      </c>
      <c r="F2257" s="58">
        <v>0</v>
      </c>
      <c r="G2257" s="58">
        <v>1644734.3</v>
      </c>
      <c r="H2257" s="58">
        <v>0</v>
      </c>
      <c r="I2257" s="58">
        <v>1644734.3</v>
      </c>
      <c r="J2257" s="58">
        <v>0</v>
      </c>
      <c r="K2257" s="57">
        <f t="shared" si="123"/>
        <v>1644734.3</v>
      </c>
      <c r="L2257" s="21" t="s">
        <v>6733</v>
      </c>
      <c r="M2257" s="1" t="s">
        <v>6937</v>
      </c>
      <c r="N2257" s="21" t="s">
        <v>6805</v>
      </c>
      <c r="O2257" s="21" t="s">
        <v>6736</v>
      </c>
      <c r="P2257" s="21" t="s">
        <v>6442</v>
      </c>
      <c r="U2257" s="1" t="str">
        <f t="shared" si="124"/>
        <v>'607</v>
      </c>
      <c r="AI2257" s="1"/>
      <c r="AM2257" s="1" t="s">
        <v>4105</v>
      </c>
    </row>
    <row r="2258" spans="1:39" x14ac:dyDescent="0.2">
      <c r="A2258" s="21" t="s">
        <v>4107</v>
      </c>
      <c r="B2258" s="21" t="s">
        <v>4108</v>
      </c>
      <c r="C2258" s="58">
        <v>0</v>
      </c>
      <c r="D2258" s="58">
        <v>0</v>
      </c>
      <c r="E2258" s="58">
        <v>1744656.63</v>
      </c>
      <c r="F2258" s="58">
        <v>0</v>
      </c>
      <c r="G2258" s="58">
        <v>1744656.63</v>
      </c>
      <c r="H2258" s="58">
        <v>0</v>
      </c>
      <c r="I2258" s="58">
        <v>1744656.63</v>
      </c>
      <c r="J2258" s="58">
        <v>0</v>
      </c>
      <c r="K2258" s="57">
        <f t="shared" si="123"/>
        <v>1744656.63</v>
      </c>
      <c r="L2258" s="21" t="s">
        <v>6733</v>
      </c>
      <c r="M2258" s="1" t="s">
        <v>6937</v>
      </c>
      <c r="N2258" s="21" t="s">
        <v>6805</v>
      </c>
      <c r="O2258" s="21" t="s">
        <v>6736</v>
      </c>
      <c r="P2258" s="21" t="s">
        <v>6442</v>
      </c>
      <c r="U2258" s="1" t="str">
        <f t="shared" si="124"/>
        <v>'607</v>
      </c>
      <c r="AI2258" s="1"/>
      <c r="AM2258" s="1" t="s">
        <v>4107</v>
      </c>
    </row>
    <row r="2259" spans="1:39" x14ac:dyDescent="0.2">
      <c r="A2259" s="21" t="s">
        <v>4109</v>
      </c>
      <c r="B2259" s="21" t="s">
        <v>4110</v>
      </c>
      <c r="C2259" s="58">
        <v>0</v>
      </c>
      <c r="D2259" s="58">
        <v>0</v>
      </c>
      <c r="E2259" s="58">
        <v>29903.8</v>
      </c>
      <c r="F2259" s="58">
        <v>0</v>
      </c>
      <c r="G2259" s="58">
        <v>29903.8</v>
      </c>
      <c r="H2259" s="58">
        <v>0</v>
      </c>
      <c r="I2259" s="58">
        <v>29903.8</v>
      </c>
      <c r="J2259" s="58">
        <v>0</v>
      </c>
      <c r="K2259" s="57">
        <f t="shared" si="123"/>
        <v>29903.8</v>
      </c>
      <c r="L2259" s="21" t="s">
        <v>6733</v>
      </c>
      <c r="M2259" s="1" t="s">
        <v>6937</v>
      </c>
      <c r="N2259" s="21" t="s">
        <v>6805</v>
      </c>
      <c r="O2259" s="21" t="s">
        <v>6736</v>
      </c>
      <c r="P2259" s="21" t="s">
        <v>6442</v>
      </c>
      <c r="U2259" s="1" t="str">
        <f t="shared" si="124"/>
        <v>'607</v>
      </c>
      <c r="AI2259" s="1"/>
      <c r="AM2259" s="1" t="s">
        <v>4109</v>
      </c>
    </row>
    <row r="2260" spans="1:39" x14ac:dyDescent="0.2">
      <c r="A2260" s="21" t="s">
        <v>4111</v>
      </c>
      <c r="B2260" s="21" t="s">
        <v>4112</v>
      </c>
      <c r="C2260" s="58">
        <v>0</v>
      </c>
      <c r="D2260" s="58">
        <v>0</v>
      </c>
      <c r="E2260" s="58">
        <v>30904.07</v>
      </c>
      <c r="F2260" s="58">
        <v>0</v>
      </c>
      <c r="G2260" s="58">
        <v>30904.07</v>
      </c>
      <c r="H2260" s="58">
        <v>0</v>
      </c>
      <c r="I2260" s="58">
        <v>30904.07</v>
      </c>
      <c r="J2260" s="58">
        <v>0</v>
      </c>
      <c r="K2260" s="57">
        <f t="shared" si="123"/>
        <v>30904.07</v>
      </c>
      <c r="L2260" s="21" t="s">
        <v>6733</v>
      </c>
      <c r="M2260" s="1" t="s">
        <v>6937</v>
      </c>
      <c r="N2260" s="21" t="s">
        <v>6805</v>
      </c>
      <c r="O2260" s="21" t="s">
        <v>6736</v>
      </c>
      <c r="P2260" s="21" t="s">
        <v>6442</v>
      </c>
      <c r="U2260" s="1" t="str">
        <f t="shared" si="124"/>
        <v>'607</v>
      </c>
      <c r="AI2260" s="1"/>
      <c r="AM2260" s="1" t="s">
        <v>4111</v>
      </c>
    </row>
    <row r="2261" spans="1:39" x14ac:dyDescent="0.2">
      <c r="A2261" s="21" t="s">
        <v>4113</v>
      </c>
      <c r="B2261" s="21" t="s">
        <v>4114</v>
      </c>
      <c r="C2261" s="58">
        <v>0</v>
      </c>
      <c r="D2261" s="58">
        <v>0</v>
      </c>
      <c r="E2261" s="58">
        <v>29476.82</v>
      </c>
      <c r="F2261" s="58">
        <v>0</v>
      </c>
      <c r="G2261" s="58">
        <v>29476.82</v>
      </c>
      <c r="H2261" s="58">
        <v>0</v>
      </c>
      <c r="I2261" s="58">
        <v>29476.82</v>
      </c>
      <c r="J2261" s="58">
        <v>0</v>
      </c>
      <c r="K2261" s="57">
        <f t="shared" si="123"/>
        <v>29476.82</v>
      </c>
      <c r="L2261" s="21" t="s">
        <v>6733</v>
      </c>
      <c r="M2261" s="1" t="s">
        <v>6937</v>
      </c>
      <c r="N2261" s="21" t="s">
        <v>6805</v>
      </c>
      <c r="O2261" s="21" t="s">
        <v>6736</v>
      </c>
      <c r="P2261" s="21" t="s">
        <v>6442</v>
      </c>
      <c r="U2261" s="1" t="str">
        <f t="shared" si="124"/>
        <v>'607</v>
      </c>
      <c r="AI2261" s="1"/>
      <c r="AM2261" s="1" t="s">
        <v>4113</v>
      </c>
    </row>
    <row r="2262" spans="1:39" x14ac:dyDescent="0.2">
      <c r="A2262" s="21" t="s">
        <v>4115</v>
      </c>
      <c r="B2262" s="21" t="s">
        <v>4116</v>
      </c>
      <c r="C2262" s="58">
        <v>0</v>
      </c>
      <c r="D2262" s="58">
        <v>0</v>
      </c>
      <c r="E2262" s="58">
        <v>2408417.59</v>
      </c>
      <c r="F2262" s="58">
        <v>0</v>
      </c>
      <c r="G2262" s="58">
        <v>2408417.59</v>
      </c>
      <c r="H2262" s="58">
        <v>0</v>
      </c>
      <c r="I2262" s="58">
        <v>2408417.59</v>
      </c>
      <c r="J2262" s="58">
        <v>0</v>
      </c>
      <c r="K2262" s="57">
        <f t="shared" si="123"/>
        <v>2408417.59</v>
      </c>
      <c r="L2262" s="21" t="s">
        <v>6733</v>
      </c>
      <c r="M2262" s="1" t="s">
        <v>6937</v>
      </c>
      <c r="N2262" s="21" t="s">
        <v>6805</v>
      </c>
      <c r="O2262" s="21" t="s">
        <v>6736</v>
      </c>
      <c r="P2262" s="21" t="s">
        <v>6442</v>
      </c>
      <c r="U2262" s="1" t="str">
        <f t="shared" si="124"/>
        <v>'607</v>
      </c>
      <c r="AI2262" s="1"/>
      <c r="AM2262" s="1" t="s">
        <v>4115</v>
      </c>
    </row>
    <row r="2263" spans="1:39" x14ac:dyDescent="0.2">
      <c r="A2263" s="21" t="s">
        <v>4117</v>
      </c>
      <c r="B2263" s="21" t="s">
        <v>4118</v>
      </c>
      <c r="C2263" s="58">
        <v>0</v>
      </c>
      <c r="D2263" s="58">
        <v>0</v>
      </c>
      <c r="E2263" s="58">
        <v>213584.38</v>
      </c>
      <c r="F2263" s="58">
        <v>0</v>
      </c>
      <c r="G2263" s="58">
        <v>213584.38</v>
      </c>
      <c r="H2263" s="58">
        <v>0</v>
      </c>
      <c r="I2263" s="58">
        <v>213584.38</v>
      </c>
      <c r="J2263" s="58">
        <v>0</v>
      </c>
      <c r="K2263" s="57">
        <f t="shared" si="123"/>
        <v>213584.38</v>
      </c>
      <c r="L2263" s="21" t="s">
        <v>6733</v>
      </c>
      <c r="M2263" s="1" t="s">
        <v>6937</v>
      </c>
      <c r="N2263" s="21" t="s">
        <v>6805</v>
      </c>
      <c r="O2263" s="21" t="s">
        <v>6736</v>
      </c>
      <c r="P2263" s="21" t="s">
        <v>6442</v>
      </c>
      <c r="U2263" s="1" t="str">
        <f t="shared" si="124"/>
        <v>'607</v>
      </c>
      <c r="AI2263" s="1"/>
      <c r="AM2263" s="1" t="s">
        <v>4117</v>
      </c>
    </row>
    <row r="2264" spans="1:39" x14ac:dyDescent="0.2">
      <c r="A2264" s="21" t="s">
        <v>4119</v>
      </c>
      <c r="B2264" s="21" t="s">
        <v>4120</v>
      </c>
      <c r="C2264" s="58">
        <v>0</v>
      </c>
      <c r="D2264" s="58">
        <v>0</v>
      </c>
      <c r="E2264" s="58">
        <v>1937.88</v>
      </c>
      <c r="F2264" s="58">
        <v>0</v>
      </c>
      <c r="G2264" s="58">
        <v>1937.88</v>
      </c>
      <c r="H2264" s="58">
        <v>0</v>
      </c>
      <c r="I2264" s="58">
        <v>1937.88</v>
      </c>
      <c r="J2264" s="58">
        <v>0</v>
      </c>
      <c r="K2264" s="57">
        <f t="shared" si="123"/>
        <v>1937.88</v>
      </c>
      <c r="L2264" s="21" t="s">
        <v>6733</v>
      </c>
      <c r="M2264" s="1" t="s">
        <v>6937</v>
      </c>
      <c r="N2264" s="21" t="s">
        <v>6805</v>
      </c>
      <c r="O2264" s="21" t="s">
        <v>6736</v>
      </c>
      <c r="P2264" s="21" t="s">
        <v>6442</v>
      </c>
      <c r="U2264" s="1" t="str">
        <f t="shared" si="124"/>
        <v>'607</v>
      </c>
      <c r="AI2264" s="1"/>
      <c r="AM2264" s="1" t="s">
        <v>4119</v>
      </c>
    </row>
    <row r="2265" spans="1:39" x14ac:dyDescent="0.2">
      <c r="A2265" s="21" t="s">
        <v>4121</v>
      </c>
      <c r="B2265" s="21" t="s">
        <v>4122</v>
      </c>
      <c r="C2265" s="58">
        <v>0</v>
      </c>
      <c r="D2265" s="58">
        <v>0</v>
      </c>
      <c r="E2265" s="58">
        <v>344010.51</v>
      </c>
      <c r="F2265" s="58">
        <v>0</v>
      </c>
      <c r="G2265" s="58">
        <v>344010.51</v>
      </c>
      <c r="H2265" s="58">
        <v>0</v>
      </c>
      <c r="I2265" s="58">
        <v>344010.51</v>
      </c>
      <c r="J2265" s="58">
        <v>0</v>
      </c>
      <c r="K2265" s="57">
        <f t="shared" si="123"/>
        <v>344010.51</v>
      </c>
      <c r="L2265" s="21" t="s">
        <v>6733</v>
      </c>
      <c r="M2265" s="1" t="s">
        <v>6937</v>
      </c>
      <c r="N2265" s="21" t="s">
        <v>6805</v>
      </c>
      <c r="O2265" s="21" t="s">
        <v>6736</v>
      </c>
      <c r="P2265" s="21" t="s">
        <v>6443</v>
      </c>
      <c r="U2265" s="1" t="str">
        <f t="shared" si="124"/>
        <v>'607</v>
      </c>
      <c r="AI2265" s="1"/>
      <c r="AM2265" s="1" t="s">
        <v>4121</v>
      </c>
    </row>
    <row r="2266" spans="1:39" x14ac:dyDescent="0.2">
      <c r="A2266" s="21" t="s">
        <v>4123</v>
      </c>
      <c r="B2266" s="21" t="s">
        <v>4124</v>
      </c>
      <c r="C2266" s="58">
        <v>0</v>
      </c>
      <c r="D2266" s="58">
        <v>0</v>
      </c>
      <c r="E2266" s="58">
        <v>8555.99</v>
      </c>
      <c r="F2266" s="58">
        <v>0</v>
      </c>
      <c r="G2266" s="58">
        <v>8555.99</v>
      </c>
      <c r="H2266" s="58">
        <v>0</v>
      </c>
      <c r="I2266" s="58">
        <v>8555.99</v>
      </c>
      <c r="J2266" s="58">
        <v>0</v>
      </c>
      <c r="K2266" s="57">
        <f t="shared" si="123"/>
        <v>8555.99</v>
      </c>
      <c r="L2266" s="21" t="s">
        <v>6733</v>
      </c>
      <c r="M2266" s="1" t="s">
        <v>6937</v>
      </c>
      <c r="N2266" s="21" t="s">
        <v>6805</v>
      </c>
      <c r="O2266" s="21" t="s">
        <v>6736</v>
      </c>
      <c r="P2266" s="21" t="s">
        <v>6443</v>
      </c>
      <c r="U2266" s="1" t="str">
        <f t="shared" si="124"/>
        <v>'607</v>
      </c>
      <c r="AI2266" s="1"/>
      <c r="AM2266" s="1" t="s">
        <v>4123</v>
      </c>
    </row>
    <row r="2267" spans="1:39" x14ac:dyDescent="0.2">
      <c r="A2267" s="21" t="s">
        <v>4125</v>
      </c>
      <c r="B2267" s="21" t="s">
        <v>4126</v>
      </c>
      <c r="C2267" s="58">
        <v>0</v>
      </c>
      <c r="D2267" s="58">
        <v>0</v>
      </c>
      <c r="E2267" s="58">
        <v>566207.38</v>
      </c>
      <c r="F2267" s="58">
        <v>0</v>
      </c>
      <c r="G2267" s="58">
        <v>566207.38</v>
      </c>
      <c r="H2267" s="58">
        <v>0</v>
      </c>
      <c r="I2267" s="58">
        <v>566207.38</v>
      </c>
      <c r="J2267" s="58">
        <v>0</v>
      </c>
      <c r="K2267" s="57">
        <f t="shared" si="123"/>
        <v>566207.38</v>
      </c>
      <c r="L2267" s="21" t="s">
        <v>6733</v>
      </c>
      <c r="M2267" s="1" t="s">
        <v>6937</v>
      </c>
      <c r="N2267" s="21" t="s">
        <v>6805</v>
      </c>
      <c r="O2267" s="21" t="s">
        <v>6736</v>
      </c>
      <c r="P2267" s="21" t="s">
        <v>6443</v>
      </c>
      <c r="U2267" s="1" t="str">
        <f t="shared" si="124"/>
        <v>'607</v>
      </c>
      <c r="AI2267" s="1"/>
      <c r="AM2267" s="1" t="s">
        <v>4125</v>
      </c>
    </row>
    <row r="2268" spans="1:39" x14ac:dyDescent="0.2">
      <c r="A2268" s="21" t="s">
        <v>4127</v>
      </c>
      <c r="B2268" s="21" t="s">
        <v>4128</v>
      </c>
      <c r="C2268" s="58">
        <v>0</v>
      </c>
      <c r="D2268" s="58">
        <v>0</v>
      </c>
      <c r="E2268" s="58">
        <v>15326.32</v>
      </c>
      <c r="F2268" s="58">
        <v>0</v>
      </c>
      <c r="G2268" s="58">
        <v>15326.32</v>
      </c>
      <c r="H2268" s="58">
        <v>0</v>
      </c>
      <c r="I2268" s="58">
        <v>15326.32</v>
      </c>
      <c r="J2268" s="58">
        <v>0</v>
      </c>
      <c r="K2268" s="57">
        <f t="shared" si="123"/>
        <v>15326.32</v>
      </c>
      <c r="L2268" s="21" t="s">
        <v>6733</v>
      </c>
      <c r="M2268" s="1" t="s">
        <v>6937</v>
      </c>
      <c r="N2268" s="21" t="s">
        <v>6805</v>
      </c>
      <c r="O2268" s="21" t="s">
        <v>6736</v>
      </c>
      <c r="P2268" s="21" t="s">
        <v>6443</v>
      </c>
      <c r="U2268" s="1" t="str">
        <f t="shared" si="124"/>
        <v>'607</v>
      </c>
      <c r="AI2268" s="1"/>
      <c r="AM2268" s="1" t="s">
        <v>4127</v>
      </c>
    </row>
    <row r="2269" spans="1:39" x14ac:dyDescent="0.2">
      <c r="A2269" s="21" t="s">
        <v>6269</v>
      </c>
      <c r="B2269" s="21" t="s">
        <v>6270</v>
      </c>
      <c r="C2269" s="58">
        <v>0</v>
      </c>
      <c r="D2269" s="58">
        <v>0</v>
      </c>
      <c r="E2269" s="58">
        <v>883105.67</v>
      </c>
      <c r="F2269" s="58">
        <v>0</v>
      </c>
      <c r="G2269" s="58">
        <v>883105.67</v>
      </c>
      <c r="H2269" s="58">
        <v>0</v>
      </c>
      <c r="I2269" s="58">
        <v>883105.67</v>
      </c>
      <c r="J2269" s="58">
        <v>0</v>
      </c>
      <c r="K2269" s="57">
        <f t="shared" si="123"/>
        <v>883105.67</v>
      </c>
      <c r="L2269" s="21" t="s">
        <v>6733</v>
      </c>
      <c r="M2269" s="1" t="s">
        <v>6937</v>
      </c>
      <c r="N2269" s="21" t="s">
        <v>6805</v>
      </c>
      <c r="O2269" s="21" t="s">
        <v>6736</v>
      </c>
      <c r="P2269" s="21" t="s">
        <v>6443</v>
      </c>
      <c r="U2269" s="1" t="str">
        <f t="shared" si="124"/>
        <v>'607</v>
      </c>
      <c r="AI2269" s="1"/>
      <c r="AM2269" s="1" t="e">
        <v>#N/A</v>
      </c>
    </row>
    <row r="2270" spans="1:39" x14ac:dyDescent="0.2">
      <c r="A2270" s="21" t="s">
        <v>4129</v>
      </c>
      <c r="B2270" s="21" t="s">
        <v>4130</v>
      </c>
      <c r="C2270" s="58">
        <v>0</v>
      </c>
      <c r="D2270" s="58">
        <v>0</v>
      </c>
      <c r="E2270" s="58">
        <v>468898.79</v>
      </c>
      <c r="F2270" s="58">
        <v>0</v>
      </c>
      <c r="G2270" s="58">
        <v>468898.79</v>
      </c>
      <c r="H2270" s="58">
        <v>0</v>
      </c>
      <c r="I2270" s="58">
        <v>468898.79</v>
      </c>
      <c r="J2270" s="58">
        <v>0</v>
      </c>
      <c r="K2270" s="57">
        <f t="shared" si="123"/>
        <v>468898.79</v>
      </c>
      <c r="L2270" s="21" t="s">
        <v>6733</v>
      </c>
      <c r="M2270" s="1" t="s">
        <v>6937</v>
      </c>
      <c r="N2270" s="21" t="s">
        <v>6805</v>
      </c>
      <c r="O2270" s="21" t="s">
        <v>6736</v>
      </c>
      <c r="P2270" s="21" t="s">
        <v>6442</v>
      </c>
      <c r="U2270" s="1" t="str">
        <f t="shared" si="124"/>
        <v>'607</v>
      </c>
      <c r="AI2270" s="1"/>
      <c r="AM2270" s="1" t="s">
        <v>4129</v>
      </c>
    </row>
    <row r="2271" spans="1:39" x14ac:dyDescent="0.2">
      <c r="A2271" s="21" t="s">
        <v>4131</v>
      </c>
      <c r="B2271" s="21" t="s">
        <v>4132</v>
      </c>
      <c r="C2271" s="58">
        <v>0</v>
      </c>
      <c r="D2271" s="58">
        <v>0</v>
      </c>
      <c r="E2271" s="58">
        <v>1194246.6100000001</v>
      </c>
      <c r="F2271" s="58">
        <v>0</v>
      </c>
      <c r="G2271" s="58">
        <v>1194246.6100000001</v>
      </c>
      <c r="H2271" s="58">
        <v>0</v>
      </c>
      <c r="I2271" s="58">
        <v>1194246.6100000001</v>
      </c>
      <c r="J2271" s="58">
        <v>0</v>
      </c>
      <c r="K2271" s="57">
        <f t="shared" si="123"/>
        <v>1194246.6100000001</v>
      </c>
      <c r="L2271" s="21" t="s">
        <v>6733</v>
      </c>
      <c r="M2271" s="1" t="s">
        <v>6937</v>
      </c>
      <c r="N2271" s="21" t="s">
        <v>6805</v>
      </c>
      <c r="O2271" s="21" t="s">
        <v>6736</v>
      </c>
      <c r="P2271" s="21" t="s">
        <v>6442</v>
      </c>
      <c r="U2271" s="1" t="str">
        <f t="shared" si="124"/>
        <v>'607</v>
      </c>
      <c r="AI2271" s="1"/>
      <c r="AM2271" s="1" t="s">
        <v>4131</v>
      </c>
    </row>
    <row r="2272" spans="1:39" x14ac:dyDescent="0.2">
      <c r="A2272" s="21" t="s">
        <v>4133</v>
      </c>
      <c r="B2272" s="21" t="s">
        <v>4134</v>
      </c>
      <c r="C2272" s="58">
        <v>0</v>
      </c>
      <c r="D2272" s="58">
        <v>0</v>
      </c>
      <c r="E2272" s="58">
        <v>6691.13</v>
      </c>
      <c r="F2272" s="58">
        <v>0</v>
      </c>
      <c r="G2272" s="58">
        <v>6691.13</v>
      </c>
      <c r="H2272" s="58">
        <v>0</v>
      </c>
      <c r="I2272" s="58">
        <v>6691.13</v>
      </c>
      <c r="J2272" s="58">
        <v>0</v>
      </c>
      <c r="K2272" s="57">
        <f t="shared" si="123"/>
        <v>6691.13</v>
      </c>
      <c r="L2272" s="21" t="s">
        <v>6733</v>
      </c>
      <c r="M2272" s="1" t="s">
        <v>6937</v>
      </c>
      <c r="N2272" s="21" t="s">
        <v>6805</v>
      </c>
      <c r="O2272" s="21" t="s">
        <v>6736</v>
      </c>
      <c r="P2272" s="21" t="s">
        <v>6443</v>
      </c>
      <c r="U2272" s="1" t="str">
        <f t="shared" si="124"/>
        <v>'607</v>
      </c>
      <c r="AI2272" s="1"/>
      <c r="AM2272" s="1" t="s">
        <v>4133</v>
      </c>
    </row>
    <row r="2273" spans="1:39" x14ac:dyDescent="0.2">
      <c r="A2273" s="21" t="s">
        <v>6271</v>
      </c>
      <c r="B2273" s="21" t="s">
        <v>6272</v>
      </c>
      <c r="C2273" s="58">
        <v>0</v>
      </c>
      <c r="D2273" s="58">
        <v>0</v>
      </c>
      <c r="E2273" s="58">
        <v>1015.57</v>
      </c>
      <c r="F2273" s="58">
        <v>0</v>
      </c>
      <c r="G2273" s="58">
        <v>1015.57</v>
      </c>
      <c r="H2273" s="58">
        <v>0</v>
      </c>
      <c r="I2273" s="58">
        <v>1015.57</v>
      </c>
      <c r="J2273" s="58">
        <v>0</v>
      </c>
      <c r="K2273" s="57">
        <f t="shared" si="123"/>
        <v>1015.57</v>
      </c>
      <c r="L2273" s="21" t="s">
        <v>6733</v>
      </c>
      <c r="M2273" s="1" t="s">
        <v>6937</v>
      </c>
      <c r="N2273" s="21" t="s">
        <v>6805</v>
      </c>
      <c r="O2273" s="21" t="s">
        <v>6736</v>
      </c>
      <c r="P2273" s="21" t="s">
        <v>6442</v>
      </c>
      <c r="U2273" s="1" t="str">
        <f t="shared" si="124"/>
        <v>'607</v>
      </c>
      <c r="AI2273" s="1"/>
      <c r="AM2273" s="1" t="e">
        <v>#N/A</v>
      </c>
    </row>
    <row r="2274" spans="1:39" x14ac:dyDescent="0.2">
      <c r="A2274" s="21" t="s">
        <v>4135</v>
      </c>
      <c r="B2274" s="21" t="s">
        <v>4136</v>
      </c>
      <c r="C2274" s="58">
        <v>0</v>
      </c>
      <c r="D2274" s="58">
        <v>0</v>
      </c>
      <c r="E2274" s="58">
        <v>613316.39</v>
      </c>
      <c r="F2274" s="58">
        <v>0</v>
      </c>
      <c r="G2274" s="58">
        <v>613316.39</v>
      </c>
      <c r="H2274" s="58">
        <v>0</v>
      </c>
      <c r="I2274" s="58">
        <v>613316.39</v>
      </c>
      <c r="J2274" s="58">
        <v>0</v>
      </c>
      <c r="K2274" s="57">
        <f t="shared" si="123"/>
        <v>613316.39</v>
      </c>
      <c r="L2274" s="21" t="s">
        <v>6733</v>
      </c>
      <c r="M2274" s="1" t="s">
        <v>6937</v>
      </c>
      <c r="N2274" s="21" t="s">
        <v>6805</v>
      </c>
      <c r="O2274" s="21" t="s">
        <v>6736</v>
      </c>
      <c r="P2274" s="21" t="s">
        <v>6442</v>
      </c>
      <c r="U2274" s="1" t="str">
        <f t="shared" si="124"/>
        <v>'607</v>
      </c>
      <c r="AI2274" s="1"/>
      <c r="AM2274" s="1" t="s">
        <v>4135</v>
      </c>
    </row>
    <row r="2275" spans="1:39" x14ac:dyDescent="0.2">
      <c r="A2275" s="21" t="s">
        <v>4137</v>
      </c>
      <c r="B2275" s="21" t="s">
        <v>4138</v>
      </c>
      <c r="C2275" s="58">
        <v>0</v>
      </c>
      <c r="D2275" s="58">
        <v>0</v>
      </c>
      <c r="E2275" s="58">
        <v>23480.59</v>
      </c>
      <c r="F2275" s="58">
        <v>0</v>
      </c>
      <c r="G2275" s="58">
        <v>23480.59</v>
      </c>
      <c r="H2275" s="58">
        <v>0</v>
      </c>
      <c r="I2275" s="58">
        <v>23480.59</v>
      </c>
      <c r="J2275" s="58">
        <v>0</v>
      </c>
      <c r="K2275" s="57">
        <f t="shared" si="123"/>
        <v>23480.59</v>
      </c>
      <c r="L2275" s="21" t="s">
        <v>6733</v>
      </c>
      <c r="M2275" s="1" t="s">
        <v>6937</v>
      </c>
      <c r="N2275" s="21" t="s">
        <v>6805</v>
      </c>
      <c r="O2275" s="21" t="s">
        <v>6736</v>
      </c>
      <c r="P2275" s="21" t="s">
        <v>6442</v>
      </c>
      <c r="U2275" s="1" t="str">
        <f t="shared" si="124"/>
        <v>'607</v>
      </c>
      <c r="AI2275" s="1"/>
      <c r="AM2275" s="1" t="s">
        <v>4137</v>
      </c>
    </row>
    <row r="2276" spans="1:39" x14ac:dyDescent="0.2">
      <c r="A2276" s="21" t="s">
        <v>4139</v>
      </c>
      <c r="B2276" s="21" t="s">
        <v>4140</v>
      </c>
      <c r="C2276" s="58">
        <v>0</v>
      </c>
      <c r="D2276" s="58">
        <v>0</v>
      </c>
      <c r="E2276" s="58">
        <v>14621.62</v>
      </c>
      <c r="F2276" s="58">
        <v>0</v>
      </c>
      <c r="G2276" s="58">
        <v>14621.62</v>
      </c>
      <c r="H2276" s="58">
        <v>0</v>
      </c>
      <c r="I2276" s="58">
        <v>14621.62</v>
      </c>
      <c r="J2276" s="58">
        <v>0</v>
      </c>
      <c r="K2276" s="57">
        <f t="shared" si="123"/>
        <v>14621.62</v>
      </c>
      <c r="L2276" s="21" t="s">
        <v>6733</v>
      </c>
      <c r="M2276" s="1" t="s">
        <v>6937</v>
      </c>
      <c r="N2276" s="21" t="s">
        <v>6805</v>
      </c>
      <c r="O2276" s="21" t="s">
        <v>6736</v>
      </c>
      <c r="P2276" s="21" t="s">
        <v>6442</v>
      </c>
      <c r="U2276" s="1" t="str">
        <f t="shared" si="124"/>
        <v>'607</v>
      </c>
      <c r="AI2276" s="1"/>
      <c r="AM2276" s="1" t="s">
        <v>4139</v>
      </c>
    </row>
    <row r="2277" spans="1:39" x14ac:dyDescent="0.2">
      <c r="A2277" s="21" t="s">
        <v>4141</v>
      </c>
      <c r="B2277" s="21" t="s">
        <v>4142</v>
      </c>
      <c r="C2277" s="58">
        <v>0</v>
      </c>
      <c r="D2277" s="58">
        <v>0</v>
      </c>
      <c r="E2277" s="58">
        <v>1942533.06</v>
      </c>
      <c r="F2277" s="58">
        <v>0</v>
      </c>
      <c r="G2277" s="58">
        <v>1942533.06</v>
      </c>
      <c r="H2277" s="58">
        <v>0</v>
      </c>
      <c r="I2277" s="58">
        <v>1942533.06</v>
      </c>
      <c r="J2277" s="58">
        <v>0</v>
      </c>
      <c r="K2277" s="57">
        <f t="shared" si="123"/>
        <v>1942533.06</v>
      </c>
      <c r="L2277" s="21" t="s">
        <v>6733</v>
      </c>
      <c r="M2277" s="1" t="s">
        <v>6937</v>
      </c>
      <c r="N2277" s="21" t="s">
        <v>6805</v>
      </c>
      <c r="O2277" s="21" t="s">
        <v>6736</v>
      </c>
      <c r="P2277" s="21" t="s">
        <v>6442</v>
      </c>
      <c r="U2277" s="1" t="str">
        <f t="shared" si="124"/>
        <v>'607</v>
      </c>
      <c r="AI2277" s="1"/>
      <c r="AM2277" s="1" t="s">
        <v>4141</v>
      </c>
    </row>
    <row r="2278" spans="1:39" x14ac:dyDescent="0.2">
      <c r="A2278" s="21" t="s">
        <v>4143</v>
      </c>
      <c r="B2278" s="21" t="s">
        <v>4144</v>
      </c>
      <c r="C2278" s="58">
        <v>0</v>
      </c>
      <c r="D2278" s="58">
        <v>0</v>
      </c>
      <c r="E2278" s="58">
        <v>42063.7</v>
      </c>
      <c r="F2278" s="58">
        <v>0</v>
      </c>
      <c r="G2278" s="58">
        <v>42063.7</v>
      </c>
      <c r="H2278" s="58">
        <v>0</v>
      </c>
      <c r="I2278" s="58">
        <v>42063.7</v>
      </c>
      <c r="J2278" s="58">
        <v>0</v>
      </c>
      <c r="K2278" s="57">
        <f t="shared" si="123"/>
        <v>42063.7</v>
      </c>
      <c r="L2278" s="21" t="s">
        <v>6733</v>
      </c>
      <c r="M2278" s="1" t="s">
        <v>6937</v>
      </c>
      <c r="N2278" s="21" t="s">
        <v>6805</v>
      </c>
      <c r="O2278" s="21" t="s">
        <v>6736</v>
      </c>
      <c r="P2278" s="21" t="s">
        <v>6442</v>
      </c>
      <c r="U2278" s="1" t="str">
        <f t="shared" si="124"/>
        <v>'607</v>
      </c>
      <c r="AI2278" s="1"/>
      <c r="AM2278" s="1" t="s">
        <v>4143</v>
      </c>
    </row>
    <row r="2279" spans="1:39" x14ac:dyDescent="0.2">
      <c r="A2279" s="21" t="s">
        <v>4145</v>
      </c>
      <c r="B2279" s="21" t="s">
        <v>4146</v>
      </c>
      <c r="C2279" s="58">
        <v>0</v>
      </c>
      <c r="D2279" s="58">
        <v>0</v>
      </c>
      <c r="E2279" s="58">
        <v>48573.77</v>
      </c>
      <c r="F2279" s="58">
        <v>0</v>
      </c>
      <c r="G2279" s="58">
        <v>48573.77</v>
      </c>
      <c r="H2279" s="58">
        <v>0</v>
      </c>
      <c r="I2279" s="58">
        <v>48573.77</v>
      </c>
      <c r="J2279" s="58">
        <v>0</v>
      </c>
      <c r="K2279" s="57">
        <f t="shared" si="123"/>
        <v>48573.77</v>
      </c>
      <c r="L2279" s="21" t="s">
        <v>6733</v>
      </c>
      <c r="M2279" s="1" t="s">
        <v>6937</v>
      </c>
      <c r="N2279" s="21" t="s">
        <v>6805</v>
      </c>
      <c r="O2279" s="21" t="s">
        <v>6736</v>
      </c>
      <c r="P2279" s="21" t="s">
        <v>6442</v>
      </c>
      <c r="U2279" s="1" t="str">
        <f t="shared" si="124"/>
        <v>'607</v>
      </c>
      <c r="AI2279" s="1"/>
      <c r="AM2279" s="1" t="s">
        <v>4145</v>
      </c>
    </row>
    <row r="2280" spans="1:39" x14ac:dyDescent="0.2">
      <c r="A2280" s="21" t="s">
        <v>4147</v>
      </c>
      <c r="B2280" s="21" t="s">
        <v>4148</v>
      </c>
      <c r="C2280" s="58">
        <v>0</v>
      </c>
      <c r="D2280" s="58">
        <v>0</v>
      </c>
      <c r="E2280" s="58">
        <v>18909.13</v>
      </c>
      <c r="F2280" s="58">
        <v>0</v>
      </c>
      <c r="G2280" s="58">
        <v>18909.13</v>
      </c>
      <c r="H2280" s="58">
        <v>0</v>
      </c>
      <c r="I2280" s="58">
        <v>18909.13</v>
      </c>
      <c r="J2280" s="58">
        <v>0</v>
      </c>
      <c r="K2280" s="57">
        <f t="shared" si="123"/>
        <v>18909.13</v>
      </c>
      <c r="L2280" s="21" t="s">
        <v>6733</v>
      </c>
      <c r="M2280" s="1" t="s">
        <v>6937</v>
      </c>
      <c r="N2280" s="21" t="s">
        <v>6805</v>
      </c>
      <c r="O2280" s="21" t="s">
        <v>6736</v>
      </c>
      <c r="P2280" s="21" t="s">
        <v>6442</v>
      </c>
      <c r="U2280" s="1" t="str">
        <f t="shared" si="124"/>
        <v>'607</v>
      </c>
      <c r="AI2280" s="1"/>
      <c r="AM2280" s="1" t="s">
        <v>4147</v>
      </c>
    </row>
    <row r="2281" spans="1:39" x14ac:dyDescent="0.2">
      <c r="A2281" s="21" t="s">
        <v>4149</v>
      </c>
      <c r="B2281" s="21" t="s">
        <v>4150</v>
      </c>
      <c r="C2281" s="58">
        <v>0</v>
      </c>
      <c r="D2281" s="58">
        <v>0</v>
      </c>
      <c r="E2281" s="58">
        <v>1410</v>
      </c>
      <c r="F2281" s="58">
        <v>0</v>
      </c>
      <c r="G2281" s="58">
        <v>1410</v>
      </c>
      <c r="H2281" s="58">
        <v>0</v>
      </c>
      <c r="I2281" s="58">
        <v>1410</v>
      </c>
      <c r="J2281" s="58">
        <v>0</v>
      </c>
      <c r="K2281" s="57">
        <f t="shared" si="123"/>
        <v>1410</v>
      </c>
      <c r="L2281" s="21" t="s">
        <v>6733</v>
      </c>
      <c r="M2281" s="1" t="s">
        <v>6937</v>
      </c>
      <c r="N2281" s="21" t="s">
        <v>6805</v>
      </c>
      <c r="O2281" s="21" t="s">
        <v>6736</v>
      </c>
      <c r="P2281" s="21" t="s">
        <v>6442</v>
      </c>
      <c r="U2281" s="1" t="str">
        <f t="shared" si="124"/>
        <v>'607</v>
      </c>
      <c r="AI2281" s="1"/>
      <c r="AM2281" s="1" t="s">
        <v>4149</v>
      </c>
    </row>
    <row r="2282" spans="1:39" x14ac:dyDescent="0.2">
      <c r="A2282" s="21" t="s">
        <v>6273</v>
      </c>
      <c r="B2282" s="21" t="s">
        <v>6274</v>
      </c>
      <c r="C2282" s="58">
        <v>0</v>
      </c>
      <c r="D2282" s="58">
        <v>0</v>
      </c>
      <c r="E2282" s="58">
        <v>185.41</v>
      </c>
      <c r="F2282" s="58">
        <v>0</v>
      </c>
      <c r="G2282" s="58">
        <v>185.41</v>
      </c>
      <c r="H2282" s="58">
        <v>0</v>
      </c>
      <c r="I2282" s="58">
        <v>185.41</v>
      </c>
      <c r="J2282" s="58">
        <v>0</v>
      </c>
      <c r="K2282" s="57">
        <f t="shared" si="123"/>
        <v>185.41</v>
      </c>
      <c r="L2282" s="21" t="s">
        <v>6733</v>
      </c>
      <c r="M2282" s="1" t="s">
        <v>6937</v>
      </c>
      <c r="N2282" s="21" t="s">
        <v>6805</v>
      </c>
      <c r="O2282" s="21" t="s">
        <v>6736</v>
      </c>
      <c r="P2282" s="21" t="s">
        <v>6442</v>
      </c>
      <c r="U2282" s="1" t="str">
        <f t="shared" si="124"/>
        <v>'607</v>
      </c>
      <c r="AI2282" s="1"/>
      <c r="AM2282" s="1" t="e">
        <v>#N/A</v>
      </c>
    </row>
    <row r="2283" spans="1:39" x14ac:dyDescent="0.2">
      <c r="A2283" s="21" t="s">
        <v>4151</v>
      </c>
      <c r="B2283" s="21" t="s">
        <v>4152</v>
      </c>
      <c r="C2283" s="58">
        <v>0</v>
      </c>
      <c r="D2283" s="58">
        <v>0</v>
      </c>
      <c r="E2283" s="58">
        <v>69799</v>
      </c>
      <c r="F2283" s="58">
        <v>0</v>
      </c>
      <c r="G2283" s="58">
        <v>69799</v>
      </c>
      <c r="H2283" s="58">
        <v>0</v>
      </c>
      <c r="I2283" s="58">
        <v>69799</v>
      </c>
      <c r="J2283" s="58">
        <v>0</v>
      </c>
      <c r="K2283" s="57">
        <f t="shared" si="123"/>
        <v>69799</v>
      </c>
      <c r="L2283" s="21" t="s">
        <v>6733</v>
      </c>
      <c r="M2283" s="1" t="s">
        <v>6937</v>
      </c>
      <c r="N2283" s="21" t="s">
        <v>6805</v>
      </c>
      <c r="O2283" s="21" t="s">
        <v>6736</v>
      </c>
      <c r="P2283" s="21" t="s">
        <v>6442</v>
      </c>
      <c r="U2283" s="1" t="str">
        <f t="shared" si="124"/>
        <v>'607</v>
      </c>
      <c r="AI2283" s="1"/>
      <c r="AM2283" s="1" t="s">
        <v>4151</v>
      </c>
    </row>
    <row r="2284" spans="1:39" x14ac:dyDescent="0.2">
      <c r="A2284" s="21" t="s">
        <v>4153</v>
      </c>
      <c r="B2284" s="21" t="s">
        <v>4154</v>
      </c>
      <c r="C2284" s="58">
        <v>0</v>
      </c>
      <c r="D2284" s="58">
        <v>0</v>
      </c>
      <c r="E2284" s="58">
        <v>89957.62</v>
      </c>
      <c r="F2284" s="58">
        <v>0</v>
      </c>
      <c r="G2284" s="58">
        <v>89957.62</v>
      </c>
      <c r="H2284" s="58">
        <v>0</v>
      </c>
      <c r="I2284" s="58">
        <v>89957.62</v>
      </c>
      <c r="J2284" s="58">
        <v>0</v>
      </c>
      <c r="K2284" s="57">
        <f t="shared" si="123"/>
        <v>89957.62</v>
      </c>
      <c r="L2284" s="21" t="s">
        <v>6733</v>
      </c>
      <c r="M2284" s="1" t="s">
        <v>6937</v>
      </c>
      <c r="N2284" s="21" t="s">
        <v>6805</v>
      </c>
      <c r="O2284" s="21" t="s">
        <v>6736</v>
      </c>
      <c r="P2284" s="21" t="s">
        <v>6442</v>
      </c>
      <c r="U2284" s="1" t="str">
        <f t="shared" si="124"/>
        <v>'607</v>
      </c>
      <c r="AI2284" s="1"/>
      <c r="AM2284" s="1" t="s">
        <v>4153</v>
      </c>
    </row>
    <row r="2285" spans="1:39" x14ac:dyDescent="0.2">
      <c r="A2285" s="21" t="s">
        <v>4155</v>
      </c>
      <c r="B2285" s="21" t="s">
        <v>4156</v>
      </c>
      <c r="C2285" s="58">
        <v>0</v>
      </c>
      <c r="D2285" s="58">
        <v>0</v>
      </c>
      <c r="E2285" s="58">
        <v>295033.59999999998</v>
      </c>
      <c r="F2285" s="58">
        <v>0</v>
      </c>
      <c r="G2285" s="58">
        <v>295033.59999999998</v>
      </c>
      <c r="H2285" s="58">
        <v>0</v>
      </c>
      <c r="I2285" s="58">
        <v>295033.59999999998</v>
      </c>
      <c r="J2285" s="58">
        <v>0</v>
      </c>
      <c r="K2285" s="57">
        <f t="shared" si="123"/>
        <v>295033.59999999998</v>
      </c>
      <c r="L2285" s="21" t="s">
        <v>6733</v>
      </c>
      <c r="M2285" s="1" t="s">
        <v>6937</v>
      </c>
      <c r="N2285" s="21" t="s">
        <v>6805</v>
      </c>
      <c r="O2285" s="21" t="s">
        <v>6736</v>
      </c>
      <c r="P2285" s="21" t="s">
        <v>6442</v>
      </c>
      <c r="U2285" s="1" t="str">
        <f t="shared" si="124"/>
        <v>'607</v>
      </c>
      <c r="AI2285" s="1"/>
      <c r="AM2285" s="1" t="s">
        <v>4155</v>
      </c>
    </row>
    <row r="2286" spans="1:39" x14ac:dyDescent="0.2">
      <c r="A2286" s="21" t="s">
        <v>4157</v>
      </c>
      <c r="B2286" s="21" t="s">
        <v>4158</v>
      </c>
      <c r="C2286" s="58">
        <v>0</v>
      </c>
      <c r="D2286" s="58">
        <v>0</v>
      </c>
      <c r="E2286" s="58">
        <v>8573.01</v>
      </c>
      <c r="F2286" s="58">
        <v>0</v>
      </c>
      <c r="G2286" s="58">
        <v>8573.01</v>
      </c>
      <c r="H2286" s="58">
        <v>0</v>
      </c>
      <c r="I2286" s="58">
        <v>8573.01</v>
      </c>
      <c r="J2286" s="58">
        <v>0</v>
      </c>
      <c r="K2286" s="57">
        <f t="shared" si="123"/>
        <v>8573.01</v>
      </c>
      <c r="L2286" s="21" t="s">
        <v>6733</v>
      </c>
      <c r="M2286" s="1" t="s">
        <v>6937</v>
      </c>
      <c r="N2286" s="21" t="s">
        <v>6805</v>
      </c>
      <c r="O2286" s="21" t="s">
        <v>6736</v>
      </c>
      <c r="P2286" s="21" t="s">
        <v>6442</v>
      </c>
      <c r="U2286" s="1" t="str">
        <f t="shared" si="124"/>
        <v>'607</v>
      </c>
      <c r="AI2286" s="1"/>
      <c r="AM2286" s="1" t="s">
        <v>4157</v>
      </c>
    </row>
    <row r="2287" spans="1:39" x14ac:dyDescent="0.2">
      <c r="A2287" s="21" t="s">
        <v>4159</v>
      </c>
      <c r="B2287" s="21" t="s">
        <v>4160</v>
      </c>
      <c r="C2287" s="58">
        <v>0</v>
      </c>
      <c r="D2287" s="58">
        <v>0</v>
      </c>
      <c r="E2287" s="58">
        <v>9575.4599999999991</v>
      </c>
      <c r="F2287" s="58">
        <v>0</v>
      </c>
      <c r="G2287" s="58">
        <v>9575.4599999999991</v>
      </c>
      <c r="H2287" s="58">
        <v>0</v>
      </c>
      <c r="I2287" s="58">
        <v>9575.4599999999991</v>
      </c>
      <c r="J2287" s="58">
        <v>0</v>
      </c>
      <c r="K2287" s="57">
        <f t="shared" si="123"/>
        <v>9575.4599999999991</v>
      </c>
      <c r="L2287" s="21" t="s">
        <v>6733</v>
      </c>
      <c r="M2287" s="1" t="s">
        <v>6937</v>
      </c>
      <c r="N2287" s="21" t="s">
        <v>6805</v>
      </c>
      <c r="O2287" s="21" t="s">
        <v>6736</v>
      </c>
      <c r="P2287" s="21" t="s">
        <v>6442</v>
      </c>
      <c r="U2287" s="1" t="str">
        <f t="shared" si="124"/>
        <v>'607</v>
      </c>
      <c r="AI2287" s="1"/>
      <c r="AM2287" s="1" t="s">
        <v>4159</v>
      </c>
    </row>
    <row r="2288" spans="1:39" x14ac:dyDescent="0.2">
      <c r="A2288" s="21" t="s">
        <v>4161</v>
      </c>
      <c r="B2288" s="21" t="s">
        <v>4162</v>
      </c>
      <c r="C2288" s="58">
        <v>0</v>
      </c>
      <c r="D2288" s="58">
        <v>0</v>
      </c>
      <c r="E2288" s="58">
        <v>2228567.36</v>
      </c>
      <c r="F2288" s="58">
        <v>0</v>
      </c>
      <c r="G2288" s="58">
        <v>2228567.36</v>
      </c>
      <c r="H2288" s="58">
        <v>0</v>
      </c>
      <c r="I2288" s="58">
        <v>2228567.36</v>
      </c>
      <c r="J2288" s="58">
        <v>0</v>
      </c>
      <c r="K2288" s="57">
        <f t="shared" si="123"/>
        <v>2228567.36</v>
      </c>
      <c r="L2288" s="21" t="s">
        <v>6733</v>
      </c>
      <c r="M2288" s="1" t="s">
        <v>6937</v>
      </c>
      <c r="N2288" s="21" t="s">
        <v>6805</v>
      </c>
      <c r="O2288" s="21" t="s">
        <v>6736</v>
      </c>
      <c r="P2288" s="21" t="s">
        <v>6442</v>
      </c>
      <c r="U2288" s="1" t="str">
        <f t="shared" si="124"/>
        <v>'607</v>
      </c>
      <c r="AI2288" s="1"/>
      <c r="AM2288" s="1" t="s">
        <v>4161</v>
      </c>
    </row>
    <row r="2289" spans="1:39" x14ac:dyDescent="0.2">
      <c r="A2289" s="21" t="s">
        <v>4163</v>
      </c>
      <c r="B2289" s="21" t="s">
        <v>4164</v>
      </c>
      <c r="C2289" s="58">
        <v>0</v>
      </c>
      <c r="D2289" s="58">
        <v>0</v>
      </c>
      <c r="E2289" s="58">
        <v>25725.51</v>
      </c>
      <c r="F2289" s="58">
        <v>0</v>
      </c>
      <c r="G2289" s="58">
        <v>25725.51</v>
      </c>
      <c r="H2289" s="58">
        <v>0</v>
      </c>
      <c r="I2289" s="58">
        <v>25725.51</v>
      </c>
      <c r="J2289" s="58">
        <v>0</v>
      </c>
      <c r="K2289" s="57">
        <f t="shared" si="123"/>
        <v>25725.51</v>
      </c>
      <c r="L2289" s="21" t="s">
        <v>6733</v>
      </c>
      <c r="M2289" s="1" t="s">
        <v>6937</v>
      </c>
      <c r="N2289" s="21" t="s">
        <v>6805</v>
      </c>
      <c r="O2289" s="21" t="s">
        <v>6736</v>
      </c>
      <c r="P2289" s="21" t="s">
        <v>6442</v>
      </c>
      <c r="U2289" s="1" t="str">
        <f t="shared" si="124"/>
        <v>'607</v>
      </c>
      <c r="AI2289" s="1"/>
      <c r="AM2289" s="1" t="s">
        <v>4163</v>
      </c>
    </row>
    <row r="2290" spans="1:39" x14ac:dyDescent="0.2">
      <c r="A2290" s="21" t="s">
        <v>4165</v>
      </c>
      <c r="B2290" s="21" t="s">
        <v>4166</v>
      </c>
      <c r="C2290" s="58">
        <v>0</v>
      </c>
      <c r="D2290" s="58">
        <v>0</v>
      </c>
      <c r="E2290" s="58">
        <v>31012.71</v>
      </c>
      <c r="F2290" s="58">
        <v>0</v>
      </c>
      <c r="G2290" s="58">
        <v>31012.71</v>
      </c>
      <c r="H2290" s="58">
        <v>0</v>
      </c>
      <c r="I2290" s="58">
        <v>31012.71</v>
      </c>
      <c r="J2290" s="58">
        <v>0</v>
      </c>
      <c r="K2290" s="57">
        <f t="shared" si="123"/>
        <v>31012.71</v>
      </c>
      <c r="L2290" s="21" t="s">
        <v>6733</v>
      </c>
      <c r="M2290" s="1" t="s">
        <v>6937</v>
      </c>
      <c r="N2290" s="21" t="s">
        <v>6805</v>
      </c>
      <c r="O2290" s="21" t="s">
        <v>6736</v>
      </c>
      <c r="P2290" s="21" t="s">
        <v>6442</v>
      </c>
      <c r="U2290" s="1" t="str">
        <f t="shared" si="124"/>
        <v>'607</v>
      </c>
      <c r="AI2290" s="1"/>
      <c r="AM2290" s="1" t="s">
        <v>4165</v>
      </c>
    </row>
    <row r="2291" spans="1:39" x14ac:dyDescent="0.2">
      <c r="A2291" s="21" t="s">
        <v>4167</v>
      </c>
      <c r="B2291" s="21" t="s">
        <v>4168</v>
      </c>
      <c r="C2291" s="58">
        <v>0</v>
      </c>
      <c r="D2291" s="58">
        <v>0</v>
      </c>
      <c r="E2291" s="58">
        <v>15346.37</v>
      </c>
      <c r="F2291" s="58">
        <v>0</v>
      </c>
      <c r="G2291" s="58">
        <v>15346.37</v>
      </c>
      <c r="H2291" s="58">
        <v>0</v>
      </c>
      <c r="I2291" s="58">
        <v>15346.37</v>
      </c>
      <c r="J2291" s="58">
        <v>0</v>
      </c>
      <c r="K2291" s="57">
        <f t="shared" si="123"/>
        <v>15346.37</v>
      </c>
      <c r="L2291" s="21" t="s">
        <v>6733</v>
      </c>
      <c r="M2291" s="1" t="s">
        <v>6937</v>
      </c>
      <c r="N2291" s="21" t="s">
        <v>6805</v>
      </c>
      <c r="O2291" s="21" t="s">
        <v>6736</v>
      </c>
      <c r="P2291" s="21" t="s">
        <v>6442</v>
      </c>
      <c r="U2291" s="1" t="str">
        <f t="shared" si="124"/>
        <v>'607</v>
      </c>
      <c r="AI2291" s="1"/>
      <c r="AM2291" s="1" t="s">
        <v>4167</v>
      </c>
    </row>
    <row r="2292" spans="1:39" x14ac:dyDescent="0.2">
      <c r="A2292" s="21" t="s">
        <v>4169</v>
      </c>
      <c r="B2292" s="21" t="s">
        <v>4170</v>
      </c>
      <c r="C2292" s="58">
        <v>0</v>
      </c>
      <c r="D2292" s="58">
        <v>0</v>
      </c>
      <c r="E2292" s="58">
        <v>1533.65</v>
      </c>
      <c r="F2292" s="58">
        <v>0</v>
      </c>
      <c r="G2292" s="58">
        <v>1533.65</v>
      </c>
      <c r="H2292" s="58">
        <v>0</v>
      </c>
      <c r="I2292" s="58">
        <v>1533.65</v>
      </c>
      <c r="J2292" s="58">
        <v>0</v>
      </c>
      <c r="K2292" s="57">
        <f t="shared" si="123"/>
        <v>1533.65</v>
      </c>
      <c r="L2292" s="21" t="s">
        <v>6733</v>
      </c>
      <c r="M2292" s="1" t="s">
        <v>6937</v>
      </c>
      <c r="N2292" s="21" t="s">
        <v>6805</v>
      </c>
      <c r="O2292" s="21" t="s">
        <v>6736</v>
      </c>
      <c r="P2292" s="21" t="s">
        <v>6442</v>
      </c>
      <c r="U2292" s="1" t="str">
        <f t="shared" si="124"/>
        <v>'607</v>
      </c>
      <c r="AI2292" s="1"/>
      <c r="AM2292" s="1" t="s">
        <v>4169</v>
      </c>
    </row>
    <row r="2293" spans="1:39" x14ac:dyDescent="0.2">
      <c r="A2293" s="21" t="s">
        <v>4171</v>
      </c>
      <c r="B2293" s="21" t="s">
        <v>4172</v>
      </c>
      <c r="C2293" s="58">
        <v>0</v>
      </c>
      <c r="D2293" s="58">
        <v>0</v>
      </c>
      <c r="E2293" s="58">
        <v>140047.45000000001</v>
      </c>
      <c r="F2293" s="58">
        <v>0</v>
      </c>
      <c r="G2293" s="58">
        <v>140047.45000000001</v>
      </c>
      <c r="H2293" s="58">
        <v>0</v>
      </c>
      <c r="I2293" s="58">
        <v>140047.45000000001</v>
      </c>
      <c r="J2293" s="58">
        <v>0</v>
      </c>
      <c r="K2293" s="57">
        <f t="shared" si="123"/>
        <v>140047.45000000001</v>
      </c>
      <c r="L2293" s="21" t="s">
        <v>6733</v>
      </c>
      <c r="M2293" s="1" t="s">
        <v>6937</v>
      </c>
      <c r="N2293" s="21" t="s">
        <v>6805</v>
      </c>
      <c r="O2293" s="21" t="s">
        <v>6736</v>
      </c>
      <c r="P2293" s="21" t="s">
        <v>6442</v>
      </c>
      <c r="U2293" s="1" t="str">
        <f t="shared" si="124"/>
        <v>'607</v>
      </c>
      <c r="AI2293" s="1"/>
      <c r="AM2293" s="1" t="s">
        <v>4171</v>
      </c>
    </row>
    <row r="2294" spans="1:39" x14ac:dyDescent="0.2">
      <c r="A2294" s="21" t="s">
        <v>4173</v>
      </c>
      <c r="B2294" s="21" t="s">
        <v>4174</v>
      </c>
      <c r="C2294" s="58">
        <v>0</v>
      </c>
      <c r="D2294" s="58">
        <v>0</v>
      </c>
      <c r="E2294" s="58">
        <v>1531.94</v>
      </c>
      <c r="F2294" s="58">
        <v>0</v>
      </c>
      <c r="G2294" s="58">
        <v>1531.94</v>
      </c>
      <c r="H2294" s="58">
        <v>0</v>
      </c>
      <c r="I2294" s="58">
        <v>1531.94</v>
      </c>
      <c r="J2294" s="58">
        <v>0</v>
      </c>
      <c r="K2294" s="57">
        <f t="shared" si="123"/>
        <v>1531.94</v>
      </c>
      <c r="L2294" s="21" t="s">
        <v>6733</v>
      </c>
      <c r="M2294" s="1" t="s">
        <v>6937</v>
      </c>
      <c r="N2294" s="21" t="s">
        <v>6805</v>
      </c>
      <c r="O2294" s="21" t="s">
        <v>6736</v>
      </c>
      <c r="P2294" s="21" t="s">
        <v>6442</v>
      </c>
      <c r="U2294" s="1" t="str">
        <f t="shared" si="124"/>
        <v>'607</v>
      </c>
      <c r="AI2294" s="1"/>
      <c r="AM2294" s="1" t="s">
        <v>4173</v>
      </c>
    </row>
    <row r="2295" spans="1:39" x14ac:dyDescent="0.2">
      <c r="A2295" s="21" t="s">
        <v>4175</v>
      </c>
      <c r="B2295" s="21" t="s">
        <v>4176</v>
      </c>
      <c r="C2295" s="58">
        <v>0</v>
      </c>
      <c r="D2295" s="58">
        <v>0</v>
      </c>
      <c r="E2295" s="58">
        <v>17077.849999999999</v>
      </c>
      <c r="F2295" s="58">
        <v>0</v>
      </c>
      <c r="G2295" s="58">
        <v>17077.849999999999</v>
      </c>
      <c r="H2295" s="58">
        <v>0</v>
      </c>
      <c r="I2295" s="58">
        <v>17077.849999999999</v>
      </c>
      <c r="J2295" s="58">
        <v>0</v>
      </c>
      <c r="K2295" s="57">
        <f t="shared" si="123"/>
        <v>17077.849999999999</v>
      </c>
      <c r="L2295" s="21" t="s">
        <v>6733</v>
      </c>
      <c r="M2295" s="1" t="s">
        <v>6937</v>
      </c>
      <c r="N2295" s="21" t="s">
        <v>6805</v>
      </c>
      <c r="O2295" s="21" t="s">
        <v>6736</v>
      </c>
      <c r="P2295" s="21" t="s">
        <v>6442</v>
      </c>
      <c r="U2295" s="1" t="str">
        <f t="shared" si="124"/>
        <v>'607</v>
      </c>
      <c r="AI2295" s="1"/>
      <c r="AM2295" s="1" t="s">
        <v>4175</v>
      </c>
    </row>
    <row r="2296" spans="1:39" x14ac:dyDescent="0.2">
      <c r="A2296" s="21" t="s">
        <v>4177</v>
      </c>
      <c r="B2296" s="21" t="s">
        <v>4178</v>
      </c>
      <c r="C2296" s="58">
        <v>0</v>
      </c>
      <c r="D2296" s="58">
        <v>0</v>
      </c>
      <c r="E2296" s="58">
        <v>21158.880000000001</v>
      </c>
      <c r="F2296" s="58">
        <v>0</v>
      </c>
      <c r="G2296" s="58">
        <v>21158.880000000001</v>
      </c>
      <c r="H2296" s="58">
        <v>0</v>
      </c>
      <c r="I2296" s="58">
        <v>21158.880000000001</v>
      </c>
      <c r="J2296" s="58">
        <v>0</v>
      </c>
      <c r="K2296" s="57">
        <f t="shared" si="123"/>
        <v>21158.880000000001</v>
      </c>
      <c r="L2296" s="21" t="s">
        <v>6733</v>
      </c>
      <c r="M2296" s="1" t="s">
        <v>6937</v>
      </c>
      <c r="N2296" s="21" t="s">
        <v>6805</v>
      </c>
      <c r="O2296" s="21" t="s">
        <v>6736</v>
      </c>
      <c r="P2296" s="21" t="s">
        <v>6442</v>
      </c>
      <c r="U2296" s="1" t="str">
        <f t="shared" si="124"/>
        <v>'607</v>
      </c>
      <c r="AI2296" s="1"/>
      <c r="AM2296" s="1" t="s">
        <v>4177</v>
      </c>
    </row>
    <row r="2297" spans="1:39" x14ac:dyDescent="0.2">
      <c r="A2297" s="21" t="s">
        <v>4179</v>
      </c>
      <c r="B2297" s="21" t="s">
        <v>4180</v>
      </c>
      <c r="C2297" s="58">
        <v>0</v>
      </c>
      <c r="D2297" s="58">
        <v>0</v>
      </c>
      <c r="E2297" s="58">
        <v>21022.83</v>
      </c>
      <c r="F2297" s="58">
        <v>0</v>
      </c>
      <c r="G2297" s="58">
        <v>21022.83</v>
      </c>
      <c r="H2297" s="58">
        <v>0</v>
      </c>
      <c r="I2297" s="58">
        <v>21022.83</v>
      </c>
      <c r="J2297" s="58">
        <v>0</v>
      </c>
      <c r="K2297" s="57">
        <f t="shared" si="123"/>
        <v>21022.83</v>
      </c>
      <c r="L2297" s="21" t="s">
        <v>6733</v>
      </c>
      <c r="M2297" s="1" t="s">
        <v>6937</v>
      </c>
      <c r="N2297" s="21" t="s">
        <v>6805</v>
      </c>
      <c r="O2297" s="21" t="s">
        <v>6736</v>
      </c>
      <c r="P2297" s="21" t="s">
        <v>6442</v>
      </c>
      <c r="U2297" s="1" t="str">
        <f t="shared" si="124"/>
        <v>'607</v>
      </c>
      <c r="AI2297" s="1"/>
      <c r="AM2297" s="1" t="s">
        <v>4179</v>
      </c>
    </row>
    <row r="2298" spans="1:39" x14ac:dyDescent="0.2">
      <c r="A2298" s="21" t="s">
        <v>4181</v>
      </c>
      <c r="B2298" s="21" t="s">
        <v>4182</v>
      </c>
      <c r="C2298" s="58">
        <v>0</v>
      </c>
      <c r="D2298" s="58">
        <v>0</v>
      </c>
      <c r="E2298" s="58">
        <v>2630.43</v>
      </c>
      <c r="F2298" s="58">
        <v>0</v>
      </c>
      <c r="G2298" s="58">
        <v>2630.43</v>
      </c>
      <c r="H2298" s="58">
        <v>0</v>
      </c>
      <c r="I2298" s="58">
        <v>2630.43</v>
      </c>
      <c r="J2298" s="58">
        <v>0</v>
      </c>
      <c r="K2298" s="57">
        <f t="shared" si="123"/>
        <v>2630.43</v>
      </c>
      <c r="L2298" s="21" t="s">
        <v>6733</v>
      </c>
      <c r="M2298" s="1" t="s">
        <v>6937</v>
      </c>
      <c r="N2298" s="21" t="s">
        <v>6805</v>
      </c>
      <c r="O2298" s="21" t="s">
        <v>6736</v>
      </c>
      <c r="P2298" s="21" t="s">
        <v>6442</v>
      </c>
      <c r="U2298" s="1" t="str">
        <f t="shared" si="124"/>
        <v>'607</v>
      </c>
      <c r="AI2298" s="1"/>
      <c r="AM2298" s="1" t="s">
        <v>4181</v>
      </c>
    </row>
    <row r="2299" spans="1:39" x14ac:dyDescent="0.2">
      <c r="A2299" s="21" t="s">
        <v>4183</v>
      </c>
      <c r="B2299" s="21" t="s">
        <v>4184</v>
      </c>
      <c r="C2299" s="58">
        <v>0</v>
      </c>
      <c r="D2299" s="58">
        <v>0</v>
      </c>
      <c r="E2299" s="58">
        <v>6285.62</v>
      </c>
      <c r="F2299" s="58">
        <v>0</v>
      </c>
      <c r="G2299" s="58">
        <v>6285.62</v>
      </c>
      <c r="H2299" s="58">
        <v>0</v>
      </c>
      <c r="I2299" s="58">
        <v>6285.62</v>
      </c>
      <c r="J2299" s="58">
        <v>0</v>
      </c>
      <c r="K2299" s="57">
        <f t="shared" si="123"/>
        <v>6285.62</v>
      </c>
      <c r="L2299" s="21" t="s">
        <v>6733</v>
      </c>
      <c r="M2299" s="1" t="s">
        <v>6937</v>
      </c>
      <c r="N2299" s="21" t="s">
        <v>6805</v>
      </c>
      <c r="O2299" s="21" t="s">
        <v>6736</v>
      </c>
      <c r="P2299" s="21" t="s">
        <v>6442</v>
      </c>
      <c r="U2299" s="1" t="str">
        <f t="shared" si="124"/>
        <v>'607</v>
      </c>
      <c r="AI2299" s="1"/>
      <c r="AM2299" s="1" t="s">
        <v>4183</v>
      </c>
    </row>
    <row r="2300" spans="1:39" x14ac:dyDescent="0.2">
      <c r="A2300" s="21" t="s">
        <v>4185</v>
      </c>
      <c r="B2300" s="21" t="s">
        <v>4186</v>
      </c>
      <c r="C2300" s="58">
        <v>0</v>
      </c>
      <c r="D2300" s="58">
        <v>0</v>
      </c>
      <c r="E2300" s="58">
        <v>943.32</v>
      </c>
      <c r="F2300" s="58">
        <v>0</v>
      </c>
      <c r="G2300" s="58">
        <v>943.32</v>
      </c>
      <c r="H2300" s="58">
        <v>0</v>
      </c>
      <c r="I2300" s="58">
        <v>943.32</v>
      </c>
      <c r="J2300" s="58">
        <v>0</v>
      </c>
      <c r="K2300" s="57">
        <f t="shared" si="123"/>
        <v>943.32</v>
      </c>
      <c r="L2300" s="21" t="s">
        <v>6733</v>
      </c>
      <c r="M2300" s="1" t="s">
        <v>6937</v>
      </c>
      <c r="N2300" s="21" t="s">
        <v>6805</v>
      </c>
      <c r="O2300" s="21" t="s">
        <v>6736</v>
      </c>
      <c r="P2300" s="21" t="s">
        <v>6442</v>
      </c>
      <c r="U2300" s="1" t="str">
        <f t="shared" si="124"/>
        <v>'607</v>
      </c>
      <c r="AI2300" s="1"/>
      <c r="AM2300" s="1" t="s">
        <v>4185</v>
      </c>
    </row>
    <row r="2301" spans="1:39" x14ac:dyDescent="0.2">
      <c r="A2301" s="21" t="s">
        <v>4187</v>
      </c>
      <c r="B2301" s="21" t="s">
        <v>4188</v>
      </c>
      <c r="C2301" s="58">
        <v>0</v>
      </c>
      <c r="D2301" s="58">
        <v>0</v>
      </c>
      <c r="E2301" s="58">
        <v>5568.68</v>
      </c>
      <c r="F2301" s="58">
        <v>0</v>
      </c>
      <c r="G2301" s="58">
        <v>5568.68</v>
      </c>
      <c r="H2301" s="58">
        <v>0</v>
      </c>
      <c r="I2301" s="58">
        <v>5568.68</v>
      </c>
      <c r="J2301" s="58">
        <v>0</v>
      </c>
      <c r="K2301" s="57">
        <f t="shared" si="123"/>
        <v>5568.68</v>
      </c>
      <c r="L2301" s="21" t="s">
        <v>6733</v>
      </c>
      <c r="M2301" s="1" t="s">
        <v>6937</v>
      </c>
      <c r="N2301" s="21" t="s">
        <v>6805</v>
      </c>
      <c r="O2301" s="21" t="s">
        <v>6736</v>
      </c>
      <c r="P2301" s="21" t="s">
        <v>6442</v>
      </c>
      <c r="U2301" s="1" t="str">
        <f t="shared" si="124"/>
        <v>'607</v>
      </c>
      <c r="AI2301" s="1"/>
      <c r="AM2301" s="1" t="s">
        <v>4187</v>
      </c>
    </row>
    <row r="2302" spans="1:39" x14ac:dyDescent="0.2">
      <c r="A2302" s="21" t="s">
        <v>4189</v>
      </c>
      <c r="B2302" s="21" t="s">
        <v>4190</v>
      </c>
      <c r="C2302" s="58">
        <v>0</v>
      </c>
      <c r="D2302" s="58">
        <v>0</v>
      </c>
      <c r="E2302" s="58">
        <v>1114.01</v>
      </c>
      <c r="F2302" s="58">
        <v>0</v>
      </c>
      <c r="G2302" s="58">
        <v>1114.01</v>
      </c>
      <c r="H2302" s="58">
        <v>0</v>
      </c>
      <c r="I2302" s="58">
        <v>1114.01</v>
      </c>
      <c r="J2302" s="58">
        <v>0</v>
      </c>
      <c r="K2302" s="57">
        <f t="shared" si="123"/>
        <v>1114.01</v>
      </c>
      <c r="L2302" s="21" t="s">
        <v>6733</v>
      </c>
      <c r="M2302" s="1" t="s">
        <v>6937</v>
      </c>
      <c r="N2302" s="21" t="s">
        <v>6805</v>
      </c>
      <c r="O2302" s="21" t="s">
        <v>6736</v>
      </c>
      <c r="P2302" s="21" t="s">
        <v>6442</v>
      </c>
      <c r="U2302" s="1" t="str">
        <f t="shared" si="124"/>
        <v>'607</v>
      </c>
      <c r="AI2302" s="1"/>
      <c r="AM2302" s="1" t="s">
        <v>4189</v>
      </c>
    </row>
    <row r="2303" spans="1:39" x14ac:dyDescent="0.2">
      <c r="A2303" s="21" t="s">
        <v>4191</v>
      </c>
      <c r="B2303" s="21" t="s">
        <v>4192</v>
      </c>
      <c r="C2303" s="58">
        <v>0</v>
      </c>
      <c r="D2303" s="58">
        <v>0</v>
      </c>
      <c r="E2303" s="58">
        <v>3249.56</v>
      </c>
      <c r="F2303" s="58">
        <v>0</v>
      </c>
      <c r="G2303" s="58">
        <v>3249.56</v>
      </c>
      <c r="H2303" s="58">
        <v>0</v>
      </c>
      <c r="I2303" s="58">
        <v>3249.56</v>
      </c>
      <c r="J2303" s="58">
        <v>0</v>
      </c>
      <c r="K2303" s="57">
        <f t="shared" si="123"/>
        <v>3249.56</v>
      </c>
      <c r="L2303" s="21" t="s">
        <v>6733</v>
      </c>
      <c r="M2303" s="1" t="s">
        <v>6937</v>
      </c>
      <c r="N2303" s="21" t="s">
        <v>6805</v>
      </c>
      <c r="O2303" s="21" t="s">
        <v>6736</v>
      </c>
      <c r="P2303" s="21" t="s">
        <v>6442</v>
      </c>
      <c r="U2303" s="1" t="str">
        <f t="shared" si="124"/>
        <v>'607</v>
      </c>
      <c r="AI2303" s="1"/>
      <c r="AM2303" s="1" t="s">
        <v>4191</v>
      </c>
    </row>
    <row r="2304" spans="1:39" x14ac:dyDescent="0.2">
      <c r="A2304" s="21" t="s">
        <v>4193</v>
      </c>
      <c r="B2304" s="21" t="s">
        <v>4194</v>
      </c>
      <c r="C2304" s="58">
        <v>0</v>
      </c>
      <c r="D2304" s="58">
        <v>0</v>
      </c>
      <c r="E2304" s="58">
        <v>75596.23</v>
      </c>
      <c r="F2304" s="58">
        <v>0</v>
      </c>
      <c r="G2304" s="58">
        <v>75596.23</v>
      </c>
      <c r="H2304" s="58">
        <v>0</v>
      </c>
      <c r="I2304" s="58">
        <v>75596.23</v>
      </c>
      <c r="J2304" s="58">
        <v>0</v>
      </c>
      <c r="K2304" s="57">
        <f t="shared" si="123"/>
        <v>75596.23</v>
      </c>
      <c r="L2304" s="21" t="s">
        <v>6733</v>
      </c>
      <c r="M2304" s="1" t="s">
        <v>6937</v>
      </c>
      <c r="N2304" s="21" t="s">
        <v>6805</v>
      </c>
      <c r="O2304" s="21" t="s">
        <v>6736</v>
      </c>
      <c r="P2304" s="21" t="s">
        <v>6442</v>
      </c>
      <c r="U2304" s="1" t="str">
        <f t="shared" si="124"/>
        <v>'607</v>
      </c>
      <c r="AI2304" s="1"/>
      <c r="AM2304" s="1" t="s">
        <v>4193</v>
      </c>
    </row>
    <row r="2305" spans="1:39" x14ac:dyDescent="0.2">
      <c r="A2305" s="21" t="s">
        <v>4195</v>
      </c>
      <c r="B2305" s="21" t="s">
        <v>4196</v>
      </c>
      <c r="C2305" s="58">
        <v>0</v>
      </c>
      <c r="D2305" s="58">
        <v>0</v>
      </c>
      <c r="E2305" s="58">
        <v>60436.78</v>
      </c>
      <c r="F2305" s="58">
        <v>0</v>
      </c>
      <c r="G2305" s="58">
        <v>60436.78</v>
      </c>
      <c r="H2305" s="58">
        <v>0</v>
      </c>
      <c r="I2305" s="58">
        <v>60436.78</v>
      </c>
      <c r="J2305" s="58">
        <v>0</v>
      </c>
      <c r="K2305" s="57">
        <f t="shared" si="123"/>
        <v>60436.78</v>
      </c>
      <c r="L2305" s="21" t="s">
        <v>6733</v>
      </c>
      <c r="M2305" s="1" t="s">
        <v>6937</v>
      </c>
      <c r="N2305" s="21" t="s">
        <v>6805</v>
      </c>
      <c r="O2305" s="21" t="s">
        <v>6736</v>
      </c>
      <c r="P2305" s="21" t="s">
        <v>6442</v>
      </c>
      <c r="U2305" s="1" t="str">
        <f t="shared" si="124"/>
        <v>'607</v>
      </c>
      <c r="AI2305" s="1"/>
      <c r="AM2305" s="1" t="s">
        <v>4195</v>
      </c>
    </row>
    <row r="2306" spans="1:39" x14ac:dyDescent="0.2">
      <c r="A2306" s="21" t="s">
        <v>4197</v>
      </c>
      <c r="B2306" s="21" t="s">
        <v>4198</v>
      </c>
      <c r="C2306" s="58">
        <v>0</v>
      </c>
      <c r="D2306" s="58">
        <v>0</v>
      </c>
      <c r="E2306" s="58">
        <v>743063.51</v>
      </c>
      <c r="F2306" s="58">
        <v>0</v>
      </c>
      <c r="G2306" s="58">
        <v>743063.51</v>
      </c>
      <c r="H2306" s="58">
        <v>0</v>
      </c>
      <c r="I2306" s="58">
        <v>743063.51</v>
      </c>
      <c r="J2306" s="58">
        <v>0</v>
      </c>
      <c r="K2306" s="57">
        <f t="shared" si="123"/>
        <v>743063.51</v>
      </c>
      <c r="L2306" s="21" t="s">
        <v>6742</v>
      </c>
      <c r="M2306" s="1" t="s">
        <v>6940</v>
      </c>
      <c r="N2306" s="21" t="s">
        <v>6806</v>
      </c>
      <c r="O2306" s="21" t="s">
        <v>6744</v>
      </c>
      <c r="U2306" s="1" t="str">
        <f t="shared" si="124"/>
        <v>'610</v>
      </c>
      <c r="AI2306" s="1"/>
      <c r="AM2306" s="1" t="s">
        <v>4197</v>
      </c>
    </row>
    <row r="2307" spans="1:39" x14ac:dyDescent="0.2">
      <c r="A2307" s="21" t="s">
        <v>4199</v>
      </c>
      <c r="B2307" s="21" t="s">
        <v>4200</v>
      </c>
      <c r="C2307" s="58">
        <v>0</v>
      </c>
      <c r="D2307" s="58">
        <v>0</v>
      </c>
      <c r="E2307" s="58">
        <v>38251.26</v>
      </c>
      <c r="F2307" s="58">
        <v>0</v>
      </c>
      <c r="G2307" s="58">
        <v>38251.26</v>
      </c>
      <c r="H2307" s="58">
        <v>0</v>
      </c>
      <c r="I2307" s="58">
        <v>38251.26</v>
      </c>
      <c r="J2307" s="58">
        <v>0</v>
      </c>
      <c r="K2307" s="57">
        <f t="shared" si="123"/>
        <v>38251.26</v>
      </c>
      <c r="L2307" s="21" t="s">
        <v>6742</v>
      </c>
      <c r="M2307" s="1" t="s">
        <v>6940</v>
      </c>
      <c r="N2307" s="21" t="s">
        <v>6806</v>
      </c>
      <c r="O2307" s="21" t="s">
        <v>6743</v>
      </c>
      <c r="U2307" s="1" t="str">
        <f t="shared" si="124"/>
        <v>'610</v>
      </c>
      <c r="AI2307" s="1"/>
      <c r="AM2307" s="1" t="s">
        <v>4199</v>
      </c>
    </row>
    <row r="2308" spans="1:39" x14ac:dyDescent="0.2">
      <c r="A2308" s="21" t="s">
        <v>4201</v>
      </c>
      <c r="B2308" s="21" t="s">
        <v>4202</v>
      </c>
      <c r="C2308" s="58">
        <v>0</v>
      </c>
      <c r="D2308" s="58">
        <v>0</v>
      </c>
      <c r="E2308" s="58">
        <v>20752.84</v>
      </c>
      <c r="F2308" s="58">
        <v>0</v>
      </c>
      <c r="G2308" s="58">
        <v>20752.84</v>
      </c>
      <c r="H2308" s="58">
        <v>0</v>
      </c>
      <c r="I2308" s="58">
        <v>20752.84</v>
      </c>
      <c r="J2308" s="58">
        <v>0</v>
      </c>
      <c r="K2308" s="57">
        <f t="shared" si="123"/>
        <v>20752.84</v>
      </c>
      <c r="L2308" s="21" t="s">
        <v>6742</v>
      </c>
      <c r="M2308" s="1" t="s">
        <v>6940</v>
      </c>
      <c r="N2308" s="21" t="s">
        <v>6806</v>
      </c>
      <c r="O2308" s="21" t="s">
        <v>6744</v>
      </c>
      <c r="U2308" s="1" t="str">
        <f t="shared" si="124"/>
        <v>'610</v>
      </c>
      <c r="AI2308" s="1"/>
      <c r="AM2308" s="1" t="s">
        <v>4201</v>
      </c>
    </row>
    <row r="2309" spans="1:39" x14ac:dyDescent="0.2">
      <c r="A2309" s="21" t="s">
        <v>4203</v>
      </c>
      <c r="B2309" s="21" t="s">
        <v>4204</v>
      </c>
      <c r="C2309" s="58">
        <v>0</v>
      </c>
      <c r="D2309" s="58">
        <v>0</v>
      </c>
      <c r="E2309" s="58">
        <v>160129.47</v>
      </c>
      <c r="F2309" s="58">
        <v>0</v>
      </c>
      <c r="G2309" s="58">
        <v>160129.47</v>
      </c>
      <c r="H2309" s="58">
        <v>0</v>
      </c>
      <c r="I2309" s="58">
        <v>160129.47</v>
      </c>
      <c r="J2309" s="58">
        <v>0</v>
      </c>
      <c r="K2309" s="57">
        <f t="shared" si="123"/>
        <v>160129.47</v>
      </c>
      <c r="L2309" s="21" t="s">
        <v>6742</v>
      </c>
      <c r="M2309" s="1" t="s">
        <v>6940</v>
      </c>
      <c r="N2309" s="21" t="s">
        <v>6806</v>
      </c>
      <c r="O2309" s="21" t="s">
        <v>6743</v>
      </c>
      <c r="U2309" s="1" t="str">
        <f t="shared" si="124"/>
        <v>'615</v>
      </c>
      <c r="AI2309" s="1"/>
      <c r="AM2309" s="1" t="s">
        <v>4203</v>
      </c>
    </row>
    <row r="2310" spans="1:39" x14ac:dyDescent="0.2">
      <c r="A2310" s="21" t="s">
        <v>4205</v>
      </c>
      <c r="B2310" s="21" t="s">
        <v>4206</v>
      </c>
      <c r="C2310" s="58">
        <v>0</v>
      </c>
      <c r="D2310" s="58">
        <v>0</v>
      </c>
      <c r="E2310" s="58">
        <v>38793.620000000003</v>
      </c>
      <c r="F2310" s="58">
        <v>0</v>
      </c>
      <c r="G2310" s="58">
        <v>38793.620000000003</v>
      </c>
      <c r="H2310" s="58">
        <v>0</v>
      </c>
      <c r="I2310" s="58">
        <v>38793.620000000003</v>
      </c>
      <c r="J2310" s="58">
        <v>0</v>
      </c>
      <c r="K2310" s="57">
        <f t="shared" si="123"/>
        <v>38793.620000000003</v>
      </c>
      <c r="L2310" s="21" t="s">
        <v>6742</v>
      </c>
      <c r="M2310" s="1" t="s">
        <v>6940</v>
      </c>
      <c r="N2310" s="21" t="s">
        <v>6806</v>
      </c>
      <c r="O2310" s="21" t="s">
        <v>6743</v>
      </c>
      <c r="U2310" s="1" t="str">
        <f t="shared" si="124"/>
        <v>'615</v>
      </c>
      <c r="AI2310" s="1"/>
      <c r="AM2310" s="1" t="s">
        <v>4205</v>
      </c>
    </row>
    <row r="2311" spans="1:39" x14ac:dyDescent="0.2">
      <c r="A2311" s="21" t="s">
        <v>4207</v>
      </c>
      <c r="B2311" s="21" t="s">
        <v>4208</v>
      </c>
      <c r="C2311" s="58">
        <v>0</v>
      </c>
      <c r="D2311" s="58">
        <v>0</v>
      </c>
      <c r="E2311" s="58">
        <v>104119.12</v>
      </c>
      <c r="F2311" s="58">
        <v>0</v>
      </c>
      <c r="G2311" s="58">
        <v>104119.12</v>
      </c>
      <c r="H2311" s="58">
        <v>0</v>
      </c>
      <c r="I2311" s="58">
        <v>104119.12</v>
      </c>
      <c r="J2311" s="58">
        <v>0</v>
      </c>
      <c r="K2311" s="57">
        <f t="shared" ref="K2311:K2374" si="125">I2311-J2311</f>
        <v>104119.12</v>
      </c>
      <c r="L2311" s="21" t="s">
        <v>6742</v>
      </c>
      <c r="M2311" s="1" t="s">
        <v>6940</v>
      </c>
      <c r="N2311" s="21" t="s">
        <v>6806</v>
      </c>
      <c r="O2311" s="21" t="s">
        <v>6456</v>
      </c>
      <c r="U2311" s="1" t="str">
        <f t="shared" ref="U2311:U2374" si="126">LEFT(A2311,4)</f>
        <v>'617</v>
      </c>
      <c r="AI2311" s="1"/>
      <c r="AM2311" s="1" t="s">
        <v>4207</v>
      </c>
    </row>
    <row r="2312" spans="1:39" x14ac:dyDescent="0.2">
      <c r="A2312" s="124" t="s">
        <v>4209</v>
      </c>
      <c r="B2312" s="124" t="s">
        <v>4210</v>
      </c>
      <c r="C2312" s="58">
        <v>0</v>
      </c>
      <c r="D2312" s="58">
        <v>0</v>
      </c>
      <c r="E2312" s="58">
        <v>200584.4</v>
      </c>
      <c r="F2312" s="58">
        <v>0</v>
      </c>
      <c r="G2312" s="58">
        <v>200584.4</v>
      </c>
      <c r="H2312" s="58">
        <v>0</v>
      </c>
      <c r="I2312" s="58">
        <v>200584.4</v>
      </c>
      <c r="J2312" s="58">
        <v>0</v>
      </c>
      <c r="K2312" s="57">
        <f t="shared" si="125"/>
        <v>200584.4</v>
      </c>
      <c r="L2312" s="21" t="s">
        <v>6742</v>
      </c>
      <c r="M2312" s="1" t="s">
        <v>6940</v>
      </c>
      <c r="N2312" s="21" t="s">
        <v>6806</v>
      </c>
      <c r="O2312" s="124" t="s">
        <v>6455</v>
      </c>
      <c r="U2312" s="1" t="str">
        <f t="shared" si="126"/>
        <v>'617</v>
      </c>
      <c r="AI2312" s="1"/>
      <c r="AM2312" s="1" t="s">
        <v>4209</v>
      </c>
    </row>
    <row r="2313" spans="1:39" x14ac:dyDescent="0.2">
      <c r="A2313" s="21" t="s">
        <v>4211</v>
      </c>
      <c r="B2313" s="21" t="s">
        <v>4212</v>
      </c>
      <c r="C2313" s="58">
        <v>0</v>
      </c>
      <c r="D2313" s="58">
        <v>0</v>
      </c>
      <c r="E2313" s="58">
        <v>37878.5</v>
      </c>
      <c r="F2313" s="58">
        <v>0</v>
      </c>
      <c r="G2313" s="58">
        <v>37878.5</v>
      </c>
      <c r="H2313" s="58">
        <v>0</v>
      </c>
      <c r="I2313" s="58">
        <v>37878.5</v>
      </c>
      <c r="J2313" s="58">
        <v>0</v>
      </c>
      <c r="K2313" s="57">
        <f t="shared" si="125"/>
        <v>37878.5</v>
      </c>
      <c r="L2313" s="21" t="s">
        <v>6742</v>
      </c>
      <c r="M2313" s="1" t="s">
        <v>6940</v>
      </c>
      <c r="N2313" s="21" t="s">
        <v>6806</v>
      </c>
      <c r="O2313" s="21" t="s">
        <v>6456</v>
      </c>
      <c r="U2313" s="1" t="str">
        <f t="shared" si="126"/>
        <v>'617</v>
      </c>
      <c r="AI2313" s="1"/>
      <c r="AM2313" s="1" t="s">
        <v>4211</v>
      </c>
    </row>
    <row r="2314" spans="1:39" x14ac:dyDescent="0.2">
      <c r="A2314" s="21" t="s">
        <v>4213</v>
      </c>
      <c r="B2314" s="21" t="s">
        <v>4214</v>
      </c>
      <c r="C2314" s="58">
        <v>0</v>
      </c>
      <c r="D2314" s="58">
        <v>0</v>
      </c>
      <c r="E2314" s="58">
        <v>1292229.67</v>
      </c>
      <c r="F2314" s="58">
        <v>0</v>
      </c>
      <c r="G2314" s="58">
        <v>1292229.67</v>
      </c>
      <c r="H2314" s="58">
        <v>0</v>
      </c>
      <c r="I2314" s="58">
        <v>1292229.67</v>
      </c>
      <c r="J2314" s="58">
        <v>0</v>
      </c>
      <c r="K2314" s="57">
        <f t="shared" si="125"/>
        <v>1292229.67</v>
      </c>
      <c r="L2314" s="21" t="s">
        <v>6742</v>
      </c>
      <c r="M2314" s="1" t="s">
        <v>6940</v>
      </c>
      <c r="N2314" s="21" t="s">
        <v>6806</v>
      </c>
      <c r="O2314" s="21" t="s">
        <v>6456</v>
      </c>
      <c r="U2314" s="1" t="str">
        <f t="shared" si="126"/>
        <v>'617</v>
      </c>
      <c r="AI2314" s="1"/>
      <c r="AM2314" s="1" t="s">
        <v>4213</v>
      </c>
    </row>
    <row r="2315" spans="1:39" x14ac:dyDescent="0.2">
      <c r="A2315" s="21" t="s">
        <v>4215</v>
      </c>
      <c r="B2315" s="21" t="s">
        <v>4216</v>
      </c>
      <c r="C2315" s="58">
        <v>0</v>
      </c>
      <c r="D2315" s="58">
        <v>0</v>
      </c>
      <c r="E2315" s="58">
        <v>1088.51</v>
      </c>
      <c r="F2315" s="58">
        <v>0</v>
      </c>
      <c r="G2315" s="58">
        <v>1088.51</v>
      </c>
      <c r="H2315" s="58">
        <v>0</v>
      </c>
      <c r="I2315" s="58">
        <v>1088.51</v>
      </c>
      <c r="J2315" s="58">
        <v>0</v>
      </c>
      <c r="K2315" s="57">
        <f t="shared" si="125"/>
        <v>1088.51</v>
      </c>
      <c r="L2315" s="21" t="s">
        <v>6742</v>
      </c>
      <c r="M2315" s="1" t="s">
        <v>6940</v>
      </c>
      <c r="N2315" s="21" t="s">
        <v>6806</v>
      </c>
      <c r="O2315" s="21" t="s">
        <v>6455</v>
      </c>
      <c r="U2315" s="1" t="str">
        <f t="shared" si="126"/>
        <v>'617</v>
      </c>
      <c r="AI2315" s="1"/>
      <c r="AM2315" s="1" t="s">
        <v>4215</v>
      </c>
    </row>
    <row r="2316" spans="1:39" x14ac:dyDescent="0.2">
      <c r="A2316" s="21" t="s">
        <v>6275</v>
      </c>
      <c r="B2316" s="21" t="s">
        <v>4210</v>
      </c>
      <c r="C2316" s="58">
        <v>0</v>
      </c>
      <c r="D2316" s="58">
        <v>0</v>
      </c>
      <c r="E2316" s="58">
        <v>0</v>
      </c>
      <c r="F2316" s="58">
        <v>0</v>
      </c>
      <c r="G2316" s="58">
        <v>0</v>
      </c>
      <c r="H2316" s="58">
        <v>0</v>
      </c>
      <c r="I2316" s="58">
        <v>0</v>
      </c>
      <c r="J2316" s="58">
        <v>0</v>
      </c>
      <c r="K2316" s="57">
        <f t="shared" si="125"/>
        <v>0</v>
      </c>
      <c r="L2316" s="21" t="s">
        <v>6742</v>
      </c>
      <c r="M2316" s="1" t="s">
        <v>6940</v>
      </c>
      <c r="N2316" s="21" t="s">
        <v>6806</v>
      </c>
      <c r="O2316" s="21" t="s">
        <v>6455</v>
      </c>
      <c r="U2316" s="1" t="str">
        <f t="shared" si="126"/>
        <v>'617</v>
      </c>
      <c r="AI2316" s="1"/>
      <c r="AM2316" s="1" t="e">
        <v>#N/A</v>
      </c>
    </row>
    <row r="2317" spans="1:39" x14ac:dyDescent="0.2">
      <c r="A2317" s="21" t="s">
        <v>6276</v>
      </c>
      <c r="B2317" s="21" t="s">
        <v>4212</v>
      </c>
      <c r="C2317" s="58">
        <v>0</v>
      </c>
      <c r="D2317" s="58">
        <v>0</v>
      </c>
      <c r="E2317" s="58">
        <v>0</v>
      </c>
      <c r="F2317" s="58">
        <v>0</v>
      </c>
      <c r="G2317" s="58">
        <v>0</v>
      </c>
      <c r="H2317" s="58">
        <v>0</v>
      </c>
      <c r="I2317" s="58">
        <v>0</v>
      </c>
      <c r="J2317" s="58">
        <v>0</v>
      </c>
      <c r="K2317" s="57">
        <f t="shared" si="125"/>
        <v>0</v>
      </c>
      <c r="L2317" s="21" t="s">
        <v>6742</v>
      </c>
      <c r="M2317" s="1" t="s">
        <v>6940</v>
      </c>
      <c r="N2317" s="21" t="s">
        <v>6806</v>
      </c>
      <c r="O2317" s="21" t="s">
        <v>6455</v>
      </c>
      <c r="U2317" s="1" t="str">
        <f t="shared" si="126"/>
        <v>'617</v>
      </c>
      <c r="AI2317" s="1"/>
      <c r="AM2317" s="1" t="e">
        <v>#N/A</v>
      </c>
    </row>
    <row r="2318" spans="1:39" x14ac:dyDescent="0.2">
      <c r="A2318" s="21" t="s">
        <v>4217</v>
      </c>
      <c r="B2318" s="21" t="s">
        <v>4218</v>
      </c>
      <c r="C2318" s="58">
        <v>0</v>
      </c>
      <c r="D2318" s="58">
        <v>0</v>
      </c>
      <c r="E2318" s="58">
        <v>1240424.23</v>
      </c>
      <c r="F2318" s="58">
        <v>0</v>
      </c>
      <c r="G2318" s="58">
        <v>1240424.23</v>
      </c>
      <c r="H2318" s="58">
        <v>0</v>
      </c>
      <c r="I2318" s="58">
        <v>1240424.23</v>
      </c>
      <c r="J2318" s="58">
        <v>0</v>
      </c>
      <c r="K2318" s="57">
        <f t="shared" si="125"/>
        <v>1240424.23</v>
      </c>
      <c r="L2318" s="21" t="s">
        <v>6742</v>
      </c>
      <c r="M2318" s="1" t="s">
        <v>6940</v>
      </c>
      <c r="N2318" s="21" t="s">
        <v>6806</v>
      </c>
      <c r="O2318" s="21" t="s">
        <v>6450</v>
      </c>
      <c r="U2318" s="1" t="str">
        <f t="shared" si="126"/>
        <v>'617</v>
      </c>
      <c r="AI2318" s="1"/>
      <c r="AM2318" s="1" t="s">
        <v>4217</v>
      </c>
    </row>
    <row r="2319" spans="1:39" x14ac:dyDescent="0.2">
      <c r="A2319" s="21" t="s">
        <v>4219</v>
      </c>
      <c r="B2319" s="21" t="s">
        <v>4220</v>
      </c>
      <c r="C2319" s="58">
        <v>0</v>
      </c>
      <c r="D2319" s="58">
        <v>0</v>
      </c>
      <c r="E2319" s="58">
        <v>339808.27</v>
      </c>
      <c r="F2319" s="58">
        <v>0</v>
      </c>
      <c r="G2319" s="58">
        <v>339808.27</v>
      </c>
      <c r="H2319" s="58">
        <v>0</v>
      </c>
      <c r="I2319" s="58">
        <v>339808.27</v>
      </c>
      <c r="J2319" s="58">
        <v>0</v>
      </c>
      <c r="K2319" s="57">
        <f t="shared" si="125"/>
        <v>339808.27</v>
      </c>
      <c r="L2319" s="21" t="s">
        <v>6742</v>
      </c>
      <c r="M2319" s="1" t="s">
        <v>6940</v>
      </c>
      <c r="N2319" s="21" t="s">
        <v>6806</v>
      </c>
      <c r="O2319" s="21" t="s">
        <v>6450</v>
      </c>
      <c r="U2319" s="1" t="str">
        <f t="shared" si="126"/>
        <v>'617</v>
      </c>
      <c r="AI2319" s="1"/>
      <c r="AM2319" s="1" t="s">
        <v>4219</v>
      </c>
    </row>
    <row r="2320" spans="1:39" x14ac:dyDescent="0.2">
      <c r="A2320" s="21" t="s">
        <v>4221</v>
      </c>
      <c r="B2320" s="21" t="s">
        <v>6277</v>
      </c>
      <c r="C2320" s="58">
        <v>0</v>
      </c>
      <c r="D2320" s="58">
        <v>0</v>
      </c>
      <c r="E2320" s="58">
        <v>737579.05</v>
      </c>
      <c r="F2320" s="58">
        <v>0</v>
      </c>
      <c r="G2320" s="58">
        <v>737579.05</v>
      </c>
      <c r="H2320" s="58">
        <v>0</v>
      </c>
      <c r="I2320" s="58">
        <v>737579.05</v>
      </c>
      <c r="J2320" s="58">
        <v>0</v>
      </c>
      <c r="K2320" s="57">
        <f t="shared" si="125"/>
        <v>737579.05</v>
      </c>
      <c r="L2320" s="21" t="s">
        <v>6742</v>
      </c>
      <c r="M2320" s="1" t="s">
        <v>6940</v>
      </c>
      <c r="N2320" s="21" t="s">
        <v>6806</v>
      </c>
      <c r="O2320" s="21" t="s">
        <v>6450</v>
      </c>
      <c r="U2320" s="1" t="str">
        <f t="shared" si="126"/>
        <v>'617</v>
      </c>
      <c r="AI2320" s="1"/>
      <c r="AM2320" s="1" t="s">
        <v>4221</v>
      </c>
    </row>
    <row r="2321" spans="1:39" x14ac:dyDescent="0.2">
      <c r="A2321" s="21" t="s">
        <v>4222</v>
      </c>
      <c r="B2321" s="21" t="s">
        <v>4223</v>
      </c>
      <c r="C2321" s="58">
        <v>0</v>
      </c>
      <c r="D2321" s="58">
        <v>0</v>
      </c>
      <c r="E2321" s="58">
        <v>215391.44</v>
      </c>
      <c r="F2321" s="58">
        <v>0</v>
      </c>
      <c r="G2321" s="58">
        <v>215391.44</v>
      </c>
      <c r="H2321" s="58">
        <v>0</v>
      </c>
      <c r="I2321" s="58">
        <v>215391.44</v>
      </c>
      <c r="J2321" s="58">
        <v>0</v>
      </c>
      <c r="K2321" s="57">
        <f t="shared" si="125"/>
        <v>215391.44</v>
      </c>
      <c r="L2321" s="21" t="s">
        <v>6742</v>
      </c>
      <c r="M2321" s="1" t="s">
        <v>6940</v>
      </c>
      <c r="N2321" s="21" t="s">
        <v>6806</v>
      </c>
      <c r="O2321" s="21" t="s">
        <v>6450</v>
      </c>
      <c r="U2321" s="1" t="str">
        <f t="shared" si="126"/>
        <v>'617</v>
      </c>
      <c r="AI2321" s="1"/>
      <c r="AM2321" s="1" t="s">
        <v>4222</v>
      </c>
    </row>
    <row r="2322" spans="1:39" x14ac:dyDescent="0.2">
      <c r="A2322" s="21" t="s">
        <v>4224</v>
      </c>
      <c r="B2322" s="21" t="s">
        <v>4225</v>
      </c>
      <c r="C2322" s="58">
        <v>0</v>
      </c>
      <c r="D2322" s="58">
        <v>0</v>
      </c>
      <c r="E2322" s="58">
        <v>351829.58</v>
      </c>
      <c r="F2322" s="58">
        <v>0</v>
      </c>
      <c r="G2322" s="58">
        <v>351829.58</v>
      </c>
      <c r="H2322" s="58">
        <v>0</v>
      </c>
      <c r="I2322" s="58">
        <v>351829.58</v>
      </c>
      <c r="J2322" s="58">
        <v>0</v>
      </c>
      <c r="K2322" s="57">
        <f t="shared" si="125"/>
        <v>351829.58</v>
      </c>
      <c r="L2322" s="21" t="s">
        <v>6742</v>
      </c>
      <c r="M2322" s="1" t="s">
        <v>6940</v>
      </c>
      <c r="N2322" s="21" t="s">
        <v>6806</v>
      </c>
      <c r="O2322" s="21" t="s">
        <v>6450</v>
      </c>
      <c r="U2322" s="1" t="str">
        <f t="shared" si="126"/>
        <v>'617</v>
      </c>
      <c r="AI2322" s="1"/>
      <c r="AM2322" s="1" t="s">
        <v>4224</v>
      </c>
    </row>
    <row r="2323" spans="1:39" x14ac:dyDescent="0.2">
      <c r="A2323" s="21" t="s">
        <v>6278</v>
      </c>
      <c r="B2323" s="21" t="s">
        <v>6279</v>
      </c>
      <c r="C2323" s="58">
        <v>0</v>
      </c>
      <c r="D2323" s="58">
        <v>0</v>
      </c>
      <c r="E2323" s="58">
        <v>264346.73</v>
      </c>
      <c r="F2323" s="58">
        <v>0</v>
      </c>
      <c r="G2323" s="58">
        <v>264346.73</v>
      </c>
      <c r="H2323" s="58">
        <v>0</v>
      </c>
      <c r="I2323" s="58">
        <v>264346.73</v>
      </c>
      <c r="J2323" s="58">
        <v>0</v>
      </c>
      <c r="K2323" s="57">
        <f t="shared" si="125"/>
        <v>264346.73</v>
      </c>
      <c r="L2323" s="21" t="s">
        <v>6742</v>
      </c>
      <c r="M2323" s="1" t="s">
        <v>6940</v>
      </c>
      <c r="N2323" s="21" t="s">
        <v>6806</v>
      </c>
      <c r="O2323" s="21" t="s">
        <v>6450</v>
      </c>
      <c r="U2323" s="1" t="str">
        <f t="shared" si="126"/>
        <v>'617</v>
      </c>
      <c r="AI2323" s="1"/>
      <c r="AM2323" s="1" t="e">
        <v>#N/A</v>
      </c>
    </row>
    <row r="2324" spans="1:39" x14ac:dyDescent="0.2">
      <c r="A2324" s="21" t="s">
        <v>4226</v>
      </c>
      <c r="B2324" s="21" t="s">
        <v>4227</v>
      </c>
      <c r="C2324" s="58">
        <v>0</v>
      </c>
      <c r="D2324" s="58">
        <v>0</v>
      </c>
      <c r="E2324" s="58">
        <v>233049.87</v>
      </c>
      <c r="F2324" s="58">
        <v>0</v>
      </c>
      <c r="G2324" s="58">
        <v>233049.87</v>
      </c>
      <c r="H2324" s="58">
        <v>0</v>
      </c>
      <c r="I2324" s="58">
        <v>233049.87</v>
      </c>
      <c r="J2324" s="58">
        <v>0</v>
      </c>
      <c r="K2324" s="57">
        <f t="shared" si="125"/>
        <v>233049.87</v>
      </c>
      <c r="L2324" s="21" t="s">
        <v>6742</v>
      </c>
      <c r="M2324" s="1" t="s">
        <v>6940</v>
      </c>
      <c r="N2324" s="21" t="s">
        <v>6806</v>
      </c>
      <c r="O2324" s="21" t="s">
        <v>6450</v>
      </c>
      <c r="U2324" s="1" t="str">
        <f t="shared" si="126"/>
        <v>'617</v>
      </c>
      <c r="AI2324" s="1"/>
      <c r="AM2324" s="1" t="s">
        <v>4226</v>
      </c>
    </row>
    <row r="2325" spans="1:39" x14ac:dyDescent="0.2">
      <c r="A2325" s="21" t="s">
        <v>4228</v>
      </c>
      <c r="B2325" s="21" t="s">
        <v>4229</v>
      </c>
      <c r="C2325" s="58">
        <v>0</v>
      </c>
      <c r="D2325" s="58">
        <v>0</v>
      </c>
      <c r="E2325" s="58">
        <v>1252867</v>
      </c>
      <c r="F2325" s="58">
        <v>0</v>
      </c>
      <c r="G2325" s="58">
        <v>1252867</v>
      </c>
      <c r="H2325" s="58">
        <v>0</v>
      </c>
      <c r="I2325" s="58">
        <v>1252867</v>
      </c>
      <c r="J2325" s="58">
        <v>0</v>
      </c>
      <c r="K2325" s="57">
        <f t="shared" si="125"/>
        <v>1252867</v>
      </c>
      <c r="L2325" s="21" t="s">
        <v>6742</v>
      </c>
      <c r="M2325" s="1" t="s">
        <v>6940</v>
      </c>
      <c r="N2325" s="21" t="s">
        <v>6806</v>
      </c>
      <c r="O2325" s="21" t="s">
        <v>6457</v>
      </c>
      <c r="U2325" s="1" t="str">
        <f t="shared" si="126"/>
        <v>'617</v>
      </c>
      <c r="AI2325" s="1"/>
      <c r="AM2325" s="1" t="s">
        <v>4228</v>
      </c>
    </row>
    <row r="2326" spans="1:39" x14ac:dyDescent="0.2">
      <c r="A2326" s="21" t="s">
        <v>4230</v>
      </c>
      <c r="B2326" s="21" t="s">
        <v>4231</v>
      </c>
      <c r="C2326" s="58">
        <v>0</v>
      </c>
      <c r="D2326" s="58">
        <v>0</v>
      </c>
      <c r="E2326" s="58">
        <v>158680.70000000001</v>
      </c>
      <c r="F2326" s="58">
        <v>0</v>
      </c>
      <c r="G2326" s="58">
        <v>158680.70000000001</v>
      </c>
      <c r="H2326" s="58">
        <v>0</v>
      </c>
      <c r="I2326" s="58">
        <v>158680.70000000001</v>
      </c>
      <c r="J2326" s="58">
        <v>0</v>
      </c>
      <c r="K2326" s="57">
        <f t="shared" si="125"/>
        <v>158680.70000000001</v>
      </c>
      <c r="L2326" s="21" t="s">
        <v>6742</v>
      </c>
      <c r="M2326" s="1" t="s">
        <v>6940</v>
      </c>
      <c r="N2326" s="21" t="s">
        <v>6806</v>
      </c>
      <c r="O2326" s="21" t="s">
        <v>6458</v>
      </c>
      <c r="U2326" s="1" t="str">
        <f t="shared" si="126"/>
        <v>'617</v>
      </c>
      <c r="AI2326" s="1"/>
      <c r="AM2326" s="1" t="s">
        <v>4230</v>
      </c>
    </row>
    <row r="2327" spans="1:39" x14ac:dyDescent="0.2">
      <c r="A2327" s="21" t="s">
        <v>4232</v>
      </c>
      <c r="B2327" s="21" t="s">
        <v>4233</v>
      </c>
      <c r="C2327" s="58">
        <v>0</v>
      </c>
      <c r="D2327" s="58">
        <v>0</v>
      </c>
      <c r="E2327" s="58">
        <v>206856</v>
      </c>
      <c r="F2327" s="58">
        <v>0</v>
      </c>
      <c r="G2327" s="58">
        <v>206856</v>
      </c>
      <c r="H2327" s="58">
        <v>0</v>
      </c>
      <c r="I2327" s="58">
        <v>206856</v>
      </c>
      <c r="J2327" s="58">
        <v>0</v>
      </c>
      <c r="K2327" s="57">
        <f t="shared" si="125"/>
        <v>206856</v>
      </c>
      <c r="L2327" s="21" t="s">
        <v>6742</v>
      </c>
      <c r="M2327" s="1" t="s">
        <v>6940</v>
      </c>
      <c r="N2327" s="21" t="s">
        <v>6806</v>
      </c>
      <c r="O2327" s="21" t="s">
        <v>6455</v>
      </c>
      <c r="U2327" s="1" t="str">
        <f t="shared" si="126"/>
        <v>'617</v>
      </c>
      <c r="AI2327" s="1"/>
      <c r="AM2327" s="1" t="s">
        <v>4232</v>
      </c>
    </row>
    <row r="2328" spans="1:39" x14ac:dyDescent="0.2">
      <c r="A2328" s="21" t="s">
        <v>4234</v>
      </c>
      <c r="B2328" s="21" t="s">
        <v>4235</v>
      </c>
      <c r="C2328" s="58">
        <v>0</v>
      </c>
      <c r="D2328" s="58">
        <v>0</v>
      </c>
      <c r="E2328" s="58">
        <v>264457.27</v>
      </c>
      <c r="F2328" s="58">
        <v>0</v>
      </c>
      <c r="G2328" s="58">
        <v>264457.27</v>
      </c>
      <c r="H2328" s="58">
        <v>0</v>
      </c>
      <c r="I2328" s="58">
        <v>264457.27</v>
      </c>
      <c r="J2328" s="58">
        <v>0</v>
      </c>
      <c r="K2328" s="57">
        <f t="shared" si="125"/>
        <v>264457.27</v>
      </c>
      <c r="L2328" s="21" t="s">
        <v>6747</v>
      </c>
      <c r="M2328" s="63">
        <v>9</v>
      </c>
      <c r="N2328" s="21" t="s">
        <v>6804</v>
      </c>
      <c r="O2328" s="21" t="s">
        <v>6493</v>
      </c>
      <c r="U2328" s="1" t="str">
        <f t="shared" si="126"/>
        <v>'631</v>
      </c>
      <c r="AI2328" s="1"/>
      <c r="AM2328" s="1" t="s">
        <v>4234</v>
      </c>
    </row>
    <row r="2329" spans="1:39" x14ac:dyDescent="0.2">
      <c r="A2329" s="21" t="s">
        <v>6280</v>
      </c>
      <c r="B2329" s="21" t="s">
        <v>6281</v>
      </c>
      <c r="C2329" s="58">
        <v>0</v>
      </c>
      <c r="D2329" s="58">
        <v>0</v>
      </c>
      <c r="E2329" s="58">
        <v>28271.5</v>
      </c>
      <c r="F2329" s="58">
        <v>0</v>
      </c>
      <c r="G2329" s="58">
        <v>28271.5</v>
      </c>
      <c r="H2329" s="58">
        <v>0</v>
      </c>
      <c r="I2329" s="58">
        <v>28271.5</v>
      </c>
      <c r="J2329" s="58">
        <v>0</v>
      </c>
      <c r="K2329" s="57">
        <f t="shared" si="125"/>
        <v>28271.5</v>
      </c>
      <c r="L2329" s="21" t="s">
        <v>6747</v>
      </c>
      <c r="M2329" s="63">
        <v>9</v>
      </c>
      <c r="N2329" s="21" t="s">
        <v>6804</v>
      </c>
      <c r="O2329" s="21" t="s">
        <v>6762</v>
      </c>
      <c r="U2329" s="1" t="str">
        <f t="shared" si="126"/>
        <v>'633</v>
      </c>
      <c r="AI2329" s="1"/>
      <c r="AM2329" s="1" t="e">
        <v>#N/A</v>
      </c>
    </row>
    <row r="2330" spans="1:39" x14ac:dyDescent="0.2">
      <c r="A2330" s="21" t="s">
        <v>4236</v>
      </c>
      <c r="B2330" s="21" t="s">
        <v>4237</v>
      </c>
      <c r="C2330" s="58">
        <v>0</v>
      </c>
      <c r="D2330" s="58">
        <v>0</v>
      </c>
      <c r="E2330" s="58">
        <v>19402905.84</v>
      </c>
      <c r="F2330" s="58">
        <v>0</v>
      </c>
      <c r="G2330" s="58">
        <v>19402905.84</v>
      </c>
      <c r="H2330" s="58">
        <v>0</v>
      </c>
      <c r="I2330" s="58">
        <v>19402905.84</v>
      </c>
      <c r="J2330" s="58">
        <v>0</v>
      </c>
      <c r="K2330" s="57">
        <f t="shared" si="125"/>
        <v>19402905.84</v>
      </c>
      <c r="L2330" s="21" t="s">
        <v>6750</v>
      </c>
      <c r="M2330" s="1" t="s">
        <v>6933</v>
      </c>
      <c r="N2330" s="21" t="s">
        <v>6797</v>
      </c>
      <c r="O2330" s="21" t="s">
        <v>6463</v>
      </c>
      <c r="U2330" s="1" t="str">
        <f t="shared" si="126"/>
        <v>'640</v>
      </c>
      <c r="AI2330" s="1"/>
      <c r="AM2330" s="1" t="s">
        <v>4236</v>
      </c>
    </row>
    <row r="2331" spans="1:39" x14ac:dyDescent="0.2">
      <c r="A2331" s="21" t="s">
        <v>4238</v>
      </c>
      <c r="B2331" s="21" t="s">
        <v>4239</v>
      </c>
      <c r="C2331" s="58">
        <v>0</v>
      </c>
      <c r="D2331" s="58">
        <v>0</v>
      </c>
      <c r="E2331" s="58">
        <v>4148111.96</v>
      </c>
      <c r="F2331" s="58">
        <v>0</v>
      </c>
      <c r="G2331" s="58">
        <v>4148111.96</v>
      </c>
      <c r="H2331" s="58">
        <v>0</v>
      </c>
      <c r="I2331" s="58">
        <v>4148111.96</v>
      </c>
      <c r="J2331" s="58">
        <v>0</v>
      </c>
      <c r="K2331" s="57">
        <f t="shared" si="125"/>
        <v>4148111.96</v>
      </c>
      <c r="L2331" s="21" t="s">
        <v>6750</v>
      </c>
      <c r="M2331" s="1" t="s">
        <v>6933</v>
      </c>
      <c r="N2331" s="21" t="s">
        <v>6797</v>
      </c>
      <c r="O2331" s="21" t="s">
        <v>6463</v>
      </c>
      <c r="U2331" s="1" t="str">
        <f t="shared" si="126"/>
        <v>'640</v>
      </c>
      <c r="AI2331" s="1"/>
      <c r="AM2331" s="1" t="s">
        <v>4238</v>
      </c>
    </row>
    <row r="2332" spans="1:39" x14ac:dyDescent="0.2">
      <c r="A2332" s="21" t="s">
        <v>4240</v>
      </c>
      <c r="B2332" s="21" t="s">
        <v>4241</v>
      </c>
      <c r="C2332" s="58">
        <v>0</v>
      </c>
      <c r="D2332" s="58">
        <v>0</v>
      </c>
      <c r="E2332" s="58">
        <v>559882.55000000005</v>
      </c>
      <c r="F2332" s="58">
        <v>0</v>
      </c>
      <c r="G2332" s="58">
        <v>559882.55000000005</v>
      </c>
      <c r="H2332" s="58">
        <v>0</v>
      </c>
      <c r="I2332" s="58">
        <v>559882.55000000005</v>
      </c>
      <c r="J2332" s="58">
        <v>0</v>
      </c>
      <c r="K2332" s="57">
        <f t="shared" si="125"/>
        <v>559882.55000000005</v>
      </c>
      <c r="L2332" s="21" t="s">
        <v>6750</v>
      </c>
      <c r="M2332" s="1" t="s">
        <v>6933</v>
      </c>
      <c r="N2332" s="21" t="s">
        <v>6797</v>
      </c>
      <c r="O2332" s="21" t="s">
        <v>6764</v>
      </c>
      <c r="U2332" s="1" t="str">
        <f t="shared" si="126"/>
        <v>'640</v>
      </c>
      <c r="AI2332" s="1"/>
      <c r="AM2332" s="1" t="s">
        <v>4240</v>
      </c>
    </row>
    <row r="2333" spans="1:39" x14ac:dyDescent="0.2">
      <c r="A2333" s="21" t="s">
        <v>4242</v>
      </c>
      <c r="B2333" s="21" t="s">
        <v>4243</v>
      </c>
      <c r="C2333" s="58">
        <v>0</v>
      </c>
      <c r="D2333" s="58">
        <v>0</v>
      </c>
      <c r="E2333" s="58">
        <v>559044.41</v>
      </c>
      <c r="F2333" s="58">
        <v>0</v>
      </c>
      <c r="G2333" s="58">
        <v>559044.41</v>
      </c>
      <c r="H2333" s="58">
        <v>0</v>
      </c>
      <c r="I2333" s="58">
        <v>559044.41</v>
      </c>
      <c r="J2333" s="58">
        <v>0</v>
      </c>
      <c r="K2333" s="57">
        <f t="shared" si="125"/>
        <v>559044.41</v>
      </c>
      <c r="L2333" s="21" t="s">
        <v>6750</v>
      </c>
      <c r="M2333" s="1" t="s">
        <v>6933</v>
      </c>
      <c r="N2333" s="21" t="s">
        <v>6797</v>
      </c>
      <c r="O2333" s="21" t="s">
        <v>6765</v>
      </c>
      <c r="U2333" s="1" t="str">
        <f t="shared" si="126"/>
        <v>'640</v>
      </c>
      <c r="AI2333" s="1"/>
      <c r="AM2333" s="1" t="s">
        <v>4242</v>
      </c>
    </row>
    <row r="2334" spans="1:39" x14ac:dyDescent="0.2">
      <c r="A2334" s="21" t="s">
        <v>4244</v>
      </c>
      <c r="B2334" s="21" t="s">
        <v>4245</v>
      </c>
      <c r="C2334" s="58">
        <v>0</v>
      </c>
      <c r="D2334" s="58">
        <v>0</v>
      </c>
      <c r="E2334" s="58">
        <v>1849100.32</v>
      </c>
      <c r="F2334" s="58">
        <v>0</v>
      </c>
      <c r="G2334" s="58">
        <v>1849100.32</v>
      </c>
      <c r="H2334" s="58">
        <v>0</v>
      </c>
      <c r="I2334" s="58">
        <v>1849100.32</v>
      </c>
      <c r="J2334" s="58">
        <v>0</v>
      </c>
      <c r="K2334" s="57">
        <f t="shared" si="125"/>
        <v>1849100.32</v>
      </c>
      <c r="L2334" s="21" t="s">
        <v>6750</v>
      </c>
      <c r="M2334" s="1" t="s">
        <v>6933</v>
      </c>
      <c r="N2334" s="21" t="s">
        <v>6797</v>
      </c>
      <c r="O2334" s="21" t="s">
        <v>6464</v>
      </c>
      <c r="U2334" s="1" t="str">
        <f t="shared" si="126"/>
        <v>'641</v>
      </c>
      <c r="AI2334" s="1"/>
      <c r="AM2334" s="1" t="s">
        <v>4244</v>
      </c>
    </row>
    <row r="2335" spans="1:39" x14ac:dyDescent="0.2">
      <c r="A2335" s="21" t="s">
        <v>4246</v>
      </c>
      <c r="B2335" s="21" t="s">
        <v>4247</v>
      </c>
      <c r="C2335" s="58">
        <v>0</v>
      </c>
      <c r="D2335" s="58">
        <v>0</v>
      </c>
      <c r="E2335" s="58">
        <v>35695.440000000002</v>
      </c>
      <c r="F2335" s="58">
        <v>0</v>
      </c>
      <c r="G2335" s="58">
        <v>35695.440000000002</v>
      </c>
      <c r="H2335" s="58">
        <v>0</v>
      </c>
      <c r="I2335" s="58">
        <v>35695.440000000002</v>
      </c>
      <c r="J2335" s="58">
        <v>0</v>
      </c>
      <c r="K2335" s="57">
        <f t="shared" si="125"/>
        <v>35695.440000000002</v>
      </c>
      <c r="L2335" s="21" t="s">
        <v>6750</v>
      </c>
      <c r="M2335" s="1" t="s">
        <v>6933</v>
      </c>
      <c r="N2335" s="21" t="s">
        <v>6797</v>
      </c>
      <c r="O2335" s="21" t="s">
        <v>6464</v>
      </c>
      <c r="U2335" s="1" t="str">
        <f t="shared" si="126"/>
        <v>'641</v>
      </c>
      <c r="AI2335" s="1"/>
      <c r="AM2335" s="1" t="s">
        <v>4246</v>
      </c>
    </row>
    <row r="2336" spans="1:39" x14ac:dyDescent="0.2">
      <c r="A2336" s="21" t="s">
        <v>4248</v>
      </c>
      <c r="B2336" s="21" t="s">
        <v>4249</v>
      </c>
      <c r="C2336" s="58">
        <v>0</v>
      </c>
      <c r="D2336" s="58">
        <v>0</v>
      </c>
      <c r="E2336" s="58">
        <v>256043.28</v>
      </c>
      <c r="F2336" s="58">
        <v>0</v>
      </c>
      <c r="G2336" s="58">
        <v>256043.28</v>
      </c>
      <c r="H2336" s="58">
        <v>0</v>
      </c>
      <c r="I2336" s="58">
        <v>256043.28</v>
      </c>
      <c r="J2336" s="58">
        <v>0</v>
      </c>
      <c r="K2336" s="57">
        <f t="shared" si="125"/>
        <v>256043.28</v>
      </c>
      <c r="L2336" s="21" t="s">
        <v>6750</v>
      </c>
      <c r="M2336" s="1" t="s">
        <v>6933</v>
      </c>
      <c r="N2336" s="21" t="s">
        <v>6797</v>
      </c>
      <c r="O2336" s="21" t="s">
        <v>6465</v>
      </c>
      <c r="U2336" s="1" t="str">
        <f t="shared" si="126"/>
        <v>'642</v>
      </c>
      <c r="AI2336" s="1"/>
      <c r="AM2336" s="1" t="s">
        <v>4248</v>
      </c>
    </row>
    <row r="2337" spans="1:39" x14ac:dyDescent="0.2">
      <c r="A2337" s="21" t="s">
        <v>6282</v>
      </c>
      <c r="B2337" s="21" t="s">
        <v>6283</v>
      </c>
      <c r="C2337" s="58">
        <v>0</v>
      </c>
      <c r="D2337" s="58">
        <v>0</v>
      </c>
      <c r="E2337" s="58">
        <v>0</v>
      </c>
      <c r="F2337" s="58">
        <v>0</v>
      </c>
      <c r="G2337" s="58">
        <v>0</v>
      </c>
      <c r="H2337" s="58">
        <v>0</v>
      </c>
      <c r="I2337" s="58">
        <v>0</v>
      </c>
      <c r="J2337" s="58">
        <v>0</v>
      </c>
      <c r="K2337" s="57">
        <f t="shared" si="125"/>
        <v>0</v>
      </c>
      <c r="L2337" s="21" t="s">
        <v>6750</v>
      </c>
      <c r="M2337" s="1" t="s">
        <v>6933</v>
      </c>
      <c r="N2337" s="21" t="s">
        <v>6797</v>
      </c>
      <c r="O2337" s="21" t="s">
        <v>6768</v>
      </c>
      <c r="U2337" s="1" t="str">
        <f t="shared" si="126"/>
        <v>'642</v>
      </c>
      <c r="AI2337" s="1"/>
      <c r="AM2337" s="1" t="e">
        <v>#N/A</v>
      </c>
    </row>
    <row r="2338" spans="1:39" x14ac:dyDescent="0.2">
      <c r="A2338" s="21" t="s">
        <v>4250</v>
      </c>
      <c r="B2338" s="21" t="s">
        <v>4251</v>
      </c>
      <c r="C2338" s="58">
        <v>0</v>
      </c>
      <c r="D2338" s="58">
        <v>0</v>
      </c>
      <c r="E2338" s="58">
        <v>11900792.01</v>
      </c>
      <c r="F2338" s="58">
        <v>0</v>
      </c>
      <c r="G2338" s="58">
        <v>11900792.01</v>
      </c>
      <c r="H2338" s="58">
        <v>0</v>
      </c>
      <c r="I2338" s="58">
        <v>11900792.01</v>
      </c>
      <c r="J2338" s="58">
        <v>0</v>
      </c>
      <c r="K2338" s="57">
        <f t="shared" si="125"/>
        <v>11900792.01</v>
      </c>
      <c r="L2338" s="21" t="s">
        <v>6755</v>
      </c>
      <c r="M2338" s="63">
        <v>8</v>
      </c>
      <c r="N2338" s="21" t="s">
        <v>6800</v>
      </c>
      <c r="O2338" s="21" t="s">
        <v>6756</v>
      </c>
      <c r="P2338" s="21" t="s">
        <v>6468</v>
      </c>
      <c r="U2338" s="1" t="str">
        <f t="shared" si="126"/>
        <v>'650</v>
      </c>
      <c r="AI2338" s="1"/>
      <c r="AM2338" s="1" t="s">
        <v>4250</v>
      </c>
    </row>
    <row r="2339" spans="1:39" x14ac:dyDescent="0.2">
      <c r="A2339" s="21" t="s">
        <v>4252</v>
      </c>
      <c r="B2339" s="21" t="s">
        <v>6284</v>
      </c>
      <c r="C2339" s="58">
        <v>0</v>
      </c>
      <c r="D2339" s="58">
        <v>0</v>
      </c>
      <c r="E2339" s="58">
        <v>191683.34</v>
      </c>
      <c r="F2339" s="58">
        <v>0</v>
      </c>
      <c r="G2339" s="58">
        <v>191683.34</v>
      </c>
      <c r="H2339" s="58">
        <v>0</v>
      </c>
      <c r="I2339" s="58">
        <v>191683.34</v>
      </c>
      <c r="J2339" s="58">
        <v>0</v>
      </c>
      <c r="K2339" s="57">
        <f t="shared" si="125"/>
        <v>191683.34</v>
      </c>
      <c r="L2339" s="21" t="s">
        <v>6755</v>
      </c>
      <c r="M2339" s="63">
        <v>8</v>
      </c>
      <c r="N2339" s="21" t="s">
        <v>6800</v>
      </c>
      <c r="O2339" s="21" t="s">
        <v>6756</v>
      </c>
      <c r="P2339" s="21" t="s">
        <v>6468</v>
      </c>
      <c r="U2339" s="1" t="str">
        <f t="shared" si="126"/>
        <v>'651</v>
      </c>
      <c r="AI2339" s="1"/>
      <c r="AM2339" s="1" t="s">
        <v>4252</v>
      </c>
    </row>
    <row r="2340" spans="1:39" x14ac:dyDescent="0.2">
      <c r="A2340" s="21" t="s">
        <v>4253</v>
      </c>
      <c r="B2340" s="21" t="s">
        <v>4254</v>
      </c>
      <c r="C2340" s="58">
        <v>0</v>
      </c>
      <c r="D2340" s="58">
        <v>0</v>
      </c>
      <c r="E2340" s="58">
        <v>1129217.2</v>
      </c>
      <c r="F2340" s="58">
        <v>0</v>
      </c>
      <c r="G2340" s="58">
        <v>1129217.2</v>
      </c>
      <c r="H2340" s="58">
        <v>0</v>
      </c>
      <c r="I2340" s="58">
        <v>1129217.2</v>
      </c>
      <c r="J2340" s="58">
        <v>0</v>
      </c>
      <c r="K2340" s="57">
        <f t="shared" si="125"/>
        <v>1129217.2</v>
      </c>
      <c r="L2340" s="21" t="s">
        <v>6755</v>
      </c>
      <c r="M2340" s="63">
        <v>8</v>
      </c>
      <c r="N2340" s="21" t="s">
        <v>6800</v>
      </c>
      <c r="O2340" s="21" t="s">
        <v>6756</v>
      </c>
      <c r="P2340" s="21" t="s">
        <v>6753</v>
      </c>
      <c r="U2340" s="1" t="str">
        <f t="shared" si="126"/>
        <v>'652</v>
      </c>
      <c r="AI2340" s="1"/>
      <c r="AM2340" s="1" t="s">
        <v>4253</v>
      </c>
    </row>
    <row r="2341" spans="1:39" x14ac:dyDescent="0.2">
      <c r="A2341" s="21" t="s">
        <v>4255</v>
      </c>
      <c r="B2341" s="21" t="s">
        <v>4256</v>
      </c>
      <c r="C2341" s="58">
        <v>0</v>
      </c>
      <c r="D2341" s="58">
        <v>0</v>
      </c>
      <c r="E2341" s="58">
        <v>3780233.24</v>
      </c>
      <c r="F2341" s="58">
        <v>0</v>
      </c>
      <c r="G2341" s="58">
        <v>3780233.24</v>
      </c>
      <c r="H2341" s="58">
        <v>0</v>
      </c>
      <c r="I2341" s="58">
        <v>3780233.24</v>
      </c>
      <c r="J2341" s="58">
        <v>0</v>
      </c>
      <c r="K2341" s="57">
        <f t="shared" si="125"/>
        <v>3780233.24</v>
      </c>
      <c r="L2341" s="21" t="s">
        <v>6755</v>
      </c>
      <c r="M2341" s="63">
        <v>8</v>
      </c>
      <c r="N2341" s="21" t="s">
        <v>6800</v>
      </c>
      <c r="O2341" s="21" t="s">
        <v>6756</v>
      </c>
      <c r="P2341" s="21" t="s">
        <v>6753</v>
      </c>
      <c r="U2341" s="1" t="str">
        <f t="shared" si="126"/>
        <v>'653</v>
      </c>
      <c r="AI2341" s="1"/>
      <c r="AM2341" s="1" t="s">
        <v>4255</v>
      </c>
    </row>
    <row r="2342" spans="1:39" x14ac:dyDescent="0.2">
      <c r="A2342" s="21" t="s">
        <v>4257</v>
      </c>
      <c r="B2342" s="21" t="s">
        <v>4258</v>
      </c>
      <c r="C2342" s="58">
        <v>0</v>
      </c>
      <c r="D2342" s="58">
        <v>0</v>
      </c>
      <c r="E2342" s="58">
        <v>2479788.2599999998</v>
      </c>
      <c r="F2342" s="58">
        <v>0</v>
      </c>
      <c r="G2342" s="58">
        <v>2479788.2599999998</v>
      </c>
      <c r="H2342" s="58">
        <v>0</v>
      </c>
      <c r="I2342" s="58">
        <v>2479788.2599999998</v>
      </c>
      <c r="J2342" s="58">
        <v>0</v>
      </c>
      <c r="K2342" s="57">
        <f t="shared" si="125"/>
        <v>2479788.2599999998</v>
      </c>
      <c r="L2342" s="21" t="s">
        <v>6755</v>
      </c>
      <c r="M2342" s="63">
        <v>8</v>
      </c>
      <c r="N2342" s="21" t="s">
        <v>6800</v>
      </c>
      <c r="O2342" s="21" t="s">
        <v>6756</v>
      </c>
      <c r="P2342" s="21" t="s">
        <v>6753</v>
      </c>
      <c r="U2342" s="1" t="str">
        <f t="shared" si="126"/>
        <v>'653</v>
      </c>
      <c r="AI2342" s="1"/>
      <c r="AM2342" s="1" t="s">
        <v>4257</v>
      </c>
    </row>
    <row r="2343" spans="1:39" x14ac:dyDescent="0.2">
      <c r="A2343" s="21" t="s">
        <v>4259</v>
      </c>
      <c r="B2343" s="21" t="s">
        <v>4260</v>
      </c>
      <c r="C2343" s="58">
        <v>0</v>
      </c>
      <c r="D2343" s="58">
        <v>0</v>
      </c>
      <c r="E2343" s="58">
        <v>219399.45</v>
      </c>
      <c r="F2343" s="58">
        <v>0</v>
      </c>
      <c r="G2343" s="58">
        <v>219399.45</v>
      </c>
      <c r="H2343" s="58">
        <v>0</v>
      </c>
      <c r="I2343" s="58">
        <v>219399.45</v>
      </c>
      <c r="J2343" s="58">
        <v>0</v>
      </c>
      <c r="K2343" s="57">
        <f t="shared" si="125"/>
        <v>219399.45</v>
      </c>
      <c r="L2343" s="21" t="s">
        <v>6755</v>
      </c>
      <c r="M2343" s="63">
        <v>8</v>
      </c>
      <c r="N2343" s="21" t="s">
        <v>6800</v>
      </c>
      <c r="O2343" s="21" t="s">
        <v>6756</v>
      </c>
      <c r="P2343" s="21" t="s">
        <v>6753</v>
      </c>
      <c r="U2343" s="1" t="str">
        <f t="shared" si="126"/>
        <v>'653</v>
      </c>
      <c r="AI2343" s="1"/>
      <c r="AM2343" s="1" t="s">
        <v>4259</v>
      </c>
    </row>
    <row r="2344" spans="1:39" x14ac:dyDescent="0.2">
      <c r="A2344" s="21" t="s">
        <v>4261</v>
      </c>
      <c r="B2344" s="21" t="s">
        <v>4262</v>
      </c>
      <c r="C2344" s="58">
        <v>0</v>
      </c>
      <c r="D2344" s="58">
        <v>0</v>
      </c>
      <c r="E2344" s="58">
        <v>268439.17</v>
      </c>
      <c r="F2344" s="58">
        <v>0</v>
      </c>
      <c r="G2344" s="58">
        <v>268439.17</v>
      </c>
      <c r="H2344" s="58">
        <v>0</v>
      </c>
      <c r="I2344" s="58">
        <v>268439.17</v>
      </c>
      <c r="J2344" s="58">
        <v>0</v>
      </c>
      <c r="K2344" s="57">
        <f t="shared" si="125"/>
        <v>268439.17</v>
      </c>
      <c r="L2344" s="21" t="s">
        <v>6755</v>
      </c>
      <c r="M2344" s="63">
        <v>8</v>
      </c>
      <c r="N2344" s="21" t="s">
        <v>6800</v>
      </c>
      <c r="O2344" s="21" t="s">
        <v>6756</v>
      </c>
      <c r="P2344" s="21" t="s">
        <v>6753</v>
      </c>
      <c r="U2344" s="1" t="str">
        <f t="shared" si="126"/>
        <v>'653</v>
      </c>
      <c r="AI2344" s="1"/>
      <c r="AM2344" s="1" t="s">
        <v>4261</v>
      </c>
    </row>
    <row r="2345" spans="1:39" x14ac:dyDescent="0.2">
      <c r="A2345" s="21" t="s">
        <v>4263</v>
      </c>
      <c r="B2345" s="21" t="s">
        <v>4264</v>
      </c>
      <c r="C2345" s="58">
        <v>0</v>
      </c>
      <c r="D2345" s="58">
        <v>0</v>
      </c>
      <c r="E2345" s="58">
        <v>5631.16</v>
      </c>
      <c r="F2345" s="58">
        <v>0</v>
      </c>
      <c r="G2345" s="58">
        <v>5631.16</v>
      </c>
      <c r="H2345" s="58">
        <v>0</v>
      </c>
      <c r="I2345" s="58">
        <v>5631.16</v>
      </c>
      <c r="J2345" s="58">
        <v>0</v>
      </c>
      <c r="K2345" s="57">
        <f t="shared" si="125"/>
        <v>5631.16</v>
      </c>
      <c r="L2345" s="21" t="s">
        <v>6755</v>
      </c>
      <c r="M2345" s="63">
        <v>8</v>
      </c>
      <c r="N2345" s="21" t="s">
        <v>6800</v>
      </c>
      <c r="O2345" s="21" t="s">
        <v>6756</v>
      </c>
      <c r="P2345" s="21" t="s">
        <v>6753</v>
      </c>
      <c r="U2345" s="1" t="str">
        <f t="shared" si="126"/>
        <v>'653</v>
      </c>
      <c r="AI2345" s="1"/>
      <c r="AM2345" s="1" t="s">
        <v>4263</v>
      </c>
    </row>
    <row r="2346" spans="1:39" x14ac:dyDescent="0.2">
      <c r="A2346" s="21" t="s">
        <v>4265</v>
      </c>
      <c r="B2346" s="21" t="s">
        <v>4266</v>
      </c>
      <c r="C2346" s="58">
        <v>0</v>
      </c>
      <c r="D2346" s="58">
        <v>0</v>
      </c>
      <c r="E2346" s="58">
        <v>5631.16</v>
      </c>
      <c r="F2346" s="58">
        <v>0</v>
      </c>
      <c r="G2346" s="58">
        <v>5631.16</v>
      </c>
      <c r="H2346" s="58">
        <v>0</v>
      </c>
      <c r="I2346" s="58">
        <v>5631.16</v>
      </c>
      <c r="J2346" s="58">
        <v>0</v>
      </c>
      <c r="K2346" s="57">
        <f t="shared" si="125"/>
        <v>5631.16</v>
      </c>
      <c r="L2346" s="21" t="s">
        <v>6755</v>
      </c>
      <c r="M2346" s="63">
        <v>8</v>
      </c>
      <c r="N2346" s="21" t="s">
        <v>6800</v>
      </c>
      <c r="O2346" s="21" t="s">
        <v>6756</v>
      </c>
      <c r="P2346" s="21" t="s">
        <v>6753</v>
      </c>
      <c r="U2346" s="1" t="str">
        <f t="shared" si="126"/>
        <v>'653</v>
      </c>
      <c r="AI2346" s="1"/>
      <c r="AM2346" s="1" t="s">
        <v>4265</v>
      </c>
    </row>
    <row r="2347" spans="1:39" x14ac:dyDescent="0.2">
      <c r="A2347" s="21" t="s">
        <v>4267</v>
      </c>
      <c r="B2347" s="21" t="s">
        <v>4268</v>
      </c>
      <c r="C2347" s="58">
        <v>0</v>
      </c>
      <c r="D2347" s="58">
        <v>0</v>
      </c>
      <c r="E2347" s="58">
        <v>315194.65000000002</v>
      </c>
      <c r="F2347" s="58">
        <v>0</v>
      </c>
      <c r="G2347" s="58">
        <v>315194.65000000002</v>
      </c>
      <c r="H2347" s="58">
        <v>0</v>
      </c>
      <c r="I2347" s="58">
        <v>315194.65000000002</v>
      </c>
      <c r="J2347" s="58">
        <v>0</v>
      </c>
      <c r="K2347" s="57">
        <f t="shared" si="125"/>
        <v>315194.65000000002</v>
      </c>
      <c r="L2347" s="21" t="s">
        <v>6755</v>
      </c>
      <c r="M2347" s="63">
        <v>8</v>
      </c>
      <c r="N2347" s="21" t="s">
        <v>6800</v>
      </c>
      <c r="O2347" s="21" t="s">
        <v>6756</v>
      </c>
      <c r="P2347" s="21" t="s">
        <v>6754</v>
      </c>
      <c r="U2347" s="1" t="str">
        <f t="shared" si="126"/>
        <v>'654</v>
      </c>
      <c r="AI2347" s="1"/>
      <c r="AM2347" s="1" t="s">
        <v>4267</v>
      </c>
    </row>
    <row r="2348" spans="1:39" x14ac:dyDescent="0.2">
      <c r="A2348" s="21" t="s">
        <v>6285</v>
      </c>
      <c r="B2348" s="21" t="s">
        <v>6286</v>
      </c>
      <c r="C2348" s="58">
        <v>0</v>
      </c>
      <c r="D2348" s="58">
        <v>0</v>
      </c>
      <c r="E2348" s="58">
        <v>45549.97</v>
      </c>
      <c r="F2348" s="58">
        <v>0</v>
      </c>
      <c r="G2348" s="58">
        <v>45549.97</v>
      </c>
      <c r="H2348" s="58">
        <v>0</v>
      </c>
      <c r="I2348" s="58">
        <v>45549.97</v>
      </c>
      <c r="J2348" s="58">
        <v>0</v>
      </c>
      <c r="K2348" s="57">
        <f t="shared" si="125"/>
        <v>45549.97</v>
      </c>
      <c r="L2348" s="21" t="s">
        <v>6755</v>
      </c>
      <c r="M2348" s="63">
        <v>8</v>
      </c>
      <c r="N2348" s="21" t="s">
        <v>6800</v>
      </c>
      <c r="O2348" s="21" t="s">
        <v>6756</v>
      </c>
      <c r="P2348" s="21" t="s">
        <v>6754</v>
      </c>
      <c r="U2348" s="1" t="str">
        <f t="shared" si="126"/>
        <v>'654</v>
      </c>
      <c r="AI2348" s="1"/>
      <c r="AM2348" s="1" t="e">
        <v>#N/A</v>
      </c>
    </row>
    <row r="2349" spans="1:39" x14ac:dyDescent="0.2">
      <c r="A2349" s="21" t="s">
        <v>4269</v>
      </c>
      <c r="B2349" s="21" t="s">
        <v>4270</v>
      </c>
      <c r="C2349" s="58">
        <v>0</v>
      </c>
      <c r="D2349" s="58">
        <v>0</v>
      </c>
      <c r="E2349" s="58">
        <v>434904.13</v>
      </c>
      <c r="F2349" s="58">
        <v>0</v>
      </c>
      <c r="G2349" s="58">
        <v>434904.13</v>
      </c>
      <c r="H2349" s="58">
        <v>0</v>
      </c>
      <c r="I2349" s="58">
        <v>434904.13</v>
      </c>
      <c r="J2349" s="58">
        <v>0</v>
      </c>
      <c r="K2349" s="57">
        <f t="shared" si="125"/>
        <v>434904.13</v>
      </c>
      <c r="L2349" s="21" t="s">
        <v>6755</v>
      </c>
      <c r="M2349" s="63">
        <v>8</v>
      </c>
      <c r="N2349" s="21" t="s">
        <v>6800</v>
      </c>
      <c r="O2349" s="21" t="s">
        <v>6756</v>
      </c>
      <c r="P2349" s="21" t="s">
        <v>6460</v>
      </c>
      <c r="U2349" s="1" t="str">
        <f t="shared" si="126"/>
        <v>'655</v>
      </c>
      <c r="AI2349" s="1"/>
      <c r="AM2349" s="1" t="s">
        <v>4269</v>
      </c>
    </row>
    <row r="2350" spans="1:39" x14ac:dyDescent="0.2">
      <c r="A2350" s="21" t="s">
        <v>4271</v>
      </c>
      <c r="B2350" s="21" t="s">
        <v>4272</v>
      </c>
      <c r="C2350" s="58">
        <v>0</v>
      </c>
      <c r="D2350" s="58">
        <v>0</v>
      </c>
      <c r="E2350" s="58">
        <v>21585.21</v>
      </c>
      <c r="F2350" s="58">
        <v>0</v>
      </c>
      <c r="G2350" s="58">
        <v>21585.21</v>
      </c>
      <c r="H2350" s="58">
        <v>0</v>
      </c>
      <c r="I2350" s="58">
        <v>21585.21</v>
      </c>
      <c r="J2350" s="58">
        <v>0</v>
      </c>
      <c r="K2350" s="57">
        <f t="shared" si="125"/>
        <v>21585.21</v>
      </c>
      <c r="L2350" s="21" t="s">
        <v>6755</v>
      </c>
      <c r="M2350" s="63">
        <v>8</v>
      </c>
      <c r="N2350" s="21" t="s">
        <v>6800</v>
      </c>
      <c r="O2350" s="21" t="s">
        <v>6756</v>
      </c>
      <c r="P2350" s="21" t="s">
        <v>6460</v>
      </c>
      <c r="U2350" s="1" t="str">
        <f t="shared" si="126"/>
        <v>'655</v>
      </c>
      <c r="AI2350" s="1"/>
      <c r="AM2350" s="1" t="s">
        <v>4271</v>
      </c>
    </row>
    <row r="2351" spans="1:39" x14ac:dyDescent="0.2">
      <c r="A2351" s="21" t="s">
        <v>4273</v>
      </c>
      <c r="B2351" s="21" t="s">
        <v>4274</v>
      </c>
      <c r="C2351" s="58">
        <v>0</v>
      </c>
      <c r="D2351" s="58">
        <v>0</v>
      </c>
      <c r="E2351" s="58">
        <v>42399.41</v>
      </c>
      <c r="F2351" s="58">
        <v>0</v>
      </c>
      <c r="G2351" s="58">
        <v>42399.41</v>
      </c>
      <c r="H2351" s="58">
        <v>0</v>
      </c>
      <c r="I2351" s="58">
        <v>42399.41</v>
      </c>
      <c r="J2351" s="58">
        <v>0</v>
      </c>
      <c r="K2351" s="57">
        <f t="shared" si="125"/>
        <v>42399.41</v>
      </c>
      <c r="L2351" s="21" t="s">
        <v>6755</v>
      </c>
      <c r="M2351" s="63">
        <v>8</v>
      </c>
      <c r="N2351" s="21" t="s">
        <v>6800</v>
      </c>
      <c r="O2351" s="21" t="s">
        <v>6756</v>
      </c>
      <c r="P2351" s="21" t="s">
        <v>6460</v>
      </c>
      <c r="U2351" s="1" t="str">
        <f t="shared" si="126"/>
        <v>'655</v>
      </c>
      <c r="AI2351" s="1"/>
      <c r="AM2351" s="1" t="s">
        <v>4273</v>
      </c>
    </row>
    <row r="2352" spans="1:39" x14ac:dyDescent="0.2">
      <c r="A2352" s="124" t="s">
        <v>4275</v>
      </c>
      <c r="B2352" s="124" t="s">
        <v>4276</v>
      </c>
      <c r="C2352" s="58">
        <v>0</v>
      </c>
      <c r="D2352" s="58">
        <v>0</v>
      </c>
      <c r="E2352" s="58">
        <v>100640.84</v>
      </c>
      <c r="F2352" s="58">
        <v>0</v>
      </c>
      <c r="G2352" s="58">
        <v>100640.84</v>
      </c>
      <c r="H2352" s="58">
        <v>0</v>
      </c>
      <c r="I2352" s="58">
        <v>100640.84</v>
      </c>
      <c r="J2352" s="58">
        <v>0</v>
      </c>
      <c r="K2352" s="57">
        <f t="shared" si="125"/>
        <v>100640.84</v>
      </c>
      <c r="L2352" s="21" t="s">
        <v>6755</v>
      </c>
      <c r="M2352" s="63">
        <v>8</v>
      </c>
      <c r="N2352" s="21" t="s">
        <v>6800</v>
      </c>
      <c r="O2352" s="124" t="s">
        <v>6757</v>
      </c>
      <c r="P2352" s="21" t="s">
        <v>6757</v>
      </c>
      <c r="U2352" s="1" t="str">
        <f t="shared" si="126"/>
        <v>'655</v>
      </c>
      <c r="AI2352" s="1"/>
      <c r="AM2352" s="1" t="s">
        <v>4275</v>
      </c>
    </row>
    <row r="2353" spans="1:39" x14ac:dyDescent="0.2">
      <c r="A2353" s="124" t="s">
        <v>4277</v>
      </c>
      <c r="B2353" s="124" t="s">
        <v>4278</v>
      </c>
      <c r="C2353" s="58">
        <v>0</v>
      </c>
      <c r="D2353" s="58">
        <v>0</v>
      </c>
      <c r="E2353" s="58">
        <v>382089.84</v>
      </c>
      <c r="F2353" s="58">
        <v>0</v>
      </c>
      <c r="G2353" s="58">
        <v>382089.84</v>
      </c>
      <c r="H2353" s="58">
        <v>0</v>
      </c>
      <c r="I2353" s="58">
        <v>382089.84</v>
      </c>
      <c r="J2353" s="58">
        <v>0</v>
      </c>
      <c r="K2353" s="57">
        <f t="shared" si="125"/>
        <v>382089.84</v>
      </c>
      <c r="L2353" s="21" t="s">
        <v>6755</v>
      </c>
      <c r="M2353" s="63">
        <v>8</v>
      </c>
      <c r="N2353" s="21" t="s">
        <v>6800</v>
      </c>
      <c r="O2353" s="124" t="s">
        <v>6757</v>
      </c>
      <c r="P2353" s="21" t="s">
        <v>6757</v>
      </c>
      <c r="U2353" s="1" t="str">
        <f t="shared" si="126"/>
        <v>'655</v>
      </c>
      <c r="AI2353" s="1"/>
      <c r="AM2353" s="1" t="s">
        <v>4277</v>
      </c>
    </row>
    <row r="2354" spans="1:39" x14ac:dyDescent="0.2">
      <c r="A2354" s="21" t="s">
        <v>4279</v>
      </c>
      <c r="B2354" s="21" t="s">
        <v>4280</v>
      </c>
      <c r="C2354" s="58">
        <v>0</v>
      </c>
      <c r="D2354" s="58">
        <v>0</v>
      </c>
      <c r="E2354" s="58">
        <v>807029.8</v>
      </c>
      <c r="F2354" s="58">
        <v>0</v>
      </c>
      <c r="G2354" s="58">
        <v>807029.8</v>
      </c>
      <c r="H2354" s="58">
        <v>0</v>
      </c>
      <c r="I2354" s="58">
        <v>807029.8</v>
      </c>
      <c r="J2354" s="58">
        <v>0</v>
      </c>
      <c r="K2354" s="57">
        <f t="shared" si="125"/>
        <v>807029.8</v>
      </c>
      <c r="L2354" s="21" t="s">
        <v>6755</v>
      </c>
      <c r="M2354" s="63">
        <v>8</v>
      </c>
      <c r="N2354" s="21" t="s">
        <v>6800</v>
      </c>
      <c r="O2354" s="21" t="s">
        <v>6757</v>
      </c>
      <c r="P2354" s="21" t="s">
        <v>6466</v>
      </c>
      <c r="U2354" s="1" t="str">
        <f t="shared" si="126"/>
        <v>'660</v>
      </c>
      <c r="AI2354" s="1"/>
      <c r="AM2354" s="1" t="s">
        <v>4279</v>
      </c>
    </row>
    <row r="2355" spans="1:39" x14ac:dyDescent="0.2">
      <c r="A2355" s="21" t="s">
        <v>4281</v>
      </c>
      <c r="B2355" s="21" t="s">
        <v>4282</v>
      </c>
      <c r="C2355" s="58">
        <v>0</v>
      </c>
      <c r="D2355" s="58">
        <v>0</v>
      </c>
      <c r="E2355" s="58">
        <v>31557.67</v>
      </c>
      <c r="F2355" s="58">
        <v>0</v>
      </c>
      <c r="G2355" s="58">
        <v>31557.67</v>
      </c>
      <c r="H2355" s="58">
        <v>0</v>
      </c>
      <c r="I2355" s="58">
        <v>31557.67</v>
      </c>
      <c r="J2355" s="58">
        <v>0</v>
      </c>
      <c r="K2355" s="57">
        <f t="shared" si="125"/>
        <v>31557.67</v>
      </c>
      <c r="L2355" s="21" t="s">
        <v>6755</v>
      </c>
      <c r="M2355" s="63">
        <v>8</v>
      </c>
      <c r="N2355" s="21" t="s">
        <v>6800</v>
      </c>
      <c r="O2355" s="21" t="s">
        <v>6757</v>
      </c>
      <c r="P2355" s="21" t="s">
        <v>6466</v>
      </c>
      <c r="U2355" s="1" t="str">
        <f t="shared" si="126"/>
        <v>'660</v>
      </c>
      <c r="AI2355" s="1"/>
      <c r="AM2355" s="1" t="s">
        <v>4281</v>
      </c>
    </row>
    <row r="2356" spans="1:39" x14ac:dyDescent="0.2">
      <c r="A2356" s="21" t="s">
        <v>4283</v>
      </c>
      <c r="B2356" s="21" t="s">
        <v>4284</v>
      </c>
      <c r="C2356" s="58">
        <v>0</v>
      </c>
      <c r="D2356" s="58">
        <v>0</v>
      </c>
      <c r="E2356" s="58">
        <v>113325.29</v>
      </c>
      <c r="F2356" s="58">
        <v>0</v>
      </c>
      <c r="G2356" s="58">
        <v>113325.29</v>
      </c>
      <c r="H2356" s="58">
        <v>0</v>
      </c>
      <c r="I2356" s="58">
        <v>113325.29</v>
      </c>
      <c r="J2356" s="58">
        <v>0</v>
      </c>
      <c r="K2356" s="57">
        <f t="shared" si="125"/>
        <v>113325.29</v>
      </c>
      <c r="L2356" s="21" t="s">
        <v>6755</v>
      </c>
      <c r="M2356" s="63">
        <v>8</v>
      </c>
      <c r="N2356" s="21" t="s">
        <v>6800</v>
      </c>
      <c r="O2356" s="21" t="s">
        <v>6757</v>
      </c>
      <c r="P2356" s="21" t="s">
        <v>6466</v>
      </c>
      <c r="U2356" s="1" t="str">
        <f t="shared" si="126"/>
        <v>'660</v>
      </c>
      <c r="AI2356" s="1"/>
      <c r="AM2356" s="1" t="s">
        <v>4283</v>
      </c>
    </row>
    <row r="2357" spans="1:39" x14ac:dyDescent="0.2">
      <c r="A2357" s="21" t="s">
        <v>4285</v>
      </c>
      <c r="B2357" s="21" t="s">
        <v>4286</v>
      </c>
      <c r="C2357" s="58">
        <v>0</v>
      </c>
      <c r="D2357" s="58">
        <v>0</v>
      </c>
      <c r="E2357" s="58">
        <v>450339.52</v>
      </c>
      <c r="F2357" s="58">
        <v>0</v>
      </c>
      <c r="G2357" s="58">
        <v>450339.52</v>
      </c>
      <c r="H2357" s="58">
        <v>0</v>
      </c>
      <c r="I2357" s="58">
        <v>450339.52</v>
      </c>
      <c r="J2357" s="58">
        <v>0</v>
      </c>
      <c r="K2357" s="57">
        <f t="shared" si="125"/>
        <v>450339.52</v>
      </c>
      <c r="L2357" s="21" t="s">
        <v>6755</v>
      </c>
      <c r="M2357" s="63">
        <v>8</v>
      </c>
      <c r="N2357" s="21" t="s">
        <v>6800</v>
      </c>
      <c r="O2357" s="21" t="s">
        <v>6757</v>
      </c>
      <c r="P2357" s="21" t="s">
        <v>6466</v>
      </c>
      <c r="U2357" s="1" t="str">
        <f t="shared" si="126"/>
        <v>'660</v>
      </c>
      <c r="AI2357" s="1"/>
      <c r="AM2357" s="1" t="s">
        <v>4285</v>
      </c>
    </row>
    <row r="2358" spans="1:39" x14ac:dyDescent="0.2">
      <c r="A2358" s="21" t="s">
        <v>4287</v>
      </c>
      <c r="B2358" s="21" t="s">
        <v>4288</v>
      </c>
      <c r="C2358" s="58">
        <v>0</v>
      </c>
      <c r="D2358" s="58">
        <v>0</v>
      </c>
      <c r="E2358" s="58">
        <v>132218.82999999999</v>
      </c>
      <c r="F2358" s="58">
        <v>0</v>
      </c>
      <c r="G2358" s="58">
        <v>132218.82999999999</v>
      </c>
      <c r="H2358" s="58">
        <v>0</v>
      </c>
      <c r="I2358" s="58">
        <v>132218.82999999999</v>
      </c>
      <c r="J2358" s="58">
        <v>0</v>
      </c>
      <c r="K2358" s="57">
        <f t="shared" si="125"/>
        <v>132218.82999999999</v>
      </c>
      <c r="L2358" s="21" t="s">
        <v>6755</v>
      </c>
      <c r="M2358" s="63">
        <v>8</v>
      </c>
      <c r="N2358" s="21" t="s">
        <v>6800</v>
      </c>
      <c r="O2358" s="21" t="s">
        <v>6757</v>
      </c>
      <c r="P2358" s="21" t="s">
        <v>6466</v>
      </c>
      <c r="U2358" s="1" t="str">
        <f t="shared" si="126"/>
        <v>'660</v>
      </c>
      <c r="AI2358" s="1"/>
      <c r="AM2358" s="1" t="s">
        <v>4287</v>
      </c>
    </row>
    <row r="2359" spans="1:39" x14ac:dyDescent="0.2">
      <c r="A2359" s="21" t="s">
        <v>4289</v>
      </c>
      <c r="B2359" s="21" t="s">
        <v>4290</v>
      </c>
      <c r="C2359" s="58">
        <v>0</v>
      </c>
      <c r="D2359" s="58">
        <v>0</v>
      </c>
      <c r="E2359" s="58">
        <v>144369.44</v>
      </c>
      <c r="F2359" s="58">
        <v>0</v>
      </c>
      <c r="G2359" s="58">
        <v>144369.44</v>
      </c>
      <c r="H2359" s="58">
        <v>0</v>
      </c>
      <c r="I2359" s="58">
        <v>144369.44</v>
      </c>
      <c r="J2359" s="58">
        <v>0</v>
      </c>
      <c r="K2359" s="57">
        <f t="shared" si="125"/>
        <v>144369.44</v>
      </c>
      <c r="L2359" s="21" t="s">
        <v>6755</v>
      </c>
      <c r="M2359" s="63">
        <v>8</v>
      </c>
      <c r="N2359" s="21" t="s">
        <v>6800</v>
      </c>
      <c r="O2359" s="21" t="s">
        <v>6757</v>
      </c>
      <c r="P2359" s="21" t="s">
        <v>6466</v>
      </c>
      <c r="U2359" s="1" t="str">
        <f t="shared" si="126"/>
        <v>'660</v>
      </c>
      <c r="AI2359" s="1"/>
      <c r="AM2359" s="1" t="s">
        <v>4289</v>
      </c>
    </row>
    <row r="2360" spans="1:39" x14ac:dyDescent="0.2">
      <c r="A2360" s="21" t="s">
        <v>4291</v>
      </c>
      <c r="B2360" s="21" t="s">
        <v>4292</v>
      </c>
      <c r="C2360" s="58">
        <v>0</v>
      </c>
      <c r="D2360" s="58">
        <v>0</v>
      </c>
      <c r="E2360" s="58">
        <v>25855</v>
      </c>
      <c r="F2360" s="58">
        <v>0</v>
      </c>
      <c r="G2360" s="58">
        <v>25855</v>
      </c>
      <c r="H2360" s="58">
        <v>0</v>
      </c>
      <c r="I2360" s="58">
        <v>25855</v>
      </c>
      <c r="J2360" s="58">
        <v>0</v>
      </c>
      <c r="K2360" s="57">
        <f t="shared" si="125"/>
        <v>25855</v>
      </c>
      <c r="L2360" s="21" t="s">
        <v>6755</v>
      </c>
      <c r="M2360" s="63">
        <v>8</v>
      </c>
      <c r="N2360" s="21" t="s">
        <v>6800</v>
      </c>
      <c r="O2360" s="21" t="s">
        <v>6757</v>
      </c>
      <c r="P2360" s="21" t="s">
        <v>6757</v>
      </c>
      <c r="U2360" s="1" t="str">
        <f t="shared" si="126"/>
        <v>'660</v>
      </c>
      <c r="AI2360" s="1"/>
      <c r="AM2360" s="1" t="s">
        <v>4291</v>
      </c>
    </row>
    <row r="2361" spans="1:39" x14ac:dyDescent="0.2">
      <c r="A2361" s="21" t="s">
        <v>4293</v>
      </c>
      <c r="B2361" s="21" t="s">
        <v>4294</v>
      </c>
      <c r="C2361" s="58">
        <v>0</v>
      </c>
      <c r="D2361" s="58">
        <v>0</v>
      </c>
      <c r="E2361" s="58">
        <v>58970.82</v>
      </c>
      <c r="F2361" s="58">
        <v>0</v>
      </c>
      <c r="G2361" s="58">
        <v>58970.82</v>
      </c>
      <c r="H2361" s="58">
        <v>0</v>
      </c>
      <c r="I2361" s="58">
        <v>58970.82</v>
      </c>
      <c r="J2361" s="58">
        <v>0</v>
      </c>
      <c r="K2361" s="57">
        <f t="shared" si="125"/>
        <v>58970.82</v>
      </c>
      <c r="L2361" s="21" t="s">
        <v>6755</v>
      </c>
      <c r="M2361" s="63">
        <v>8</v>
      </c>
      <c r="N2361" s="21" t="s">
        <v>6800</v>
      </c>
      <c r="O2361" s="21" t="s">
        <v>6757</v>
      </c>
      <c r="P2361" s="21" t="s">
        <v>6757</v>
      </c>
      <c r="U2361" s="1" t="str">
        <f t="shared" si="126"/>
        <v>'660</v>
      </c>
      <c r="AI2361" s="1"/>
      <c r="AM2361" s="1" t="s">
        <v>4293</v>
      </c>
    </row>
    <row r="2362" spans="1:39" x14ac:dyDescent="0.2">
      <c r="A2362" s="21" t="s">
        <v>4295</v>
      </c>
      <c r="B2362" s="21" t="s">
        <v>4296</v>
      </c>
      <c r="C2362" s="58">
        <v>0</v>
      </c>
      <c r="D2362" s="58">
        <v>0</v>
      </c>
      <c r="E2362" s="58">
        <v>21479.56</v>
      </c>
      <c r="F2362" s="58">
        <v>0</v>
      </c>
      <c r="G2362" s="58">
        <v>21479.56</v>
      </c>
      <c r="H2362" s="58">
        <v>0</v>
      </c>
      <c r="I2362" s="58">
        <v>21479.56</v>
      </c>
      <c r="J2362" s="58">
        <v>0</v>
      </c>
      <c r="K2362" s="57">
        <f t="shared" si="125"/>
        <v>21479.56</v>
      </c>
      <c r="L2362" s="21" t="s">
        <v>6755</v>
      </c>
      <c r="M2362" s="63">
        <v>8</v>
      </c>
      <c r="N2362" s="21" t="s">
        <v>6800</v>
      </c>
      <c r="O2362" s="21" t="s">
        <v>6757</v>
      </c>
      <c r="P2362" s="21" t="s">
        <v>6757</v>
      </c>
      <c r="U2362" s="1" t="str">
        <f t="shared" si="126"/>
        <v>'660</v>
      </c>
      <c r="AI2362" s="1"/>
      <c r="AM2362" s="1" t="s">
        <v>4295</v>
      </c>
    </row>
    <row r="2363" spans="1:39" x14ac:dyDescent="0.2">
      <c r="A2363" s="21" t="s">
        <v>4297</v>
      </c>
      <c r="B2363" s="21" t="s">
        <v>4298</v>
      </c>
      <c r="C2363" s="58">
        <v>0</v>
      </c>
      <c r="D2363" s="58">
        <v>0</v>
      </c>
      <c r="E2363" s="58">
        <v>26597.03</v>
      </c>
      <c r="F2363" s="58">
        <v>0</v>
      </c>
      <c r="G2363" s="58">
        <v>26597.03</v>
      </c>
      <c r="H2363" s="58">
        <v>0</v>
      </c>
      <c r="I2363" s="58">
        <v>26597.03</v>
      </c>
      <c r="J2363" s="58">
        <v>0</v>
      </c>
      <c r="K2363" s="57">
        <f t="shared" si="125"/>
        <v>26597.03</v>
      </c>
      <c r="L2363" s="21" t="s">
        <v>6755</v>
      </c>
      <c r="M2363" s="63">
        <v>8</v>
      </c>
      <c r="N2363" s="21" t="s">
        <v>6800</v>
      </c>
      <c r="O2363" s="21" t="s">
        <v>6757</v>
      </c>
      <c r="P2363" s="21" t="s">
        <v>6758</v>
      </c>
      <c r="U2363" s="1" t="str">
        <f t="shared" si="126"/>
        <v>'661</v>
      </c>
      <c r="AI2363" s="1"/>
      <c r="AM2363" s="1" t="s">
        <v>4297</v>
      </c>
    </row>
    <row r="2364" spans="1:39" x14ac:dyDescent="0.2">
      <c r="A2364" s="21" t="s">
        <v>4299</v>
      </c>
      <c r="B2364" s="21" t="s">
        <v>4300</v>
      </c>
      <c r="C2364" s="58">
        <v>0</v>
      </c>
      <c r="D2364" s="58">
        <v>0</v>
      </c>
      <c r="E2364" s="58">
        <v>1118597.55</v>
      </c>
      <c r="F2364" s="58">
        <v>0</v>
      </c>
      <c r="G2364" s="58">
        <v>1118597.55</v>
      </c>
      <c r="H2364" s="58">
        <v>0</v>
      </c>
      <c r="I2364" s="58">
        <v>1118597.55</v>
      </c>
      <c r="J2364" s="58">
        <v>0</v>
      </c>
      <c r="K2364" s="57">
        <f t="shared" si="125"/>
        <v>1118597.55</v>
      </c>
      <c r="L2364" s="21" t="s">
        <v>6755</v>
      </c>
      <c r="M2364" s="63">
        <v>8</v>
      </c>
      <c r="N2364" s="21" t="s">
        <v>6800</v>
      </c>
      <c r="O2364" s="21" t="s">
        <v>6757</v>
      </c>
      <c r="P2364" s="21" t="s">
        <v>6473</v>
      </c>
      <c r="U2364" s="1" t="str">
        <f t="shared" si="126"/>
        <v>'661</v>
      </c>
      <c r="AI2364" s="1"/>
      <c r="AM2364" s="1" t="s">
        <v>4299</v>
      </c>
    </row>
    <row r="2365" spans="1:39" x14ac:dyDescent="0.2">
      <c r="A2365" s="21" t="s">
        <v>4301</v>
      </c>
      <c r="B2365" s="21" t="s">
        <v>4302</v>
      </c>
      <c r="C2365" s="58">
        <v>0</v>
      </c>
      <c r="D2365" s="58">
        <v>0</v>
      </c>
      <c r="E2365" s="58">
        <v>195828.18</v>
      </c>
      <c r="F2365" s="58">
        <v>0</v>
      </c>
      <c r="G2365" s="58">
        <v>195828.18</v>
      </c>
      <c r="H2365" s="58">
        <v>0</v>
      </c>
      <c r="I2365" s="58">
        <v>195828.18</v>
      </c>
      <c r="J2365" s="58">
        <v>0</v>
      </c>
      <c r="K2365" s="57">
        <f t="shared" si="125"/>
        <v>195828.18</v>
      </c>
      <c r="L2365" s="21" t="s">
        <v>6755</v>
      </c>
      <c r="M2365" s="63">
        <v>8</v>
      </c>
      <c r="N2365" s="21" t="s">
        <v>6800</v>
      </c>
      <c r="O2365" s="21" t="s">
        <v>6757</v>
      </c>
      <c r="P2365" s="21" t="s">
        <v>6758</v>
      </c>
      <c r="U2365" s="1" t="str">
        <f t="shared" si="126"/>
        <v>'661</v>
      </c>
      <c r="AI2365" s="1"/>
      <c r="AM2365" s="1" t="s">
        <v>4301</v>
      </c>
    </row>
    <row r="2366" spans="1:39" x14ac:dyDescent="0.2">
      <c r="A2366" s="21" t="s">
        <v>4303</v>
      </c>
      <c r="B2366" s="21" t="s">
        <v>4304</v>
      </c>
      <c r="C2366" s="58">
        <v>0</v>
      </c>
      <c r="D2366" s="58">
        <v>0</v>
      </c>
      <c r="E2366" s="58">
        <v>217190.6</v>
      </c>
      <c r="F2366" s="58">
        <v>0</v>
      </c>
      <c r="G2366" s="58">
        <v>217190.6</v>
      </c>
      <c r="H2366" s="58">
        <v>0</v>
      </c>
      <c r="I2366" s="58">
        <v>217190.6</v>
      </c>
      <c r="J2366" s="58">
        <v>0</v>
      </c>
      <c r="K2366" s="57">
        <f t="shared" si="125"/>
        <v>217190.6</v>
      </c>
      <c r="L2366" s="21" t="s">
        <v>6755</v>
      </c>
      <c r="M2366" s="63">
        <v>8</v>
      </c>
      <c r="N2366" s="21" t="s">
        <v>6800</v>
      </c>
      <c r="O2366" s="21" t="s">
        <v>6757</v>
      </c>
      <c r="P2366" s="21" t="s">
        <v>6758</v>
      </c>
      <c r="U2366" s="1" t="str">
        <f t="shared" si="126"/>
        <v>'661</v>
      </c>
      <c r="AI2366" s="1"/>
      <c r="AM2366" s="1" t="s">
        <v>4303</v>
      </c>
    </row>
    <row r="2367" spans="1:39" x14ac:dyDescent="0.2">
      <c r="A2367" s="21" t="s">
        <v>4305</v>
      </c>
      <c r="B2367" s="21" t="s">
        <v>4306</v>
      </c>
      <c r="C2367" s="58">
        <v>0</v>
      </c>
      <c r="D2367" s="58">
        <v>0</v>
      </c>
      <c r="E2367" s="58">
        <v>230621.4</v>
      </c>
      <c r="F2367" s="58">
        <v>0</v>
      </c>
      <c r="G2367" s="58">
        <v>230621.4</v>
      </c>
      <c r="H2367" s="58">
        <v>0</v>
      </c>
      <c r="I2367" s="58">
        <v>230621.4</v>
      </c>
      <c r="J2367" s="58">
        <v>0</v>
      </c>
      <c r="K2367" s="57">
        <f t="shared" si="125"/>
        <v>230621.4</v>
      </c>
      <c r="L2367" s="21" t="s">
        <v>6755</v>
      </c>
      <c r="M2367" s="63">
        <v>8</v>
      </c>
      <c r="N2367" s="21" t="s">
        <v>6800</v>
      </c>
      <c r="O2367" s="21" t="s">
        <v>6757</v>
      </c>
      <c r="P2367" s="21" t="s">
        <v>6758</v>
      </c>
      <c r="U2367" s="1" t="str">
        <f t="shared" si="126"/>
        <v>'661</v>
      </c>
      <c r="AI2367" s="1"/>
      <c r="AM2367" s="1" t="s">
        <v>4305</v>
      </c>
    </row>
    <row r="2368" spans="1:39" x14ac:dyDescent="0.2">
      <c r="A2368" s="21" t="s">
        <v>4307</v>
      </c>
      <c r="B2368" s="21" t="s">
        <v>4308</v>
      </c>
      <c r="C2368" s="58">
        <v>0</v>
      </c>
      <c r="D2368" s="58">
        <v>0</v>
      </c>
      <c r="E2368" s="58">
        <v>513309.47</v>
      </c>
      <c r="F2368" s="58">
        <v>0</v>
      </c>
      <c r="G2368" s="58">
        <v>513309.47</v>
      </c>
      <c r="H2368" s="58">
        <v>0</v>
      </c>
      <c r="I2368" s="58">
        <v>513309.47</v>
      </c>
      <c r="J2368" s="58">
        <v>0</v>
      </c>
      <c r="K2368" s="57">
        <f t="shared" si="125"/>
        <v>513309.47</v>
      </c>
      <c r="L2368" s="21" t="s">
        <v>6755</v>
      </c>
      <c r="M2368" s="63">
        <v>8</v>
      </c>
      <c r="N2368" s="21" t="s">
        <v>6800</v>
      </c>
      <c r="O2368" s="21" t="s">
        <v>6757</v>
      </c>
      <c r="P2368" s="21" t="s">
        <v>6758</v>
      </c>
      <c r="U2368" s="1" t="str">
        <f t="shared" si="126"/>
        <v>'661</v>
      </c>
      <c r="AI2368" s="1"/>
      <c r="AM2368" s="1" t="s">
        <v>4307</v>
      </c>
    </row>
    <row r="2369" spans="1:39" x14ac:dyDescent="0.2">
      <c r="A2369" s="21" t="s">
        <v>4309</v>
      </c>
      <c r="B2369" s="21" t="s">
        <v>4310</v>
      </c>
      <c r="C2369" s="58">
        <v>0</v>
      </c>
      <c r="D2369" s="58">
        <v>0</v>
      </c>
      <c r="E2369" s="58">
        <v>106657.19</v>
      </c>
      <c r="F2369" s="58">
        <v>0</v>
      </c>
      <c r="G2369" s="58">
        <v>106657.19</v>
      </c>
      <c r="H2369" s="58">
        <v>0</v>
      </c>
      <c r="I2369" s="58">
        <v>106657.19</v>
      </c>
      <c r="J2369" s="58">
        <v>0</v>
      </c>
      <c r="K2369" s="57">
        <f t="shared" si="125"/>
        <v>106657.19</v>
      </c>
      <c r="L2369" s="21" t="s">
        <v>6755</v>
      </c>
      <c r="M2369" s="63">
        <v>8</v>
      </c>
      <c r="N2369" s="21" t="s">
        <v>6800</v>
      </c>
      <c r="O2369" s="21" t="s">
        <v>6757</v>
      </c>
      <c r="P2369" s="21" t="s">
        <v>6758</v>
      </c>
      <c r="U2369" s="1" t="str">
        <f t="shared" si="126"/>
        <v>'661</v>
      </c>
      <c r="AI2369" s="1"/>
      <c r="AM2369" s="1" t="s">
        <v>4309</v>
      </c>
    </row>
    <row r="2370" spans="1:39" x14ac:dyDescent="0.2">
      <c r="A2370" s="21" t="s">
        <v>4311</v>
      </c>
      <c r="B2370" s="21" t="s">
        <v>4312</v>
      </c>
      <c r="C2370" s="58">
        <v>0</v>
      </c>
      <c r="D2370" s="58">
        <v>0</v>
      </c>
      <c r="E2370" s="58">
        <v>47974.96</v>
      </c>
      <c r="F2370" s="58">
        <v>0</v>
      </c>
      <c r="G2370" s="58">
        <v>47974.96</v>
      </c>
      <c r="H2370" s="58">
        <v>0</v>
      </c>
      <c r="I2370" s="58">
        <v>47974.96</v>
      </c>
      <c r="J2370" s="58">
        <v>0</v>
      </c>
      <c r="K2370" s="57">
        <f t="shared" si="125"/>
        <v>47974.96</v>
      </c>
      <c r="L2370" s="21" t="s">
        <v>6755</v>
      </c>
      <c r="M2370" s="63">
        <v>8</v>
      </c>
      <c r="N2370" s="21" t="s">
        <v>6800</v>
      </c>
      <c r="O2370" s="21" t="s">
        <v>6757</v>
      </c>
      <c r="P2370" s="21" t="s">
        <v>6758</v>
      </c>
      <c r="U2370" s="1" t="str">
        <f t="shared" si="126"/>
        <v>'661</v>
      </c>
      <c r="AI2370" s="1"/>
      <c r="AM2370" s="1" t="s">
        <v>4311</v>
      </c>
    </row>
    <row r="2371" spans="1:39" x14ac:dyDescent="0.2">
      <c r="A2371" s="124" t="s">
        <v>4313</v>
      </c>
      <c r="B2371" s="124" t="s">
        <v>4314</v>
      </c>
      <c r="C2371" s="58">
        <v>0</v>
      </c>
      <c r="D2371" s="58">
        <v>0</v>
      </c>
      <c r="E2371" s="58">
        <v>139032.39000000001</v>
      </c>
      <c r="F2371" s="58">
        <v>0</v>
      </c>
      <c r="G2371" s="58">
        <v>139032.39000000001</v>
      </c>
      <c r="H2371" s="58">
        <v>0</v>
      </c>
      <c r="I2371" s="58">
        <v>139032.39000000001</v>
      </c>
      <c r="J2371" s="58">
        <v>0</v>
      </c>
      <c r="K2371" s="57">
        <f t="shared" si="125"/>
        <v>139032.39000000001</v>
      </c>
      <c r="L2371" s="21" t="s">
        <v>6742</v>
      </c>
      <c r="M2371" s="1" t="s">
        <v>6940</v>
      </c>
      <c r="N2371" s="21" t="s">
        <v>6806</v>
      </c>
      <c r="O2371" s="124" t="s">
        <v>6743</v>
      </c>
      <c r="U2371" s="1" t="str">
        <f t="shared" si="126"/>
        <v>'661</v>
      </c>
      <c r="AI2371" s="1"/>
      <c r="AM2371" s="1" t="s">
        <v>4313</v>
      </c>
    </row>
    <row r="2372" spans="1:39" x14ac:dyDescent="0.2">
      <c r="A2372" s="124" t="s">
        <v>4315</v>
      </c>
      <c r="B2372" s="124" t="s">
        <v>4316</v>
      </c>
      <c r="C2372" s="58">
        <v>0</v>
      </c>
      <c r="D2372" s="58">
        <v>0</v>
      </c>
      <c r="E2372" s="58">
        <v>317907.52</v>
      </c>
      <c r="F2372" s="58">
        <v>0</v>
      </c>
      <c r="G2372" s="58">
        <v>317907.52</v>
      </c>
      <c r="H2372" s="58">
        <v>0</v>
      </c>
      <c r="I2372" s="58">
        <v>317907.52</v>
      </c>
      <c r="J2372" s="58">
        <v>0</v>
      </c>
      <c r="K2372" s="57">
        <f t="shared" si="125"/>
        <v>317907.52</v>
      </c>
      <c r="L2372" s="21" t="s">
        <v>6742</v>
      </c>
      <c r="M2372" s="1" t="s">
        <v>6940</v>
      </c>
      <c r="N2372" s="21" t="s">
        <v>6806</v>
      </c>
      <c r="O2372" s="124" t="s">
        <v>6744</v>
      </c>
      <c r="U2372" s="1" t="str">
        <f t="shared" si="126"/>
        <v>'661</v>
      </c>
      <c r="AI2372" s="1"/>
      <c r="AM2372" s="1" t="s">
        <v>4315</v>
      </c>
    </row>
    <row r="2373" spans="1:39" x14ac:dyDescent="0.2">
      <c r="A2373" s="124" t="s">
        <v>4317</v>
      </c>
      <c r="B2373" s="124" t="s">
        <v>4318</v>
      </c>
      <c r="C2373" s="58">
        <v>0</v>
      </c>
      <c r="D2373" s="58">
        <v>0</v>
      </c>
      <c r="E2373" s="58">
        <v>407978.41</v>
      </c>
      <c r="F2373" s="58">
        <v>0</v>
      </c>
      <c r="G2373" s="58">
        <v>407978.41</v>
      </c>
      <c r="H2373" s="58">
        <v>0</v>
      </c>
      <c r="I2373" s="58">
        <v>407978.41</v>
      </c>
      <c r="J2373" s="58">
        <v>0</v>
      </c>
      <c r="K2373" s="57">
        <f t="shared" si="125"/>
        <v>407978.41</v>
      </c>
      <c r="L2373" s="21" t="s">
        <v>6742</v>
      </c>
      <c r="M2373" s="1" t="s">
        <v>6940</v>
      </c>
      <c r="N2373" s="21" t="s">
        <v>6806</v>
      </c>
      <c r="O2373" s="124" t="s">
        <v>6743</v>
      </c>
      <c r="U2373" s="1" t="str">
        <f t="shared" si="126"/>
        <v>'661</v>
      </c>
      <c r="AI2373" s="1"/>
      <c r="AM2373" s="1" t="s">
        <v>4317</v>
      </c>
    </row>
    <row r="2374" spans="1:39" x14ac:dyDescent="0.2">
      <c r="A2374" s="21" t="s">
        <v>4319</v>
      </c>
      <c r="B2374" s="21" t="s">
        <v>4320</v>
      </c>
      <c r="C2374" s="58">
        <v>0</v>
      </c>
      <c r="D2374" s="58">
        <v>0</v>
      </c>
      <c r="E2374" s="58">
        <v>2400400.12</v>
      </c>
      <c r="F2374" s="58">
        <v>0</v>
      </c>
      <c r="G2374" s="58">
        <v>2400400.12</v>
      </c>
      <c r="H2374" s="58">
        <v>0</v>
      </c>
      <c r="I2374" s="58">
        <v>2400400.12</v>
      </c>
      <c r="J2374" s="58">
        <v>0</v>
      </c>
      <c r="K2374" s="57">
        <f t="shared" si="125"/>
        <v>2400400.12</v>
      </c>
      <c r="L2374" s="21" t="s">
        <v>6755</v>
      </c>
      <c r="M2374" s="63">
        <v>8</v>
      </c>
      <c r="N2374" s="21" t="s">
        <v>6800</v>
      </c>
      <c r="O2374" s="21" t="s">
        <v>6757</v>
      </c>
      <c r="P2374" s="21" t="s">
        <v>6472</v>
      </c>
      <c r="U2374" s="1" t="str">
        <f t="shared" si="126"/>
        <v>'661</v>
      </c>
      <c r="AI2374" s="1"/>
      <c r="AM2374" s="1" t="s">
        <v>4319</v>
      </c>
    </row>
    <row r="2375" spans="1:39" x14ac:dyDescent="0.2">
      <c r="A2375" s="21" t="s">
        <v>4321</v>
      </c>
      <c r="B2375" s="21" t="s">
        <v>4322</v>
      </c>
      <c r="C2375" s="58">
        <v>0</v>
      </c>
      <c r="D2375" s="58">
        <v>0</v>
      </c>
      <c r="E2375" s="58">
        <v>1470838.7</v>
      </c>
      <c r="F2375" s="58">
        <v>0</v>
      </c>
      <c r="G2375" s="58">
        <v>1470838.7</v>
      </c>
      <c r="H2375" s="58">
        <v>0</v>
      </c>
      <c r="I2375" s="58">
        <v>1470838.7</v>
      </c>
      <c r="J2375" s="58">
        <v>0</v>
      </c>
      <c r="K2375" s="57">
        <f t="shared" ref="K2375:K2438" si="127">I2375-J2375</f>
        <v>1470838.7</v>
      </c>
      <c r="L2375" s="21" t="s">
        <v>6755</v>
      </c>
      <c r="M2375" s="63">
        <v>8</v>
      </c>
      <c r="N2375" s="21" t="s">
        <v>6800</v>
      </c>
      <c r="O2375" s="21" t="s">
        <v>6757</v>
      </c>
      <c r="P2375" s="21" t="s">
        <v>6472</v>
      </c>
      <c r="U2375" s="1" t="str">
        <f t="shared" ref="U2375:U2438" si="128">LEFT(A2375,4)</f>
        <v>'661</v>
      </c>
      <c r="AI2375" s="1"/>
      <c r="AM2375" s="1" t="s">
        <v>4321</v>
      </c>
    </row>
    <row r="2376" spans="1:39" x14ac:dyDescent="0.2">
      <c r="A2376" s="21" t="s">
        <v>4323</v>
      </c>
      <c r="B2376" s="21" t="s">
        <v>4324</v>
      </c>
      <c r="C2376" s="58">
        <v>0</v>
      </c>
      <c r="D2376" s="58">
        <v>0</v>
      </c>
      <c r="E2376" s="58">
        <v>914861.33</v>
      </c>
      <c r="F2376" s="58">
        <v>0</v>
      </c>
      <c r="G2376" s="58">
        <v>914861.33</v>
      </c>
      <c r="H2376" s="58">
        <v>0</v>
      </c>
      <c r="I2376" s="58">
        <v>914861.33</v>
      </c>
      <c r="J2376" s="58">
        <v>0</v>
      </c>
      <c r="K2376" s="57">
        <f t="shared" si="127"/>
        <v>914861.33</v>
      </c>
      <c r="L2376" s="21" t="s">
        <v>6755</v>
      </c>
      <c r="M2376" s="63">
        <v>8</v>
      </c>
      <c r="N2376" s="21" t="s">
        <v>6800</v>
      </c>
      <c r="O2376" s="21" t="s">
        <v>6757</v>
      </c>
      <c r="P2376" s="21" t="s">
        <v>7256</v>
      </c>
      <c r="U2376" s="1" t="str">
        <f t="shared" si="128"/>
        <v>'661</v>
      </c>
      <c r="AI2376" s="1"/>
      <c r="AM2376" s="1" t="s">
        <v>4323</v>
      </c>
    </row>
    <row r="2377" spans="1:39" x14ac:dyDescent="0.2">
      <c r="A2377" s="21" t="s">
        <v>4325</v>
      </c>
      <c r="B2377" s="21" t="s">
        <v>4326</v>
      </c>
      <c r="C2377" s="58">
        <v>0</v>
      </c>
      <c r="D2377" s="58">
        <v>0</v>
      </c>
      <c r="E2377" s="58">
        <v>1674836.9</v>
      </c>
      <c r="F2377" s="58">
        <v>0</v>
      </c>
      <c r="G2377" s="58">
        <v>1674836.9</v>
      </c>
      <c r="H2377" s="58">
        <v>0</v>
      </c>
      <c r="I2377" s="58">
        <v>1674836.9</v>
      </c>
      <c r="J2377" s="58">
        <v>0</v>
      </c>
      <c r="K2377" s="57">
        <f t="shared" si="127"/>
        <v>1674836.9</v>
      </c>
      <c r="L2377" s="21" t="s">
        <v>6755</v>
      </c>
      <c r="M2377" s="63">
        <v>8</v>
      </c>
      <c r="N2377" s="21" t="s">
        <v>6800</v>
      </c>
      <c r="O2377" s="21" t="s">
        <v>6757</v>
      </c>
      <c r="P2377" s="21" t="s">
        <v>6471</v>
      </c>
      <c r="U2377" s="1" t="str">
        <f t="shared" si="128"/>
        <v>'661</v>
      </c>
      <c r="AI2377" s="1"/>
      <c r="AM2377" s="1" t="s">
        <v>4325</v>
      </c>
    </row>
    <row r="2378" spans="1:39" x14ac:dyDescent="0.2">
      <c r="A2378" s="21" t="s">
        <v>4327</v>
      </c>
      <c r="B2378" s="21" t="s">
        <v>4328</v>
      </c>
      <c r="C2378" s="58">
        <v>0</v>
      </c>
      <c r="D2378" s="58">
        <v>0</v>
      </c>
      <c r="E2378" s="58">
        <v>189585.16</v>
      </c>
      <c r="F2378" s="58">
        <v>0</v>
      </c>
      <c r="G2378" s="58">
        <v>189585.16</v>
      </c>
      <c r="H2378" s="58">
        <v>0</v>
      </c>
      <c r="I2378" s="58">
        <v>189585.16</v>
      </c>
      <c r="J2378" s="58">
        <v>0</v>
      </c>
      <c r="K2378" s="57">
        <f t="shared" si="127"/>
        <v>189585.16</v>
      </c>
      <c r="L2378" s="21" t="s">
        <v>6755</v>
      </c>
      <c r="M2378" s="63">
        <v>8</v>
      </c>
      <c r="N2378" s="21" t="s">
        <v>6800</v>
      </c>
      <c r="O2378" s="21" t="s">
        <v>6757</v>
      </c>
      <c r="P2378" s="21" t="s">
        <v>6471</v>
      </c>
      <c r="U2378" s="1" t="str">
        <f t="shared" si="128"/>
        <v>'661</v>
      </c>
      <c r="AI2378" s="1"/>
      <c r="AM2378" s="1" t="s">
        <v>4327</v>
      </c>
    </row>
    <row r="2379" spans="1:39" x14ac:dyDescent="0.2">
      <c r="A2379" s="21" t="s">
        <v>4329</v>
      </c>
      <c r="B2379" s="21" t="s">
        <v>4330</v>
      </c>
      <c r="C2379" s="58">
        <v>0</v>
      </c>
      <c r="D2379" s="58">
        <v>0</v>
      </c>
      <c r="E2379" s="58">
        <v>53345.16</v>
      </c>
      <c r="F2379" s="58">
        <v>0</v>
      </c>
      <c r="G2379" s="58">
        <v>53345.16</v>
      </c>
      <c r="H2379" s="58">
        <v>0</v>
      </c>
      <c r="I2379" s="58">
        <v>53345.16</v>
      </c>
      <c r="J2379" s="58">
        <v>0</v>
      </c>
      <c r="K2379" s="57">
        <f t="shared" si="127"/>
        <v>53345.16</v>
      </c>
      <c r="L2379" s="21" t="s">
        <v>6755</v>
      </c>
      <c r="M2379" s="63">
        <v>8</v>
      </c>
      <c r="N2379" s="21" t="s">
        <v>6800</v>
      </c>
      <c r="O2379" s="21" t="s">
        <v>6757</v>
      </c>
      <c r="P2379" s="21" t="s">
        <v>6757</v>
      </c>
      <c r="U2379" s="1" t="str">
        <f t="shared" si="128"/>
        <v>'661</v>
      </c>
      <c r="AI2379" s="1"/>
      <c r="AM2379" s="1" t="s">
        <v>4329</v>
      </c>
    </row>
    <row r="2380" spans="1:39" x14ac:dyDescent="0.2">
      <c r="A2380" s="21" t="s">
        <v>4331</v>
      </c>
      <c r="B2380" s="21" t="s">
        <v>4332</v>
      </c>
      <c r="C2380" s="58">
        <v>0</v>
      </c>
      <c r="D2380" s="58">
        <v>0</v>
      </c>
      <c r="E2380" s="58">
        <v>1525780.04</v>
      </c>
      <c r="F2380" s="58">
        <v>0</v>
      </c>
      <c r="G2380" s="58">
        <v>1525780.04</v>
      </c>
      <c r="H2380" s="58">
        <v>0</v>
      </c>
      <c r="I2380" s="58">
        <v>1525780.04</v>
      </c>
      <c r="J2380" s="58">
        <v>0</v>
      </c>
      <c r="K2380" s="57">
        <f t="shared" si="127"/>
        <v>1525780.04</v>
      </c>
      <c r="L2380" s="21" t="s">
        <v>6755</v>
      </c>
      <c r="M2380" s="63">
        <v>8</v>
      </c>
      <c r="N2380" s="21" t="s">
        <v>6800</v>
      </c>
      <c r="O2380" s="21" t="s">
        <v>6757</v>
      </c>
      <c r="P2380" s="21" t="s">
        <v>6474</v>
      </c>
      <c r="U2380" s="1" t="str">
        <f t="shared" si="128"/>
        <v>'661</v>
      </c>
      <c r="AI2380" s="1"/>
      <c r="AM2380" s="1" t="s">
        <v>4331</v>
      </c>
    </row>
    <row r="2381" spans="1:39" x14ac:dyDescent="0.2">
      <c r="A2381" s="21" t="s">
        <v>4333</v>
      </c>
      <c r="B2381" s="21" t="s">
        <v>4334</v>
      </c>
      <c r="C2381" s="58">
        <v>0</v>
      </c>
      <c r="D2381" s="58">
        <v>0</v>
      </c>
      <c r="E2381" s="58">
        <v>14479.1</v>
      </c>
      <c r="F2381" s="58">
        <v>0</v>
      </c>
      <c r="G2381" s="58">
        <v>14479.1</v>
      </c>
      <c r="H2381" s="58">
        <v>0</v>
      </c>
      <c r="I2381" s="58">
        <v>14479.1</v>
      </c>
      <c r="J2381" s="58">
        <v>0</v>
      </c>
      <c r="K2381" s="57">
        <f t="shared" si="127"/>
        <v>14479.1</v>
      </c>
      <c r="L2381" s="21" t="s">
        <v>6755</v>
      </c>
      <c r="M2381" s="63">
        <v>8</v>
      </c>
      <c r="N2381" s="21" t="s">
        <v>6800</v>
      </c>
      <c r="O2381" s="21" t="s">
        <v>6757</v>
      </c>
      <c r="P2381" s="21" t="s">
        <v>6474</v>
      </c>
      <c r="U2381" s="1" t="str">
        <f t="shared" si="128"/>
        <v>'661</v>
      </c>
      <c r="AI2381" s="1"/>
      <c r="AM2381" s="1" t="s">
        <v>4333</v>
      </c>
    </row>
    <row r="2382" spans="1:39" x14ac:dyDescent="0.2">
      <c r="A2382" s="21" t="s">
        <v>4335</v>
      </c>
      <c r="B2382" s="21" t="s">
        <v>4336</v>
      </c>
      <c r="C2382" s="58">
        <v>0</v>
      </c>
      <c r="D2382" s="58">
        <v>0</v>
      </c>
      <c r="E2382" s="58">
        <v>35186.85</v>
      </c>
      <c r="F2382" s="58">
        <v>0</v>
      </c>
      <c r="G2382" s="58">
        <v>35186.85</v>
      </c>
      <c r="H2382" s="58">
        <v>0</v>
      </c>
      <c r="I2382" s="58">
        <v>35186.85</v>
      </c>
      <c r="J2382" s="58">
        <v>0</v>
      </c>
      <c r="K2382" s="57">
        <f t="shared" si="127"/>
        <v>35186.85</v>
      </c>
      <c r="L2382" s="21" t="s">
        <v>6755</v>
      </c>
      <c r="M2382" s="63">
        <v>8</v>
      </c>
      <c r="N2382" s="21" t="s">
        <v>6800</v>
      </c>
      <c r="O2382" s="21" t="s">
        <v>6757</v>
      </c>
      <c r="P2382" s="21" t="s">
        <v>6474</v>
      </c>
      <c r="U2382" s="1" t="str">
        <f t="shared" si="128"/>
        <v>'661</v>
      </c>
      <c r="AI2382" s="1"/>
      <c r="AM2382" s="1" t="s">
        <v>4335</v>
      </c>
    </row>
    <row r="2383" spans="1:39" x14ac:dyDescent="0.2">
      <c r="A2383" s="21" t="s">
        <v>4337</v>
      </c>
      <c r="B2383" s="21" t="s">
        <v>4338</v>
      </c>
      <c r="C2383" s="58">
        <v>0</v>
      </c>
      <c r="D2383" s="58">
        <v>0</v>
      </c>
      <c r="E2383" s="58">
        <v>1724095.9</v>
      </c>
      <c r="F2383" s="58">
        <v>0</v>
      </c>
      <c r="G2383" s="58">
        <v>1724095.9</v>
      </c>
      <c r="H2383" s="58">
        <v>0</v>
      </c>
      <c r="I2383" s="58">
        <v>1724095.9</v>
      </c>
      <c r="J2383" s="58">
        <v>0</v>
      </c>
      <c r="K2383" s="57">
        <f t="shared" si="127"/>
        <v>1724095.9</v>
      </c>
      <c r="L2383" s="21" t="s">
        <v>6755</v>
      </c>
      <c r="M2383" s="63">
        <v>8</v>
      </c>
      <c r="N2383" s="21" t="s">
        <v>6800</v>
      </c>
      <c r="O2383" s="21" t="s">
        <v>6757</v>
      </c>
      <c r="P2383" s="21" t="s">
        <v>6759</v>
      </c>
      <c r="U2383" s="1" t="str">
        <f t="shared" si="128"/>
        <v>'661</v>
      </c>
      <c r="AI2383" s="1"/>
      <c r="AM2383" s="1" t="s">
        <v>4337</v>
      </c>
    </row>
    <row r="2384" spans="1:39" x14ac:dyDescent="0.2">
      <c r="A2384" s="21" t="s">
        <v>4339</v>
      </c>
      <c r="B2384" s="21" t="s">
        <v>4340</v>
      </c>
      <c r="C2384" s="58">
        <v>0</v>
      </c>
      <c r="D2384" s="58">
        <v>0</v>
      </c>
      <c r="E2384" s="58">
        <v>64364.52</v>
      </c>
      <c r="F2384" s="58">
        <v>0</v>
      </c>
      <c r="G2384" s="58">
        <v>64364.52</v>
      </c>
      <c r="H2384" s="58">
        <v>0</v>
      </c>
      <c r="I2384" s="58">
        <v>64364.52</v>
      </c>
      <c r="J2384" s="58">
        <v>0</v>
      </c>
      <c r="K2384" s="57">
        <f t="shared" si="127"/>
        <v>64364.52</v>
      </c>
      <c r="L2384" s="21" t="s">
        <v>6755</v>
      </c>
      <c r="M2384" s="63">
        <v>8</v>
      </c>
      <c r="N2384" s="21" t="s">
        <v>6800</v>
      </c>
      <c r="O2384" s="21" t="s">
        <v>6757</v>
      </c>
      <c r="P2384" s="21" t="s">
        <v>6471</v>
      </c>
      <c r="U2384" s="1" t="str">
        <f t="shared" si="128"/>
        <v>'661</v>
      </c>
      <c r="AI2384" s="1"/>
      <c r="AM2384" s="1" t="s">
        <v>4339</v>
      </c>
    </row>
    <row r="2385" spans="1:39" x14ac:dyDescent="0.2">
      <c r="A2385" s="21" t="s">
        <v>4341</v>
      </c>
      <c r="B2385" s="21" t="s">
        <v>4342</v>
      </c>
      <c r="C2385" s="58">
        <v>0</v>
      </c>
      <c r="D2385" s="58">
        <v>0</v>
      </c>
      <c r="E2385" s="58">
        <v>4906185.5</v>
      </c>
      <c r="F2385" s="58">
        <v>0</v>
      </c>
      <c r="G2385" s="58">
        <v>4906185.5</v>
      </c>
      <c r="H2385" s="58">
        <v>0</v>
      </c>
      <c r="I2385" s="58">
        <v>4906185.5</v>
      </c>
      <c r="J2385" s="58">
        <v>0</v>
      </c>
      <c r="K2385" s="57">
        <f t="shared" si="127"/>
        <v>4906185.5</v>
      </c>
      <c r="L2385" s="21" t="s">
        <v>6755</v>
      </c>
      <c r="M2385" s="63">
        <v>8</v>
      </c>
      <c r="N2385" s="21" t="s">
        <v>6800</v>
      </c>
      <c r="O2385" s="21" t="s">
        <v>6467</v>
      </c>
      <c r="P2385" s="21" t="s">
        <v>6542</v>
      </c>
      <c r="U2385" s="1" t="str">
        <f t="shared" si="128"/>
        <v>'662</v>
      </c>
      <c r="AI2385" s="1"/>
      <c r="AM2385" s="1" t="s">
        <v>4341</v>
      </c>
    </row>
    <row r="2386" spans="1:39" x14ac:dyDescent="0.2">
      <c r="A2386" s="21" t="s">
        <v>4343</v>
      </c>
      <c r="B2386" s="21" t="s">
        <v>4344</v>
      </c>
      <c r="C2386" s="58">
        <v>0</v>
      </c>
      <c r="D2386" s="58">
        <v>0</v>
      </c>
      <c r="E2386" s="58">
        <v>64799.88</v>
      </c>
      <c r="F2386" s="58">
        <v>0</v>
      </c>
      <c r="G2386" s="58">
        <v>64799.88</v>
      </c>
      <c r="H2386" s="58">
        <v>0</v>
      </c>
      <c r="I2386" s="58">
        <v>64799.88</v>
      </c>
      <c r="J2386" s="58">
        <v>0</v>
      </c>
      <c r="K2386" s="57">
        <f t="shared" si="127"/>
        <v>64799.88</v>
      </c>
      <c r="L2386" s="21" t="s">
        <v>6755</v>
      </c>
      <c r="M2386" s="63">
        <v>8</v>
      </c>
      <c r="N2386" s="21" t="s">
        <v>6800</v>
      </c>
      <c r="O2386" s="21" t="s">
        <v>6757</v>
      </c>
      <c r="P2386" s="21" t="s">
        <v>6757</v>
      </c>
      <c r="U2386" s="1" t="str">
        <f t="shared" si="128"/>
        <v>'663</v>
      </c>
      <c r="AI2386" s="1"/>
      <c r="AM2386" s="1" t="s">
        <v>4343</v>
      </c>
    </row>
    <row r="2387" spans="1:39" x14ac:dyDescent="0.2">
      <c r="A2387" s="21" t="s">
        <v>6287</v>
      </c>
      <c r="B2387" s="21" t="s">
        <v>6288</v>
      </c>
      <c r="C2387" s="58">
        <v>0</v>
      </c>
      <c r="D2387" s="58">
        <v>0</v>
      </c>
      <c r="E2387" s="58">
        <v>1090.92</v>
      </c>
      <c r="F2387" s="58">
        <v>0</v>
      </c>
      <c r="G2387" s="58">
        <v>1090.92</v>
      </c>
      <c r="H2387" s="58">
        <v>0</v>
      </c>
      <c r="I2387" s="58">
        <v>1090.92</v>
      </c>
      <c r="J2387" s="58">
        <v>0</v>
      </c>
      <c r="K2387" s="57">
        <f t="shared" si="127"/>
        <v>1090.92</v>
      </c>
      <c r="L2387" s="21" t="s">
        <v>6755</v>
      </c>
      <c r="M2387" s="63">
        <v>8</v>
      </c>
      <c r="N2387" s="21" t="s">
        <v>6800</v>
      </c>
      <c r="O2387" s="21" t="s">
        <v>6757</v>
      </c>
      <c r="P2387" s="21" t="s">
        <v>6757</v>
      </c>
      <c r="U2387" s="1" t="str">
        <f t="shared" si="128"/>
        <v>'664</v>
      </c>
      <c r="AI2387" s="1"/>
      <c r="AM2387" s="1" t="e">
        <v>#N/A</v>
      </c>
    </row>
    <row r="2388" spans="1:39" x14ac:dyDescent="0.2">
      <c r="A2388" s="21" t="s">
        <v>4345</v>
      </c>
      <c r="B2388" s="21" t="s">
        <v>4346</v>
      </c>
      <c r="C2388" s="58">
        <v>0</v>
      </c>
      <c r="D2388" s="58">
        <v>0</v>
      </c>
      <c r="E2388" s="58">
        <v>41012.080000000002</v>
      </c>
      <c r="F2388" s="58">
        <v>0</v>
      </c>
      <c r="G2388" s="58">
        <v>41012.080000000002</v>
      </c>
      <c r="H2388" s="58">
        <v>0</v>
      </c>
      <c r="I2388" s="58">
        <v>41012.080000000002</v>
      </c>
      <c r="J2388" s="58">
        <v>0</v>
      </c>
      <c r="K2388" s="57">
        <f t="shared" si="127"/>
        <v>41012.080000000002</v>
      </c>
      <c r="L2388" s="21" t="s">
        <v>6755</v>
      </c>
      <c r="M2388" s="63">
        <v>8</v>
      </c>
      <c r="N2388" s="21" t="s">
        <v>6800</v>
      </c>
      <c r="O2388" s="21" t="s">
        <v>6757</v>
      </c>
      <c r="P2388" s="21" t="s">
        <v>6757</v>
      </c>
      <c r="U2388" s="1" t="str">
        <f t="shared" si="128"/>
        <v>'664</v>
      </c>
      <c r="AI2388" s="1"/>
      <c r="AM2388" s="1" t="s">
        <v>4345</v>
      </c>
    </row>
    <row r="2389" spans="1:39" x14ac:dyDescent="0.2">
      <c r="A2389" s="21" t="s">
        <v>4347</v>
      </c>
      <c r="B2389" s="21" t="s">
        <v>6289</v>
      </c>
      <c r="C2389" s="58">
        <v>0</v>
      </c>
      <c r="D2389" s="58">
        <v>0</v>
      </c>
      <c r="E2389" s="58">
        <v>44805.95</v>
      </c>
      <c r="F2389" s="58">
        <v>0</v>
      </c>
      <c r="G2389" s="58">
        <v>44805.95</v>
      </c>
      <c r="H2389" s="58">
        <v>0</v>
      </c>
      <c r="I2389" s="58">
        <v>44805.95</v>
      </c>
      <c r="J2389" s="58">
        <v>0</v>
      </c>
      <c r="K2389" s="57">
        <f t="shared" si="127"/>
        <v>44805.95</v>
      </c>
      <c r="L2389" s="21" t="s">
        <v>6755</v>
      </c>
      <c r="M2389" s="63">
        <v>8</v>
      </c>
      <c r="N2389" s="21" t="s">
        <v>6800</v>
      </c>
      <c r="O2389" s="21" t="s">
        <v>6757</v>
      </c>
      <c r="P2389" s="21" t="s">
        <v>6757</v>
      </c>
      <c r="U2389" s="1" t="str">
        <f t="shared" si="128"/>
        <v>'664</v>
      </c>
      <c r="AI2389" s="1"/>
      <c r="AM2389" s="1" t="s">
        <v>4347</v>
      </c>
    </row>
    <row r="2390" spans="1:39" x14ac:dyDescent="0.2">
      <c r="A2390" s="21" t="s">
        <v>4348</v>
      </c>
      <c r="B2390" s="21" t="s">
        <v>6290</v>
      </c>
      <c r="C2390" s="58">
        <v>0</v>
      </c>
      <c r="D2390" s="58">
        <v>0</v>
      </c>
      <c r="E2390" s="58">
        <v>112056.28</v>
      </c>
      <c r="F2390" s="58">
        <v>0</v>
      </c>
      <c r="G2390" s="58">
        <v>112056.28</v>
      </c>
      <c r="H2390" s="58">
        <v>0</v>
      </c>
      <c r="I2390" s="58">
        <v>112056.28</v>
      </c>
      <c r="J2390" s="58">
        <v>0</v>
      </c>
      <c r="K2390" s="57">
        <f t="shared" si="127"/>
        <v>112056.28</v>
      </c>
      <c r="L2390" s="21" t="s">
        <v>6755</v>
      </c>
      <c r="M2390" s="63">
        <v>8</v>
      </c>
      <c r="N2390" s="21" t="s">
        <v>6800</v>
      </c>
      <c r="O2390" s="21" t="s">
        <v>6757</v>
      </c>
      <c r="P2390" s="21" t="s">
        <v>6757</v>
      </c>
      <c r="U2390" s="1" t="str">
        <f t="shared" si="128"/>
        <v>'664</v>
      </c>
      <c r="AI2390" s="1"/>
      <c r="AM2390" s="1" t="s">
        <v>4348</v>
      </c>
    </row>
    <row r="2391" spans="1:39" x14ac:dyDescent="0.2">
      <c r="A2391" s="21" t="s">
        <v>4349</v>
      </c>
      <c r="B2391" s="21" t="s">
        <v>4350</v>
      </c>
      <c r="C2391" s="58">
        <v>0</v>
      </c>
      <c r="D2391" s="58">
        <v>0</v>
      </c>
      <c r="E2391" s="58">
        <v>35923.550000000003</v>
      </c>
      <c r="F2391" s="58">
        <v>0</v>
      </c>
      <c r="G2391" s="58">
        <v>35923.550000000003</v>
      </c>
      <c r="H2391" s="58">
        <v>0</v>
      </c>
      <c r="I2391" s="58">
        <v>35923.550000000003</v>
      </c>
      <c r="J2391" s="58">
        <v>0</v>
      </c>
      <c r="K2391" s="57">
        <f t="shared" si="127"/>
        <v>35923.550000000003</v>
      </c>
      <c r="L2391" s="21" t="s">
        <v>6755</v>
      </c>
      <c r="M2391" s="63">
        <v>8</v>
      </c>
      <c r="N2391" s="21" t="s">
        <v>6800</v>
      </c>
      <c r="O2391" s="21" t="s">
        <v>6757</v>
      </c>
      <c r="P2391" s="21" t="s">
        <v>6757</v>
      </c>
      <c r="U2391" s="1" t="str">
        <f t="shared" si="128"/>
        <v>'664</v>
      </c>
      <c r="AI2391" s="1"/>
      <c r="AM2391" s="1" t="s">
        <v>4349</v>
      </c>
    </row>
    <row r="2392" spans="1:39" x14ac:dyDescent="0.2">
      <c r="A2392" s="21" t="s">
        <v>4351</v>
      </c>
      <c r="B2392" s="21" t="s">
        <v>4352</v>
      </c>
      <c r="C2392" s="58">
        <v>0</v>
      </c>
      <c r="D2392" s="58">
        <v>0</v>
      </c>
      <c r="E2392" s="58">
        <v>1084.98</v>
      </c>
      <c r="F2392" s="58">
        <v>0</v>
      </c>
      <c r="G2392" s="58">
        <v>1084.98</v>
      </c>
      <c r="H2392" s="58">
        <v>0</v>
      </c>
      <c r="I2392" s="58">
        <v>1084.98</v>
      </c>
      <c r="J2392" s="58">
        <v>0</v>
      </c>
      <c r="K2392" s="57">
        <f t="shared" si="127"/>
        <v>1084.98</v>
      </c>
      <c r="L2392" s="21" t="s">
        <v>6755</v>
      </c>
      <c r="M2392" s="63">
        <v>8</v>
      </c>
      <c r="N2392" s="21" t="s">
        <v>6800</v>
      </c>
      <c r="O2392" s="21" t="s">
        <v>6757</v>
      </c>
      <c r="P2392" s="21" t="s">
        <v>6757</v>
      </c>
      <c r="U2392" s="1" t="str">
        <f t="shared" si="128"/>
        <v>'664</v>
      </c>
      <c r="AI2392" s="1"/>
      <c r="AM2392" s="1" t="s">
        <v>4351</v>
      </c>
    </row>
    <row r="2393" spans="1:39" x14ac:dyDescent="0.2">
      <c r="A2393" s="21" t="s">
        <v>4353</v>
      </c>
      <c r="B2393" s="21" t="s">
        <v>6291</v>
      </c>
      <c r="C2393" s="58">
        <v>0</v>
      </c>
      <c r="D2393" s="58">
        <v>0</v>
      </c>
      <c r="E2393" s="58">
        <v>29616.52</v>
      </c>
      <c r="F2393" s="58">
        <v>0</v>
      </c>
      <c r="G2393" s="58">
        <v>29616.52</v>
      </c>
      <c r="H2393" s="58">
        <v>0</v>
      </c>
      <c r="I2393" s="58">
        <v>29616.52</v>
      </c>
      <c r="J2393" s="58">
        <v>0</v>
      </c>
      <c r="K2393" s="57">
        <f t="shared" si="127"/>
        <v>29616.52</v>
      </c>
      <c r="L2393" s="21" t="s">
        <v>6755</v>
      </c>
      <c r="M2393" s="63">
        <v>8</v>
      </c>
      <c r="N2393" s="21" t="s">
        <v>6800</v>
      </c>
      <c r="O2393" s="21" t="s">
        <v>6757</v>
      </c>
      <c r="P2393" s="21" t="s">
        <v>6757</v>
      </c>
      <c r="U2393" s="1" t="str">
        <f t="shared" si="128"/>
        <v>'664</v>
      </c>
      <c r="AI2393" s="1"/>
      <c r="AM2393" s="1" t="s">
        <v>4353</v>
      </c>
    </row>
    <row r="2394" spans="1:39" x14ac:dyDescent="0.2">
      <c r="A2394" s="21" t="s">
        <v>4354</v>
      </c>
      <c r="B2394" s="21" t="s">
        <v>4355</v>
      </c>
      <c r="C2394" s="58">
        <v>0</v>
      </c>
      <c r="D2394" s="58">
        <v>0</v>
      </c>
      <c r="E2394" s="58">
        <v>129892.17</v>
      </c>
      <c r="F2394" s="58">
        <v>0</v>
      </c>
      <c r="G2394" s="58">
        <v>129892.17</v>
      </c>
      <c r="H2394" s="58">
        <v>0</v>
      </c>
      <c r="I2394" s="58">
        <v>129892.17</v>
      </c>
      <c r="J2394" s="58">
        <v>0</v>
      </c>
      <c r="K2394" s="57">
        <f t="shared" si="127"/>
        <v>129892.17</v>
      </c>
      <c r="L2394" s="21" t="s">
        <v>6755</v>
      </c>
      <c r="M2394" s="63">
        <v>8</v>
      </c>
      <c r="N2394" s="21" t="s">
        <v>6800</v>
      </c>
      <c r="O2394" s="21" t="s">
        <v>6757</v>
      </c>
      <c r="P2394" s="21" t="s">
        <v>6757</v>
      </c>
      <c r="U2394" s="1" t="str">
        <f t="shared" si="128"/>
        <v>'664</v>
      </c>
      <c r="AI2394" s="1"/>
      <c r="AM2394" s="1" t="s">
        <v>4354</v>
      </c>
    </row>
    <row r="2395" spans="1:39" x14ac:dyDescent="0.2">
      <c r="A2395" s="21" t="s">
        <v>4356</v>
      </c>
      <c r="B2395" s="21" t="s">
        <v>4357</v>
      </c>
      <c r="C2395" s="58">
        <v>0</v>
      </c>
      <c r="D2395" s="58">
        <v>0</v>
      </c>
      <c r="E2395" s="58">
        <v>205202.07</v>
      </c>
      <c r="F2395" s="58">
        <v>0</v>
      </c>
      <c r="G2395" s="58">
        <v>205202.07</v>
      </c>
      <c r="H2395" s="58">
        <v>0</v>
      </c>
      <c r="I2395" s="58">
        <v>205202.07</v>
      </c>
      <c r="J2395" s="58">
        <v>0</v>
      </c>
      <c r="K2395" s="57">
        <f t="shared" si="127"/>
        <v>205202.07</v>
      </c>
      <c r="L2395" s="21" t="s">
        <v>6755</v>
      </c>
      <c r="M2395" s="63">
        <v>8</v>
      </c>
      <c r="N2395" s="21" t="s">
        <v>6800</v>
      </c>
      <c r="O2395" s="21" t="s">
        <v>6757</v>
      </c>
      <c r="P2395" s="21" t="s">
        <v>6478</v>
      </c>
      <c r="U2395" s="1" t="str">
        <f t="shared" si="128"/>
        <v>'664</v>
      </c>
      <c r="AI2395" s="1"/>
      <c r="AM2395" s="1" t="s">
        <v>4356</v>
      </c>
    </row>
    <row r="2396" spans="1:39" x14ac:dyDescent="0.2">
      <c r="A2396" s="21" t="s">
        <v>4358</v>
      </c>
      <c r="B2396" s="21" t="s">
        <v>4359</v>
      </c>
      <c r="C2396" s="58">
        <v>0</v>
      </c>
      <c r="D2396" s="58">
        <v>0</v>
      </c>
      <c r="E2396" s="58">
        <v>339503.38</v>
      </c>
      <c r="F2396" s="58">
        <v>0</v>
      </c>
      <c r="G2396" s="58">
        <v>339503.38</v>
      </c>
      <c r="H2396" s="58">
        <v>0</v>
      </c>
      <c r="I2396" s="58">
        <v>339503.38</v>
      </c>
      <c r="J2396" s="58">
        <v>0</v>
      </c>
      <c r="K2396" s="57">
        <f t="shared" si="127"/>
        <v>339503.38</v>
      </c>
      <c r="L2396" s="21" t="s">
        <v>6755</v>
      </c>
      <c r="M2396" s="63">
        <v>8</v>
      </c>
      <c r="N2396" s="21" t="s">
        <v>6800</v>
      </c>
      <c r="O2396" s="21" t="s">
        <v>6757</v>
      </c>
      <c r="P2396" s="21" t="s">
        <v>6479</v>
      </c>
      <c r="U2396" s="1" t="str">
        <f t="shared" si="128"/>
        <v>'664</v>
      </c>
      <c r="AI2396" s="1"/>
      <c r="AM2396" s="1" t="s">
        <v>4358</v>
      </c>
    </row>
    <row r="2397" spans="1:39" x14ac:dyDescent="0.2">
      <c r="A2397" s="21" t="s">
        <v>4360</v>
      </c>
      <c r="B2397" s="21" t="s">
        <v>4361</v>
      </c>
      <c r="C2397" s="58">
        <v>0</v>
      </c>
      <c r="D2397" s="58">
        <v>0</v>
      </c>
      <c r="E2397" s="58">
        <v>1014044.11</v>
      </c>
      <c r="F2397" s="58">
        <v>0</v>
      </c>
      <c r="G2397" s="58">
        <v>1014044.11</v>
      </c>
      <c r="H2397" s="58">
        <v>0</v>
      </c>
      <c r="I2397" s="58">
        <v>1014044.11</v>
      </c>
      <c r="J2397" s="58">
        <v>0</v>
      </c>
      <c r="K2397" s="57">
        <f t="shared" si="127"/>
        <v>1014044.11</v>
      </c>
      <c r="L2397" s="21" t="s">
        <v>6755</v>
      </c>
      <c r="M2397" s="63">
        <v>8</v>
      </c>
      <c r="N2397" s="21" t="s">
        <v>6800</v>
      </c>
      <c r="O2397" s="21" t="s">
        <v>6757</v>
      </c>
      <c r="P2397" s="21" t="s">
        <v>6478</v>
      </c>
      <c r="U2397" s="1" t="str">
        <f t="shared" si="128"/>
        <v>'664</v>
      </c>
      <c r="AI2397" s="1"/>
      <c r="AM2397" s="1" t="s">
        <v>4360</v>
      </c>
    </row>
    <row r="2398" spans="1:39" x14ac:dyDescent="0.2">
      <c r="A2398" s="21" t="s">
        <v>4362</v>
      </c>
      <c r="B2398" s="21" t="s">
        <v>4363</v>
      </c>
      <c r="C2398" s="58">
        <v>0</v>
      </c>
      <c r="D2398" s="58">
        <v>0</v>
      </c>
      <c r="E2398" s="58">
        <v>180937.32</v>
      </c>
      <c r="F2398" s="58">
        <v>0</v>
      </c>
      <c r="G2398" s="58">
        <v>180937.32</v>
      </c>
      <c r="H2398" s="58">
        <v>0</v>
      </c>
      <c r="I2398" s="58">
        <v>180937.32</v>
      </c>
      <c r="J2398" s="58">
        <v>0</v>
      </c>
      <c r="K2398" s="57">
        <f t="shared" si="127"/>
        <v>180937.32</v>
      </c>
      <c r="L2398" s="21" t="s">
        <v>6755</v>
      </c>
      <c r="M2398" s="63">
        <v>8</v>
      </c>
      <c r="N2398" s="21" t="s">
        <v>6800</v>
      </c>
      <c r="O2398" s="21" t="s">
        <v>6757</v>
      </c>
      <c r="P2398" s="21" t="s">
        <v>6478</v>
      </c>
      <c r="U2398" s="1" t="str">
        <f t="shared" si="128"/>
        <v>'664</v>
      </c>
      <c r="AI2398" s="1"/>
      <c r="AM2398" s="1" t="s">
        <v>4362</v>
      </c>
    </row>
    <row r="2399" spans="1:39" x14ac:dyDescent="0.2">
      <c r="A2399" s="21" t="s">
        <v>4364</v>
      </c>
      <c r="B2399" s="21" t="s">
        <v>4365</v>
      </c>
      <c r="C2399" s="58">
        <v>0</v>
      </c>
      <c r="D2399" s="58">
        <v>0</v>
      </c>
      <c r="E2399" s="58">
        <v>3494662.27</v>
      </c>
      <c r="F2399" s="58">
        <v>0</v>
      </c>
      <c r="G2399" s="58">
        <v>3494662.27</v>
      </c>
      <c r="H2399" s="58">
        <v>0</v>
      </c>
      <c r="I2399" s="58">
        <v>3494662.27</v>
      </c>
      <c r="J2399" s="58">
        <v>0</v>
      </c>
      <c r="K2399" s="57">
        <f t="shared" si="127"/>
        <v>3494662.27</v>
      </c>
      <c r="L2399" s="21" t="s">
        <v>6755</v>
      </c>
      <c r="M2399" s="63">
        <v>8</v>
      </c>
      <c r="N2399" s="21" t="s">
        <v>6800</v>
      </c>
      <c r="O2399" s="21" t="s">
        <v>6757</v>
      </c>
      <c r="P2399" s="21" t="s">
        <v>6475</v>
      </c>
      <c r="U2399" s="1" t="str">
        <f t="shared" si="128"/>
        <v>'664</v>
      </c>
      <c r="AI2399" s="1"/>
      <c r="AM2399" s="1" t="s">
        <v>4364</v>
      </c>
    </row>
    <row r="2400" spans="1:39" x14ac:dyDescent="0.2">
      <c r="A2400" s="21" t="s">
        <v>4366</v>
      </c>
      <c r="B2400" s="21" t="s">
        <v>4367</v>
      </c>
      <c r="C2400" s="58">
        <v>0</v>
      </c>
      <c r="D2400" s="58">
        <v>0</v>
      </c>
      <c r="E2400" s="58">
        <v>653087.98</v>
      </c>
      <c r="F2400" s="58">
        <v>0</v>
      </c>
      <c r="G2400" s="58">
        <v>653087.98</v>
      </c>
      <c r="H2400" s="58">
        <v>0</v>
      </c>
      <c r="I2400" s="58">
        <v>653087.98</v>
      </c>
      <c r="J2400" s="58">
        <v>0</v>
      </c>
      <c r="K2400" s="57">
        <f t="shared" si="127"/>
        <v>653087.98</v>
      </c>
      <c r="L2400" s="21" t="s">
        <v>6755</v>
      </c>
      <c r="M2400" s="63">
        <v>8</v>
      </c>
      <c r="N2400" s="21" t="s">
        <v>6800</v>
      </c>
      <c r="O2400" s="21" t="s">
        <v>6757</v>
      </c>
      <c r="P2400" s="21" t="s">
        <v>6757</v>
      </c>
      <c r="U2400" s="1" t="str">
        <f t="shared" si="128"/>
        <v>'664</v>
      </c>
      <c r="AI2400" s="1"/>
      <c r="AM2400" s="1" t="s">
        <v>4366</v>
      </c>
    </row>
    <row r="2401" spans="1:39" x14ac:dyDescent="0.2">
      <c r="A2401" s="21" t="s">
        <v>4368</v>
      </c>
      <c r="B2401" s="21" t="s">
        <v>4369</v>
      </c>
      <c r="C2401" s="58">
        <v>0</v>
      </c>
      <c r="D2401" s="58">
        <v>0</v>
      </c>
      <c r="E2401" s="58">
        <v>23897.93</v>
      </c>
      <c r="F2401" s="58">
        <v>0</v>
      </c>
      <c r="G2401" s="58">
        <v>23897.93</v>
      </c>
      <c r="H2401" s="58">
        <v>0</v>
      </c>
      <c r="I2401" s="58">
        <v>23897.93</v>
      </c>
      <c r="J2401" s="58">
        <v>0</v>
      </c>
      <c r="K2401" s="57">
        <f t="shared" si="127"/>
        <v>23897.93</v>
      </c>
      <c r="L2401" s="21" t="s">
        <v>6755</v>
      </c>
      <c r="M2401" s="63">
        <v>8</v>
      </c>
      <c r="N2401" s="21" t="s">
        <v>6800</v>
      </c>
      <c r="O2401" s="21" t="s">
        <v>6757</v>
      </c>
      <c r="P2401" s="21" t="s">
        <v>6757</v>
      </c>
      <c r="U2401" s="1" t="str">
        <f t="shared" si="128"/>
        <v>'664</v>
      </c>
      <c r="AI2401" s="1"/>
      <c r="AM2401" s="1" t="s">
        <v>4368</v>
      </c>
    </row>
    <row r="2402" spans="1:39" x14ac:dyDescent="0.2">
      <c r="A2402" s="21" t="s">
        <v>4370</v>
      </c>
      <c r="B2402" s="21" t="s">
        <v>4371</v>
      </c>
      <c r="C2402" s="58">
        <v>0</v>
      </c>
      <c r="D2402" s="58">
        <v>0</v>
      </c>
      <c r="E2402" s="58">
        <v>177148.45</v>
      </c>
      <c r="F2402" s="58">
        <v>0</v>
      </c>
      <c r="G2402" s="58">
        <v>177148.45</v>
      </c>
      <c r="H2402" s="58">
        <v>0</v>
      </c>
      <c r="I2402" s="58">
        <v>177148.45</v>
      </c>
      <c r="J2402" s="58">
        <v>0</v>
      </c>
      <c r="K2402" s="57">
        <f t="shared" si="127"/>
        <v>177148.45</v>
      </c>
      <c r="L2402" s="21" t="s">
        <v>6755</v>
      </c>
      <c r="M2402" s="63">
        <v>8</v>
      </c>
      <c r="N2402" s="21" t="s">
        <v>6800</v>
      </c>
      <c r="O2402" s="21" t="s">
        <v>6757</v>
      </c>
      <c r="P2402" s="21" t="s">
        <v>6477</v>
      </c>
      <c r="U2402" s="1" t="str">
        <f t="shared" si="128"/>
        <v>'664</v>
      </c>
      <c r="AI2402" s="1"/>
      <c r="AM2402" s="1" t="s">
        <v>4370</v>
      </c>
    </row>
    <row r="2403" spans="1:39" x14ac:dyDescent="0.2">
      <c r="A2403" s="21" t="s">
        <v>4372</v>
      </c>
      <c r="B2403" s="21" t="s">
        <v>4373</v>
      </c>
      <c r="C2403" s="58">
        <v>0</v>
      </c>
      <c r="D2403" s="58">
        <v>0</v>
      </c>
      <c r="E2403" s="58">
        <v>53539.05</v>
      </c>
      <c r="F2403" s="58">
        <v>0</v>
      </c>
      <c r="G2403" s="58">
        <v>53539.05</v>
      </c>
      <c r="H2403" s="58">
        <v>0</v>
      </c>
      <c r="I2403" s="58">
        <v>53539.05</v>
      </c>
      <c r="J2403" s="58">
        <v>0</v>
      </c>
      <c r="K2403" s="57">
        <f t="shared" si="127"/>
        <v>53539.05</v>
      </c>
      <c r="L2403" s="21" t="s">
        <v>6755</v>
      </c>
      <c r="M2403" s="63">
        <v>8</v>
      </c>
      <c r="N2403" s="21" t="s">
        <v>6800</v>
      </c>
      <c r="O2403" s="21" t="s">
        <v>6757</v>
      </c>
      <c r="P2403" s="21" t="s">
        <v>6477</v>
      </c>
      <c r="U2403" s="1" t="str">
        <f t="shared" si="128"/>
        <v>'664</v>
      </c>
      <c r="AI2403" s="1"/>
      <c r="AM2403" s="1" t="s">
        <v>4372</v>
      </c>
    </row>
    <row r="2404" spans="1:39" x14ac:dyDescent="0.2">
      <c r="A2404" s="21" t="s">
        <v>4374</v>
      </c>
      <c r="B2404" s="21" t="s">
        <v>4375</v>
      </c>
      <c r="C2404" s="58">
        <v>0</v>
      </c>
      <c r="D2404" s="58">
        <v>0</v>
      </c>
      <c r="E2404" s="58">
        <v>2744647.21</v>
      </c>
      <c r="F2404" s="58">
        <v>0</v>
      </c>
      <c r="G2404" s="58">
        <v>2744647.21</v>
      </c>
      <c r="H2404" s="58">
        <v>0</v>
      </c>
      <c r="I2404" s="58">
        <v>2744647.21</v>
      </c>
      <c r="J2404" s="58">
        <v>0</v>
      </c>
      <c r="K2404" s="57">
        <f t="shared" si="127"/>
        <v>2744647.21</v>
      </c>
      <c r="L2404" s="21" t="s">
        <v>6755</v>
      </c>
      <c r="M2404" s="63">
        <v>8</v>
      </c>
      <c r="N2404" s="21" t="s">
        <v>6800</v>
      </c>
      <c r="O2404" s="21" t="s">
        <v>6757</v>
      </c>
      <c r="P2404" s="21" t="s">
        <v>6476</v>
      </c>
      <c r="U2404" s="1" t="str">
        <f t="shared" si="128"/>
        <v>'664</v>
      </c>
      <c r="AI2404" s="1"/>
      <c r="AM2404" s="1" t="s">
        <v>4374</v>
      </c>
    </row>
    <row r="2405" spans="1:39" x14ac:dyDescent="0.2">
      <c r="A2405" s="21" t="s">
        <v>4376</v>
      </c>
      <c r="B2405" s="21" t="s">
        <v>4377</v>
      </c>
      <c r="C2405" s="58">
        <v>0</v>
      </c>
      <c r="D2405" s="58">
        <v>0</v>
      </c>
      <c r="E2405" s="58">
        <v>38380.1</v>
      </c>
      <c r="F2405" s="58">
        <v>0</v>
      </c>
      <c r="G2405" s="58">
        <v>38380.1</v>
      </c>
      <c r="H2405" s="58">
        <v>0</v>
      </c>
      <c r="I2405" s="58">
        <v>38380.1</v>
      </c>
      <c r="J2405" s="58">
        <v>0</v>
      </c>
      <c r="K2405" s="57">
        <f t="shared" si="127"/>
        <v>38380.1</v>
      </c>
      <c r="L2405" s="21" t="s">
        <v>6755</v>
      </c>
      <c r="M2405" s="63">
        <v>8</v>
      </c>
      <c r="N2405" s="21" t="s">
        <v>6800</v>
      </c>
      <c r="O2405" s="21" t="s">
        <v>6757</v>
      </c>
      <c r="P2405" s="21" t="s">
        <v>6477</v>
      </c>
      <c r="U2405" s="1" t="str">
        <f t="shared" si="128"/>
        <v>'664</v>
      </c>
      <c r="AI2405" s="1"/>
      <c r="AM2405" s="1" t="s">
        <v>4376</v>
      </c>
    </row>
    <row r="2406" spans="1:39" x14ac:dyDescent="0.2">
      <c r="A2406" s="21" t="s">
        <v>6292</v>
      </c>
      <c r="B2406" s="21" t="s">
        <v>6293</v>
      </c>
      <c r="C2406" s="58">
        <v>0</v>
      </c>
      <c r="D2406" s="58">
        <v>0</v>
      </c>
      <c r="E2406" s="58">
        <v>38863.03</v>
      </c>
      <c r="F2406" s="58">
        <v>0</v>
      </c>
      <c r="G2406" s="58">
        <v>38863.03</v>
      </c>
      <c r="H2406" s="58">
        <v>0</v>
      </c>
      <c r="I2406" s="58">
        <v>38863.03</v>
      </c>
      <c r="J2406" s="58">
        <v>0</v>
      </c>
      <c r="K2406" s="57">
        <f t="shared" si="127"/>
        <v>38863.03</v>
      </c>
      <c r="L2406" s="21" t="s">
        <v>6755</v>
      </c>
      <c r="M2406" s="63">
        <v>8</v>
      </c>
      <c r="N2406" s="21" t="s">
        <v>6800</v>
      </c>
      <c r="O2406" s="21" t="s">
        <v>6757</v>
      </c>
      <c r="P2406" s="21" t="s">
        <v>6477</v>
      </c>
      <c r="U2406" s="1" t="str">
        <f t="shared" si="128"/>
        <v>'664</v>
      </c>
      <c r="AI2406" s="1"/>
      <c r="AM2406" s="1" t="e">
        <v>#N/A</v>
      </c>
    </row>
    <row r="2407" spans="1:39" x14ac:dyDescent="0.2">
      <c r="A2407" s="21" t="s">
        <v>4378</v>
      </c>
      <c r="B2407" s="21" t="s">
        <v>4379</v>
      </c>
      <c r="C2407" s="58">
        <v>0</v>
      </c>
      <c r="D2407" s="58">
        <v>0</v>
      </c>
      <c r="E2407" s="58">
        <v>404037.63</v>
      </c>
      <c r="F2407" s="58">
        <v>0</v>
      </c>
      <c r="G2407" s="58">
        <v>404037.63</v>
      </c>
      <c r="H2407" s="58">
        <v>0</v>
      </c>
      <c r="I2407" s="58">
        <v>404037.63</v>
      </c>
      <c r="J2407" s="58">
        <v>0</v>
      </c>
      <c r="K2407" s="57">
        <f t="shared" si="127"/>
        <v>404037.63</v>
      </c>
      <c r="L2407" s="21" t="s">
        <v>6755</v>
      </c>
      <c r="M2407" s="63">
        <v>8</v>
      </c>
      <c r="N2407" s="21" t="s">
        <v>6800</v>
      </c>
      <c r="O2407" s="21" t="s">
        <v>6757</v>
      </c>
      <c r="P2407" s="21" t="s">
        <v>6477</v>
      </c>
      <c r="U2407" s="1" t="str">
        <f t="shared" si="128"/>
        <v>'664</v>
      </c>
      <c r="AI2407" s="1"/>
      <c r="AM2407" s="1" t="s">
        <v>4378</v>
      </c>
    </row>
    <row r="2408" spans="1:39" x14ac:dyDescent="0.2">
      <c r="A2408" s="21" t="s">
        <v>4380</v>
      </c>
      <c r="B2408" s="21" t="s">
        <v>4381</v>
      </c>
      <c r="C2408" s="58">
        <v>0</v>
      </c>
      <c r="D2408" s="58">
        <v>0</v>
      </c>
      <c r="E2408" s="58">
        <v>314992.2</v>
      </c>
      <c r="F2408" s="58">
        <v>0</v>
      </c>
      <c r="G2408" s="58">
        <v>314992.2</v>
      </c>
      <c r="H2408" s="58">
        <v>0</v>
      </c>
      <c r="I2408" s="58">
        <v>314992.2</v>
      </c>
      <c r="J2408" s="58">
        <v>0</v>
      </c>
      <c r="K2408" s="57">
        <f t="shared" si="127"/>
        <v>314992.2</v>
      </c>
      <c r="L2408" s="21" t="s">
        <v>6755</v>
      </c>
      <c r="M2408" s="63">
        <v>8</v>
      </c>
      <c r="N2408" s="21" t="s">
        <v>6800</v>
      </c>
      <c r="O2408" s="21" t="s">
        <v>6757</v>
      </c>
      <c r="P2408" s="21" t="s">
        <v>6757</v>
      </c>
      <c r="U2408" s="1" t="str">
        <f t="shared" si="128"/>
        <v>'664</v>
      </c>
      <c r="AI2408" s="1"/>
      <c r="AM2408" s="1" t="s">
        <v>4380</v>
      </c>
    </row>
    <row r="2409" spans="1:39" x14ac:dyDescent="0.2">
      <c r="A2409" s="21" t="s">
        <v>4382</v>
      </c>
      <c r="B2409" s="21" t="s">
        <v>4383</v>
      </c>
      <c r="C2409" s="58">
        <v>0</v>
      </c>
      <c r="D2409" s="58">
        <v>0</v>
      </c>
      <c r="E2409" s="58">
        <v>42434.48</v>
      </c>
      <c r="F2409" s="58">
        <v>0</v>
      </c>
      <c r="G2409" s="58">
        <v>42434.48</v>
      </c>
      <c r="H2409" s="58">
        <v>0</v>
      </c>
      <c r="I2409" s="58">
        <v>42434.48</v>
      </c>
      <c r="J2409" s="58">
        <v>0</v>
      </c>
      <c r="K2409" s="57">
        <f t="shared" si="127"/>
        <v>42434.48</v>
      </c>
      <c r="L2409" s="21" t="s">
        <v>6755</v>
      </c>
      <c r="M2409" s="63">
        <v>8</v>
      </c>
      <c r="N2409" s="21" t="s">
        <v>6800</v>
      </c>
      <c r="O2409" s="21" t="s">
        <v>6757</v>
      </c>
      <c r="P2409" s="21" t="s">
        <v>6757</v>
      </c>
      <c r="U2409" s="1" t="str">
        <f t="shared" si="128"/>
        <v>'664</v>
      </c>
      <c r="AI2409" s="1"/>
      <c r="AM2409" s="1" t="s">
        <v>4382</v>
      </c>
    </row>
    <row r="2410" spans="1:39" x14ac:dyDescent="0.2">
      <c r="A2410" s="21" t="s">
        <v>4384</v>
      </c>
      <c r="B2410" s="21" t="s">
        <v>4385</v>
      </c>
      <c r="C2410" s="58">
        <v>0</v>
      </c>
      <c r="D2410" s="58">
        <v>0</v>
      </c>
      <c r="E2410" s="58">
        <v>181248.48</v>
      </c>
      <c r="F2410" s="58">
        <v>0</v>
      </c>
      <c r="G2410" s="58">
        <v>181248.48</v>
      </c>
      <c r="H2410" s="58">
        <v>0</v>
      </c>
      <c r="I2410" s="58">
        <v>181248.48</v>
      </c>
      <c r="J2410" s="58">
        <v>0</v>
      </c>
      <c r="K2410" s="57">
        <f t="shared" si="127"/>
        <v>181248.48</v>
      </c>
      <c r="L2410" s="21" t="s">
        <v>6755</v>
      </c>
      <c r="M2410" s="63">
        <v>8</v>
      </c>
      <c r="N2410" s="21" t="s">
        <v>6800</v>
      </c>
      <c r="O2410" s="21" t="s">
        <v>6757</v>
      </c>
      <c r="P2410" s="21" t="s">
        <v>6757</v>
      </c>
      <c r="U2410" s="1" t="str">
        <f t="shared" si="128"/>
        <v>'664</v>
      </c>
      <c r="AI2410" s="1"/>
      <c r="AM2410" s="1" t="s">
        <v>4384</v>
      </c>
    </row>
    <row r="2411" spans="1:39" x14ac:dyDescent="0.2">
      <c r="A2411" s="21" t="s">
        <v>4386</v>
      </c>
      <c r="B2411" s="21" t="s">
        <v>4387</v>
      </c>
      <c r="C2411" s="58">
        <v>0</v>
      </c>
      <c r="D2411" s="58">
        <v>0</v>
      </c>
      <c r="E2411" s="58">
        <v>438808.22</v>
      </c>
      <c r="F2411" s="58">
        <v>0</v>
      </c>
      <c r="G2411" s="58">
        <v>438808.22</v>
      </c>
      <c r="H2411" s="58">
        <v>0</v>
      </c>
      <c r="I2411" s="58">
        <v>438808.22</v>
      </c>
      <c r="J2411" s="58">
        <v>0</v>
      </c>
      <c r="K2411" s="57">
        <f t="shared" si="127"/>
        <v>438808.22</v>
      </c>
      <c r="L2411" s="21" t="s">
        <v>6755</v>
      </c>
      <c r="M2411" s="63">
        <v>8</v>
      </c>
      <c r="N2411" s="21" t="s">
        <v>6800</v>
      </c>
      <c r="O2411" s="21" t="s">
        <v>6757</v>
      </c>
      <c r="P2411" s="21" t="s">
        <v>6757</v>
      </c>
      <c r="U2411" s="1" t="str">
        <f t="shared" si="128"/>
        <v>'664</v>
      </c>
      <c r="AI2411" s="1"/>
      <c r="AM2411" s="1" t="s">
        <v>4386</v>
      </c>
    </row>
    <row r="2412" spans="1:39" x14ac:dyDescent="0.2">
      <c r="A2412" s="21" t="s">
        <v>4388</v>
      </c>
      <c r="B2412" s="21" t="s">
        <v>4389</v>
      </c>
      <c r="C2412" s="58">
        <v>0</v>
      </c>
      <c r="D2412" s="58">
        <v>0</v>
      </c>
      <c r="E2412" s="58">
        <v>33303.33</v>
      </c>
      <c r="F2412" s="58">
        <v>0</v>
      </c>
      <c r="G2412" s="58">
        <v>33303.33</v>
      </c>
      <c r="H2412" s="58">
        <v>0</v>
      </c>
      <c r="I2412" s="58">
        <v>33303.33</v>
      </c>
      <c r="J2412" s="58">
        <v>0</v>
      </c>
      <c r="K2412" s="57">
        <f t="shared" si="127"/>
        <v>33303.33</v>
      </c>
      <c r="L2412" s="21" t="s">
        <v>6747</v>
      </c>
      <c r="M2412" s="63">
        <v>9</v>
      </c>
      <c r="N2412" s="21" t="s">
        <v>6804</v>
      </c>
      <c r="O2412" s="21" t="s">
        <v>6760</v>
      </c>
      <c r="U2412" s="1" t="str">
        <f t="shared" si="128"/>
        <v>'665</v>
      </c>
      <c r="AI2412" s="1"/>
      <c r="AM2412" s="1" t="s">
        <v>4388</v>
      </c>
    </row>
    <row r="2413" spans="1:39" x14ac:dyDescent="0.2">
      <c r="A2413" s="21" t="s">
        <v>4390</v>
      </c>
      <c r="B2413" s="21" t="s">
        <v>4391</v>
      </c>
      <c r="C2413" s="58">
        <v>0</v>
      </c>
      <c r="D2413" s="58">
        <v>0</v>
      </c>
      <c r="E2413" s="58">
        <v>36673.360000000001</v>
      </c>
      <c r="F2413" s="58">
        <v>0</v>
      </c>
      <c r="G2413" s="58">
        <v>36673.360000000001</v>
      </c>
      <c r="H2413" s="58">
        <v>0</v>
      </c>
      <c r="I2413" s="58">
        <v>36673.360000000001</v>
      </c>
      <c r="J2413" s="58">
        <v>0</v>
      </c>
      <c r="K2413" s="57">
        <f t="shared" si="127"/>
        <v>36673.360000000001</v>
      </c>
      <c r="L2413" s="21" t="s">
        <v>6747</v>
      </c>
      <c r="M2413" s="63">
        <v>9</v>
      </c>
      <c r="N2413" s="21" t="s">
        <v>6804</v>
      </c>
      <c r="O2413" s="21" t="s">
        <v>6760</v>
      </c>
      <c r="U2413" s="1" t="str">
        <f t="shared" si="128"/>
        <v>'665</v>
      </c>
      <c r="AI2413" s="1"/>
      <c r="AM2413" s="1" t="s">
        <v>4390</v>
      </c>
    </row>
    <row r="2414" spans="1:39" x14ac:dyDescent="0.2">
      <c r="A2414" s="21" t="s">
        <v>4392</v>
      </c>
      <c r="B2414" s="21" t="s">
        <v>4393</v>
      </c>
      <c r="C2414" s="58">
        <v>0</v>
      </c>
      <c r="D2414" s="58">
        <v>0</v>
      </c>
      <c r="E2414" s="58">
        <v>51316.4</v>
      </c>
      <c r="F2414" s="58">
        <v>0</v>
      </c>
      <c r="G2414" s="58">
        <v>51316.4</v>
      </c>
      <c r="H2414" s="58">
        <v>0</v>
      </c>
      <c r="I2414" s="58">
        <v>51316.4</v>
      </c>
      <c r="J2414" s="58">
        <v>0</v>
      </c>
      <c r="K2414" s="57">
        <f t="shared" si="127"/>
        <v>51316.4</v>
      </c>
      <c r="L2414" s="21" t="s">
        <v>6747</v>
      </c>
      <c r="M2414" s="63">
        <v>9</v>
      </c>
      <c r="N2414" s="21" t="s">
        <v>6804</v>
      </c>
      <c r="O2414" s="21" t="s">
        <v>6760</v>
      </c>
      <c r="U2414" s="1" t="str">
        <f t="shared" si="128"/>
        <v>'665</v>
      </c>
      <c r="AI2414" s="1"/>
      <c r="AM2414" s="1" t="s">
        <v>4392</v>
      </c>
    </row>
    <row r="2415" spans="1:39" x14ac:dyDescent="0.2">
      <c r="A2415" s="21" t="s">
        <v>4394</v>
      </c>
      <c r="B2415" s="21" t="s">
        <v>4395</v>
      </c>
      <c r="C2415" s="58">
        <v>0</v>
      </c>
      <c r="D2415" s="58">
        <v>0</v>
      </c>
      <c r="E2415" s="58">
        <v>8088</v>
      </c>
      <c r="F2415" s="58">
        <v>0</v>
      </c>
      <c r="G2415" s="58">
        <v>8088</v>
      </c>
      <c r="H2415" s="58">
        <v>0</v>
      </c>
      <c r="I2415" s="58">
        <v>8088</v>
      </c>
      <c r="J2415" s="58">
        <v>0</v>
      </c>
      <c r="K2415" s="57">
        <f t="shared" si="127"/>
        <v>8088</v>
      </c>
      <c r="L2415" s="21" t="s">
        <v>6747</v>
      </c>
      <c r="M2415" s="63">
        <v>9</v>
      </c>
      <c r="N2415" s="21" t="s">
        <v>6804</v>
      </c>
      <c r="O2415" s="21" t="s">
        <v>6760</v>
      </c>
      <c r="U2415" s="1" t="str">
        <f t="shared" si="128"/>
        <v>'665</v>
      </c>
      <c r="AI2415" s="1"/>
      <c r="AM2415" s="1" t="s">
        <v>4394</v>
      </c>
    </row>
    <row r="2416" spans="1:39" x14ac:dyDescent="0.2">
      <c r="A2416" s="21" t="s">
        <v>4396</v>
      </c>
      <c r="B2416" s="21" t="s">
        <v>4397</v>
      </c>
      <c r="C2416" s="58">
        <v>0</v>
      </c>
      <c r="D2416" s="58">
        <v>0</v>
      </c>
      <c r="E2416" s="58">
        <v>62588.23</v>
      </c>
      <c r="F2416" s="58">
        <v>0</v>
      </c>
      <c r="G2416" s="58">
        <v>62588.23</v>
      </c>
      <c r="H2416" s="58">
        <v>0</v>
      </c>
      <c r="I2416" s="58">
        <v>62588.23</v>
      </c>
      <c r="J2416" s="58">
        <v>0</v>
      </c>
      <c r="K2416" s="57">
        <f t="shared" si="127"/>
        <v>62588.23</v>
      </c>
      <c r="L2416" s="21" t="s">
        <v>6747</v>
      </c>
      <c r="M2416" s="63">
        <v>9</v>
      </c>
      <c r="N2416" s="21" t="s">
        <v>6804</v>
      </c>
      <c r="O2416" s="21" t="s">
        <v>6760</v>
      </c>
      <c r="U2416" s="1" t="str">
        <f t="shared" si="128"/>
        <v>'665</v>
      </c>
      <c r="AI2416" s="1"/>
      <c r="AM2416" s="1" t="s">
        <v>4396</v>
      </c>
    </row>
    <row r="2417" spans="1:39" x14ac:dyDescent="0.2">
      <c r="A2417" s="21" t="s">
        <v>4398</v>
      </c>
      <c r="B2417" s="21" t="s">
        <v>4399</v>
      </c>
      <c r="C2417" s="58">
        <v>0</v>
      </c>
      <c r="D2417" s="58">
        <v>0</v>
      </c>
      <c r="E2417" s="58">
        <v>61193.58</v>
      </c>
      <c r="F2417" s="58">
        <v>0</v>
      </c>
      <c r="G2417" s="58">
        <v>61193.58</v>
      </c>
      <c r="H2417" s="58">
        <v>0</v>
      </c>
      <c r="I2417" s="58">
        <v>61193.58</v>
      </c>
      <c r="J2417" s="58">
        <v>0</v>
      </c>
      <c r="K2417" s="57">
        <f t="shared" si="127"/>
        <v>61193.58</v>
      </c>
      <c r="L2417" s="21" t="s">
        <v>6747</v>
      </c>
      <c r="M2417" s="63">
        <v>9</v>
      </c>
      <c r="N2417" s="21" t="s">
        <v>6804</v>
      </c>
      <c r="O2417" s="21" t="s">
        <v>6760</v>
      </c>
      <c r="U2417" s="1" t="str">
        <f t="shared" si="128"/>
        <v>'665</v>
      </c>
      <c r="AI2417" s="1"/>
      <c r="AM2417" s="1" t="s">
        <v>4398</v>
      </c>
    </row>
    <row r="2418" spans="1:39" x14ac:dyDescent="0.2">
      <c r="A2418" s="21" t="s">
        <v>4400</v>
      </c>
      <c r="B2418" s="21" t="s">
        <v>4401</v>
      </c>
      <c r="C2418" s="58">
        <v>0</v>
      </c>
      <c r="D2418" s="58">
        <v>0</v>
      </c>
      <c r="E2418" s="58">
        <v>17432.77</v>
      </c>
      <c r="F2418" s="58">
        <v>0</v>
      </c>
      <c r="G2418" s="58">
        <v>17432.77</v>
      </c>
      <c r="H2418" s="58">
        <v>0</v>
      </c>
      <c r="I2418" s="58">
        <v>17432.77</v>
      </c>
      <c r="J2418" s="58">
        <v>0</v>
      </c>
      <c r="K2418" s="57">
        <f t="shared" si="127"/>
        <v>17432.77</v>
      </c>
      <c r="L2418" s="21" t="s">
        <v>6747</v>
      </c>
      <c r="M2418" s="63">
        <v>9</v>
      </c>
      <c r="N2418" s="21" t="s">
        <v>6804</v>
      </c>
      <c r="O2418" s="21" t="s">
        <v>6760</v>
      </c>
      <c r="U2418" s="1" t="str">
        <f t="shared" si="128"/>
        <v>'665</v>
      </c>
      <c r="AI2418" s="1"/>
      <c r="AM2418" s="1" t="s">
        <v>4400</v>
      </c>
    </row>
    <row r="2419" spans="1:39" x14ac:dyDescent="0.2">
      <c r="A2419" s="21" t="s">
        <v>4402</v>
      </c>
      <c r="B2419" s="21" t="s">
        <v>4403</v>
      </c>
      <c r="C2419" s="58">
        <v>0</v>
      </c>
      <c r="D2419" s="58">
        <v>0</v>
      </c>
      <c r="E2419" s="58">
        <v>74699.820000000007</v>
      </c>
      <c r="F2419" s="58">
        <v>0</v>
      </c>
      <c r="G2419" s="58">
        <v>74699.820000000007</v>
      </c>
      <c r="H2419" s="58">
        <v>0</v>
      </c>
      <c r="I2419" s="58">
        <v>74699.820000000007</v>
      </c>
      <c r="J2419" s="58">
        <v>0</v>
      </c>
      <c r="K2419" s="57">
        <f t="shared" si="127"/>
        <v>74699.820000000007</v>
      </c>
      <c r="L2419" s="21" t="s">
        <v>6747</v>
      </c>
      <c r="M2419" s="63">
        <v>9</v>
      </c>
      <c r="N2419" s="21" t="s">
        <v>6804</v>
      </c>
      <c r="O2419" s="21" t="s">
        <v>6760</v>
      </c>
      <c r="U2419" s="1" t="str">
        <f t="shared" si="128"/>
        <v>'665</v>
      </c>
      <c r="AI2419" s="1"/>
      <c r="AM2419" s="1" t="s">
        <v>4402</v>
      </c>
    </row>
    <row r="2420" spans="1:39" x14ac:dyDescent="0.2">
      <c r="A2420" s="21" t="s">
        <v>4404</v>
      </c>
      <c r="B2420" s="21" t="s">
        <v>4405</v>
      </c>
      <c r="C2420" s="58">
        <v>0</v>
      </c>
      <c r="D2420" s="58">
        <v>0</v>
      </c>
      <c r="E2420" s="58">
        <v>149721.07999999999</v>
      </c>
      <c r="F2420" s="58">
        <v>0</v>
      </c>
      <c r="G2420" s="58">
        <v>149721.07999999999</v>
      </c>
      <c r="H2420" s="58">
        <v>0</v>
      </c>
      <c r="I2420" s="58">
        <v>149721.07999999999</v>
      </c>
      <c r="J2420" s="58">
        <v>0</v>
      </c>
      <c r="K2420" s="57">
        <f t="shared" si="127"/>
        <v>149721.07999999999</v>
      </c>
      <c r="L2420" s="21" t="s">
        <v>6747</v>
      </c>
      <c r="M2420" s="63">
        <v>9</v>
      </c>
      <c r="N2420" s="21" t="s">
        <v>6804</v>
      </c>
      <c r="O2420" s="21" t="s">
        <v>6760</v>
      </c>
      <c r="U2420" s="1" t="str">
        <f t="shared" si="128"/>
        <v>'665</v>
      </c>
      <c r="AI2420" s="1"/>
      <c r="AM2420" s="1" t="s">
        <v>4404</v>
      </c>
    </row>
    <row r="2421" spans="1:39" x14ac:dyDescent="0.2">
      <c r="A2421" s="21" t="s">
        <v>4406</v>
      </c>
      <c r="B2421" s="21" t="s">
        <v>4407</v>
      </c>
      <c r="C2421" s="58">
        <v>0</v>
      </c>
      <c r="D2421" s="58">
        <v>0</v>
      </c>
      <c r="E2421" s="58">
        <v>97223.41</v>
      </c>
      <c r="F2421" s="58">
        <v>0</v>
      </c>
      <c r="G2421" s="58">
        <v>97223.41</v>
      </c>
      <c r="H2421" s="58">
        <v>0</v>
      </c>
      <c r="I2421" s="58">
        <v>97223.41</v>
      </c>
      <c r="J2421" s="58">
        <v>0</v>
      </c>
      <c r="K2421" s="57">
        <f t="shared" si="127"/>
        <v>97223.41</v>
      </c>
      <c r="L2421" s="21" t="s">
        <v>6747</v>
      </c>
      <c r="M2421" s="63">
        <v>9</v>
      </c>
      <c r="N2421" s="21" t="s">
        <v>6804</v>
      </c>
      <c r="O2421" s="21" t="s">
        <v>6760</v>
      </c>
      <c r="U2421" s="1" t="str">
        <f t="shared" si="128"/>
        <v>'665</v>
      </c>
      <c r="AI2421" s="1"/>
      <c r="AM2421" s="1" t="s">
        <v>4406</v>
      </c>
    </row>
    <row r="2422" spans="1:39" x14ac:dyDescent="0.2">
      <c r="A2422" s="21" t="s">
        <v>6294</v>
      </c>
      <c r="B2422" s="21" t="s">
        <v>6295</v>
      </c>
      <c r="C2422" s="58">
        <v>0</v>
      </c>
      <c r="D2422" s="58">
        <v>0</v>
      </c>
      <c r="E2422" s="58">
        <v>20907</v>
      </c>
      <c r="F2422" s="58">
        <v>0</v>
      </c>
      <c r="G2422" s="58">
        <v>20907</v>
      </c>
      <c r="H2422" s="58">
        <v>0</v>
      </c>
      <c r="I2422" s="58">
        <v>20907</v>
      </c>
      <c r="J2422" s="58">
        <v>0</v>
      </c>
      <c r="K2422" s="57">
        <f t="shared" si="127"/>
        <v>20907</v>
      </c>
      <c r="L2422" s="21" t="s">
        <v>6747</v>
      </c>
      <c r="M2422" s="63">
        <v>9</v>
      </c>
      <c r="N2422" s="21" t="s">
        <v>6804</v>
      </c>
      <c r="O2422" s="21" t="s">
        <v>6760</v>
      </c>
      <c r="U2422" s="1" t="str">
        <f t="shared" si="128"/>
        <v>'665</v>
      </c>
      <c r="AI2422" s="1"/>
      <c r="AM2422" s="1" t="e">
        <v>#N/A</v>
      </c>
    </row>
    <row r="2423" spans="1:39" x14ac:dyDescent="0.2">
      <c r="A2423" s="21" t="s">
        <v>6296</v>
      </c>
      <c r="B2423" s="21" t="s">
        <v>6297</v>
      </c>
      <c r="C2423" s="58">
        <v>0</v>
      </c>
      <c r="D2423" s="58">
        <v>0</v>
      </c>
      <c r="E2423" s="58">
        <v>132874.5</v>
      </c>
      <c r="F2423" s="58">
        <v>0</v>
      </c>
      <c r="G2423" s="58">
        <v>132874.5</v>
      </c>
      <c r="H2423" s="58">
        <v>0</v>
      </c>
      <c r="I2423" s="58">
        <v>132874.5</v>
      </c>
      <c r="J2423" s="58">
        <v>0</v>
      </c>
      <c r="K2423" s="57">
        <f t="shared" si="127"/>
        <v>132874.5</v>
      </c>
      <c r="L2423" s="21" t="s">
        <v>6747</v>
      </c>
      <c r="M2423" s="63">
        <v>9</v>
      </c>
      <c r="N2423" s="21" t="s">
        <v>6804</v>
      </c>
      <c r="O2423" s="21" t="s">
        <v>6760</v>
      </c>
      <c r="U2423" s="1" t="str">
        <f t="shared" si="128"/>
        <v>'665</v>
      </c>
      <c r="AI2423" s="1"/>
      <c r="AM2423" s="1" t="e">
        <v>#N/A</v>
      </c>
    </row>
    <row r="2424" spans="1:39" x14ac:dyDescent="0.2">
      <c r="A2424" s="21" t="s">
        <v>4408</v>
      </c>
      <c r="B2424" s="21" t="s">
        <v>6298</v>
      </c>
      <c r="C2424" s="58">
        <v>0</v>
      </c>
      <c r="D2424" s="58">
        <v>0</v>
      </c>
      <c r="E2424" s="58">
        <v>344281.71</v>
      </c>
      <c r="F2424" s="58">
        <v>0</v>
      </c>
      <c r="G2424" s="58">
        <v>344281.71</v>
      </c>
      <c r="H2424" s="58">
        <v>0</v>
      </c>
      <c r="I2424" s="58">
        <v>344281.71</v>
      </c>
      <c r="J2424" s="58">
        <v>0</v>
      </c>
      <c r="K2424" s="57">
        <f t="shared" si="127"/>
        <v>344281.71</v>
      </c>
      <c r="L2424" s="21" t="s">
        <v>6747</v>
      </c>
      <c r="M2424" s="63">
        <v>9</v>
      </c>
      <c r="N2424" s="21" t="s">
        <v>6804</v>
      </c>
      <c r="O2424" s="21" t="s">
        <v>6761</v>
      </c>
      <c r="U2424" s="1" t="str">
        <f t="shared" si="128"/>
        <v>'666</v>
      </c>
      <c r="AI2424" s="1"/>
      <c r="AM2424" s="1" t="s">
        <v>4408</v>
      </c>
    </row>
    <row r="2425" spans="1:39" x14ac:dyDescent="0.2">
      <c r="A2425" s="21" t="s">
        <v>6299</v>
      </c>
      <c r="B2425" s="21" t="s">
        <v>6300</v>
      </c>
      <c r="C2425" s="58">
        <v>0</v>
      </c>
      <c r="D2425" s="58">
        <v>0</v>
      </c>
      <c r="E2425" s="58">
        <v>17199</v>
      </c>
      <c r="F2425" s="58">
        <v>0</v>
      </c>
      <c r="G2425" s="58">
        <v>17199</v>
      </c>
      <c r="H2425" s="58">
        <v>0</v>
      </c>
      <c r="I2425" s="58">
        <v>17199</v>
      </c>
      <c r="J2425" s="58">
        <v>0</v>
      </c>
      <c r="K2425" s="57">
        <f t="shared" si="127"/>
        <v>17199</v>
      </c>
      <c r="L2425" s="21" t="s">
        <v>6747</v>
      </c>
      <c r="M2425" s="63">
        <v>9</v>
      </c>
      <c r="N2425" s="21" t="s">
        <v>6804</v>
      </c>
      <c r="O2425" s="21" t="s">
        <v>6481</v>
      </c>
      <c r="U2425" s="1" t="str">
        <f t="shared" si="128"/>
        <v>'666</v>
      </c>
      <c r="AI2425" s="1"/>
      <c r="AM2425" s="1" t="e">
        <v>#N/A</v>
      </c>
    </row>
    <row r="2426" spans="1:39" x14ac:dyDescent="0.2">
      <c r="A2426" s="21" t="s">
        <v>6301</v>
      </c>
      <c r="B2426" s="21" t="s">
        <v>6302</v>
      </c>
      <c r="C2426" s="58">
        <v>0</v>
      </c>
      <c r="D2426" s="58">
        <v>0</v>
      </c>
      <c r="E2426" s="58">
        <v>7650</v>
      </c>
      <c r="F2426" s="58">
        <v>0</v>
      </c>
      <c r="G2426" s="58">
        <v>7650</v>
      </c>
      <c r="H2426" s="58">
        <v>0</v>
      </c>
      <c r="I2426" s="58">
        <v>7650</v>
      </c>
      <c r="J2426" s="58">
        <v>0</v>
      </c>
      <c r="K2426" s="57">
        <f t="shared" si="127"/>
        <v>7650</v>
      </c>
      <c r="L2426" s="21" t="s">
        <v>6747</v>
      </c>
      <c r="M2426" s="63">
        <v>9</v>
      </c>
      <c r="N2426" s="21" t="s">
        <v>6804</v>
      </c>
      <c r="O2426" s="21" t="s">
        <v>6481</v>
      </c>
      <c r="U2426" s="1" t="str">
        <f t="shared" si="128"/>
        <v>'666</v>
      </c>
      <c r="AI2426" s="1"/>
      <c r="AM2426" s="1" t="e">
        <v>#N/A</v>
      </c>
    </row>
    <row r="2427" spans="1:39" x14ac:dyDescent="0.2">
      <c r="A2427" s="21" t="s">
        <v>4409</v>
      </c>
      <c r="B2427" s="21" t="s">
        <v>4410</v>
      </c>
      <c r="C2427" s="58">
        <v>0</v>
      </c>
      <c r="D2427" s="58">
        <v>0</v>
      </c>
      <c r="E2427" s="58">
        <v>12917.08</v>
      </c>
      <c r="F2427" s="58">
        <v>0</v>
      </c>
      <c r="G2427" s="58">
        <v>12917.08</v>
      </c>
      <c r="H2427" s="58">
        <v>0</v>
      </c>
      <c r="I2427" s="58">
        <v>12917.08</v>
      </c>
      <c r="J2427" s="58">
        <v>0</v>
      </c>
      <c r="K2427" s="57">
        <f t="shared" si="127"/>
        <v>12917.08</v>
      </c>
      <c r="L2427" s="21" t="s">
        <v>6747</v>
      </c>
      <c r="M2427" s="63">
        <v>9</v>
      </c>
      <c r="N2427" s="21" t="s">
        <v>6804</v>
      </c>
      <c r="O2427" s="21" t="s">
        <v>6482</v>
      </c>
      <c r="U2427" s="1" t="str">
        <f t="shared" si="128"/>
        <v>'670</v>
      </c>
      <c r="AI2427" s="1"/>
      <c r="AM2427" s="1" t="s">
        <v>4409</v>
      </c>
    </row>
    <row r="2428" spans="1:39" x14ac:dyDescent="0.2">
      <c r="A2428" s="21" t="s">
        <v>4411</v>
      </c>
      <c r="B2428" s="21" t="s">
        <v>4412</v>
      </c>
      <c r="C2428" s="58">
        <v>0</v>
      </c>
      <c r="D2428" s="58">
        <v>0</v>
      </c>
      <c r="E2428" s="58">
        <v>23666.28</v>
      </c>
      <c r="F2428" s="58">
        <v>0</v>
      </c>
      <c r="G2428" s="58">
        <v>23666.28</v>
      </c>
      <c r="H2428" s="58">
        <v>0</v>
      </c>
      <c r="I2428" s="58">
        <v>23666.28</v>
      </c>
      <c r="J2428" s="58">
        <v>0</v>
      </c>
      <c r="K2428" s="57">
        <f t="shared" si="127"/>
        <v>23666.28</v>
      </c>
      <c r="L2428" s="21" t="s">
        <v>6747</v>
      </c>
      <c r="M2428" s="63">
        <v>9</v>
      </c>
      <c r="N2428" s="21" t="s">
        <v>6804</v>
      </c>
      <c r="O2428" s="21" t="s">
        <v>6482</v>
      </c>
      <c r="U2428" s="1" t="str">
        <f t="shared" si="128"/>
        <v>'670</v>
      </c>
      <c r="AI2428" s="1"/>
      <c r="AM2428" s="1" t="s">
        <v>4411</v>
      </c>
    </row>
    <row r="2429" spans="1:39" x14ac:dyDescent="0.2">
      <c r="A2429" s="21" t="s">
        <v>4413</v>
      </c>
      <c r="B2429" s="21" t="s">
        <v>4414</v>
      </c>
      <c r="C2429" s="58">
        <v>0</v>
      </c>
      <c r="D2429" s="58">
        <v>0</v>
      </c>
      <c r="E2429" s="58">
        <v>22714.39</v>
      </c>
      <c r="F2429" s="58">
        <v>0</v>
      </c>
      <c r="G2429" s="58">
        <v>22714.39</v>
      </c>
      <c r="H2429" s="58">
        <v>0</v>
      </c>
      <c r="I2429" s="58">
        <v>22714.39</v>
      </c>
      <c r="J2429" s="58">
        <v>0</v>
      </c>
      <c r="K2429" s="57">
        <f t="shared" si="127"/>
        <v>22714.39</v>
      </c>
      <c r="L2429" s="21" t="s">
        <v>6747</v>
      </c>
      <c r="M2429" s="63">
        <v>9</v>
      </c>
      <c r="N2429" s="21" t="s">
        <v>6804</v>
      </c>
      <c r="O2429" s="21" t="s">
        <v>6482</v>
      </c>
      <c r="U2429" s="1" t="str">
        <f t="shared" si="128"/>
        <v>'670</v>
      </c>
      <c r="AI2429" s="1"/>
      <c r="AM2429" s="1" t="s">
        <v>4413</v>
      </c>
    </row>
    <row r="2430" spans="1:39" x14ac:dyDescent="0.2">
      <c r="A2430" s="21" t="s">
        <v>4415</v>
      </c>
      <c r="B2430" s="21" t="s">
        <v>4416</v>
      </c>
      <c r="C2430" s="58">
        <v>0</v>
      </c>
      <c r="D2430" s="58">
        <v>0</v>
      </c>
      <c r="E2430" s="58">
        <v>30885.439999999999</v>
      </c>
      <c r="F2430" s="58">
        <v>0</v>
      </c>
      <c r="G2430" s="58">
        <v>30885.439999999999</v>
      </c>
      <c r="H2430" s="58">
        <v>0</v>
      </c>
      <c r="I2430" s="58">
        <v>30885.439999999999</v>
      </c>
      <c r="J2430" s="58">
        <v>0</v>
      </c>
      <c r="K2430" s="57">
        <f t="shared" si="127"/>
        <v>30885.439999999999</v>
      </c>
      <c r="L2430" s="21" t="s">
        <v>6747</v>
      </c>
      <c r="M2430" s="63">
        <v>9</v>
      </c>
      <c r="N2430" s="21" t="s">
        <v>6804</v>
      </c>
      <c r="O2430" s="21" t="s">
        <v>6482</v>
      </c>
      <c r="U2430" s="1" t="str">
        <f t="shared" si="128"/>
        <v>'670</v>
      </c>
      <c r="AI2430" s="1"/>
      <c r="AM2430" s="1" t="s">
        <v>4415</v>
      </c>
    </row>
    <row r="2431" spans="1:39" x14ac:dyDescent="0.2">
      <c r="A2431" s="21" t="s">
        <v>4417</v>
      </c>
      <c r="B2431" s="21" t="s">
        <v>4418</v>
      </c>
      <c r="C2431" s="58">
        <v>0</v>
      </c>
      <c r="D2431" s="58">
        <v>0</v>
      </c>
      <c r="E2431" s="58">
        <v>64352.97</v>
      </c>
      <c r="F2431" s="58">
        <v>0</v>
      </c>
      <c r="G2431" s="58">
        <v>64352.97</v>
      </c>
      <c r="H2431" s="58">
        <v>0</v>
      </c>
      <c r="I2431" s="58">
        <v>64352.97</v>
      </c>
      <c r="J2431" s="58">
        <v>0</v>
      </c>
      <c r="K2431" s="57">
        <f t="shared" si="127"/>
        <v>64352.97</v>
      </c>
      <c r="L2431" s="21" t="s">
        <v>6747</v>
      </c>
      <c r="M2431" s="63">
        <v>9</v>
      </c>
      <c r="N2431" s="21" t="s">
        <v>6804</v>
      </c>
      <c r="O2431" s="21" t="s">
        <v>6482</v>
      </c>
      <c r="U2431" s="1" t="str">
        <f t="shared" si="128"/>
        <v>'670</v>
      </c>
      <c r="AI2431" s="1"/>
      <c r="AM2431" s="1" t="s">
        <v>4417</v>
      </c>
    </row>
    <row r="2432" spans="1:39" x14ac:dyDescent="0.2">
      <c r="A2432" s="21" t="s">
        <v>4419</v>
      </c>
      <c r="B2432" s="21" t="s">
        <v>4420</v>
      </c>
      <c r="C2432" s="58">
        <v>0</v>
      </c>
      <c r="D2432" s="58">
        <v>0</v>
      </c>
      <c r="E2432" s="58">
        <v>1883.39</v>
      </c>
      <c r="F2432" s="58">
        <v>0</v>
      </c>
      <c r="G2432" s="58">
        <v>1883.39</v>
      </c>
      <c r="H2432" s="58">
        <v>0</v>
      </c>
      <c r="I2432" s="58">
        <v>1883.39</v>
      </c>
      <c r="J2432" s="58">
        <v>0</v>
      </c>
      <c r="K2432" s="57">
        <f t="shared" si="127"/>
        <v>1883.39</v>
      </c>
      <c r="L2432" s="21" t="s">
        <v>6747</v>
      </c>
      <c r="M2432" s="63">
        <v>9</v>
      </c>
      <c r="N2432" s="21" t="s">
        <v>6804</v>
      </c>
      <c r="O2432" s="21" t="s">
        <v>6482</v>
      </c>
      <c r="U2432" s="1" t="str">
        <f t="shared" si="128"/>
        <v>'670</v>
      </c>
      <c r="AI2432" s="1"/>
      <c r="AM2432" s="1" t="s">
        <v>4419</v>
      </c>
    </row>
    <row r="2433" spans="1:39" x14ac:dyDescent="0.2">
      <c r="A2433" s="21" t="s">
        <v>4421</v>
      </c>
      <c r="B2433" s="21" t="s">
        <v>4422</v>
      </c>
      <c r="C2433" s="58">
        <v>0</v>
      </c>
      <c r="D2433" s="58">
        <v>0</v>
      </c>
      <c r="E2433" s="58">
        <v>348.94</v>
      </c>
      <c r="F2433" s="58">
        <v>0</v>
      </c>
      <c r="G2433" s="58">
        <v>348.94</v>
      </c>
      <c r="H2433" s="58">
        <v>0</v>
      </c>
      <c r="I2433" s="58">
        <v>348.94</v>
      </c>
      <c r="J2433" s="58">
        <v>0</v>
      </c>
      <c r="K2433" s="57">
        <f t="shared" si="127"/>
        <v>348.94</v>
      </c>
      <c r="L2433" s="21" t="s">
        <v>6747</v>
      </c>
      <c r="M2433" s="63">
        <v>9</v>
      </c>
      <c r="N2433" s="21" t="s">
        <v>6804</v>
      </c>
      <c r="O2433" s="21" t="s">
        <v>6482</v>
      </c>
      <c r="U2433" s="1" t="str">
        <f t="shared" si="128"/>
        <v>'670</v>
      </c>
      <c r="AI2433" s="1"/>
      <c r="AM2433" s="1" t="s">
        <v>4421</v>
      </c>
    </row>
    <row r="2434" spans="1:39" x14ac:dyDescent="0.2">
      <c r="A2434" s="21" t="s">
        <v>6303</v>
      </c>
      <c r="B2434" s="21" t="s">
        <v>6304</v>
      </c>
      <c r="C2434" s="58">
        <v>0</v>
      </c>
      <c r="D2434" s="58">
        <v>0</v>
      </c>
      <c r="E2434" s="58">
        <v>1772.8</v>
      </c>
      <c r="F2434" s="58">
        <v>0</v>
      </c>
      <c r="G2434" s="58">
        <v>1772.8</v>
      </c>
      <c r="H2434" s="58">
        <v>0</v>
      </c>
      <c r="I2434" s="58">
        <v>1772.8</v>
      </c>
      <c r="J2434" s="58">
        <v>0</v>
      </c>
      <c r="K2434" s="57">
        <f t="shared" si="127"/>
        <v>1772.8</v>
      </c>
      <c r="L2434" s="21" t="s">
        <v>6747</v>
      </c>
      <c r="M2434" s="63">
        <v>9</v>
      </c>
      <c r="N2434" s="21" t="s">
        <v>6804</v>
      </c>
      <c r="O2434" s="21" t="s">
        <v>6482</v>
      </c>
      <c r="U2434" s="1" t="str">
        <f t="shared" si="128"/>
        <v>'670</v>
      </c>
      <c r="AI2434" s="1"/>
      <c r="AM2434" s="1" t="e">
        <v>#N/A</v>
      </c>
    </row>
    <row r="2435" spans="1:39" x14ac:dyDescent="0.2">
      <c r="A2435" s="21" t="s">
        <v>4423</v>
      </c>
      <c r="B2435" s="21" t="s">
        <v>4424</v>
      </c>
      <c r="C2435" s="58">
        <v>0</v>
      </c>
      <c r="D2435" s="58">
        <v>0</v>
      </c>
      <c r="E2435" s="58">
        <v>47310.75</v>
      </c>
      <c r="F2435" s="58">
        <v>0</v>
      </c>
      <c r="G2435" s="58">
        <v>47310.75</v>
      </c>
      <c r="H2435" s="58">
        <v>0</v>
      </c>
      <c r="I2435" s="58">
        <v>47310.75</v>
      </c>
      <c r="J2435" s="58">
        <v>0</v>
      </c>
      <c r="K2435" s="57">
        <f t="shared" si="127"/>
        <v>47310.75</v>
      </c>
      <c r="L2435" s="21" t="s">
        <v>6747</v>
      </c>
      <c r="M2435" s="63">
        <v>9</v>
      </c>
      <c r="N2435" s="21" t="s">
        <v>6804</v>
      </c>
      <c r="O2435" s="21" t="s">
        <v>6482</v>
      </c>
      <c r="U2435" s="1" t="str">
        <f t="shared" si="128"/>
        <v>'670</v>
      </c>
      <c r="AI2435" s="1"/>
      <c r="AM2435" s="1" t="s">
        <v>4423</v>
      </c>
    </row>
    <row r="2436" spans="1:39" x14ac:dyDescent="0.2">
      <c r="A2436" s="21" t="s">
        <v>4425</v>
      </c>
      <c r="B2436" s="21" t="s">
        <v>4426</v>
      </c>
      <c r="C2436" s="58">
        <v>0</v>
      </c>
      <c r="D2436" s="58">
        <v>0</v>
      </c>
      <c r="E2436" s="58">
        <v>75401.509999999995</v>
      </c>
      <c r="F2436" s="58">
        <v>0</v>
      </c>
      <c r="G2436" s="58">
        <v>75401.509999999995</v>
      </c>
      <c r="H2436" s="58">
        <v>0</v>
      </c>
      <c r="I2436" s="58">
        <v>75401.509999999995</v>
      </c>
      <c r="J2436" s="58">
        <v>0</v>
      </c>
      <c r="K2436" s="57">
        <f t="shared" si="127"/>
        <v>75401.509999999995</v>
      </c>
      <c r="L2436" s="21" t="s">
        <v>6747</v>
      </c>
      <c r="M2436" s="63">
        <v>9</v>
      </c>
      <c r="N2436" s="21" t="s">
        <v>6804</v>
      </c>
      <c r="O2436" s="21" t="s">
        <v>6482</v>
      </c>
      <c r="U2436" s="1" t="str">
        <f t="shared" si="128"/>
        <v>'670</v>
      </c>
      <c r="AI2436" s="1"/>
      <c r="AM2436" s="1" t="s">
        <v>4425</v>
      </c>
    </row>
    <row r="2437" spans="1:39" x14ac:dyDescent="0.2">
      <c r="A2437" s="21" t="s">
        <v>4427</v>
      </c>
      <c r="B2437" s="21" t="s">
        <v>4428</v>
      </c>
      <c r="C2437" s="58">
        <v>0</v>
      </c>
      <c r="D2437" s="58">
        <v>0</v>
      </c>
      <c r="E2437" s="58">
        <v>80.61</v>
      </c>
      <c r="F2437" s="58">
        <v>0</v>
      </c>
      <c r="G2437" s="58">
        <v>80.61</v>
      </c>
      <c r="H2437" s="58">
        <v>0</v>
      </c>
      <c r="I2437" s="58">
        <v>80.61</v>
      </c>
      <c r="J2437" s="58">
        <v>0</v>
      </c>
      <c r="K2437" s="57">
        <f t="shared" si="127"/>
        <v>80.61</v>
      </c>
      <c r="L2437" s="21" t="s">
        <v>6747</v>
      </c>
      <c r="M2437" s="63">
        <v>9</v>
      </c>
      <c r="N2437" s="21" t="s">
        <v>6804</v>
      </c>
      <c r="O2437" s="21" t="s">
        <v>6482</v>
      </c>
      <c r="U2437" s="1" t="str">
        <f t="shared" si="128"/>
        <v>'670</v>
      </c>
      <c r="AI2437" s="1"/>
      <c r="AM2437" s="1" t="s">
        <v>4427</v>
      </c>
    </row>
    <row r="2438" spans="1:39" x14ac:dyDescent="0.2">
      <c r="A2438" s="21" t="s">
        <v>4429</v>
      </c>
      <c r="B2438" s="21" t="s">
        <v>4430</v>
      </c>
      <c r="C2438" s="58">
        <v>0</v>
      </c>
      <c r="D2438" s="58">
        <v>0</v>
      </c>
      <c r="E2438" s="58">
        <v>30699.599999999999</v>
      </c>
      <c r="F2438" s="58">
        <v>0</v>
      </c>
      <c r="G2438" s="58">
        <v>30699.599999999999</v>
      </c>
      <c r="H2438" s="58">
        <v>0</v>
      </c>
      <c r="I2438" s="58">
        <v>30699.599999999999</v>
      </c>
      <c r="J2438" s="58">
        <v>0</v>
      </c>
      <c r="K2438" s="57">
        <f t="shared" si="127"/>
        <v>30699.599999999999</v>
      </c>
      <c r="L2438" s="21" t="s">
        <v>6747</v>
      </c>
      <c r="M2438" s="63">
        <v>9</v>
      </c>
      <c r="N2438" s="21" t="s">
        <v>6804</v>
      </c>
      <c r="O2438" s="21" t="s">
        <v>6762</v>
      </c>
      <c r="U2438" s="1" t="str">
        <f t="shared" si="128"/>
        <v>'671</v>
      </c>
      <c r="AI2438" s="1"/>
      <c r="AM2438" s="1" t="s">
        <v>4429</v>
      </c>
    </row>
    <row r="2439" spans="1:39" x14ac:dyDescent="0.2">
      <c r="A2439" s="21" t="s">
        <v>6305</v>
      </c>
      <c r="B2439" s="21" t="s">
        <v>6306</v>
      </c>
      <c r="C2439" s="58">
        <v>0</v>
      </c>
      <c r="D2439" s="58">
        <v>0</v>
      </c>
      <c r="E2439" s="58">
        <v>119796.99</v>
      </c>
      <c r="F2439" s="58">
        <v>0</v>
      </c>
      <c r="G2439" s="58">
        <v>119796.99</v>
      </c>
      <c r="H2439" s="58">
        <v>0</v>
      </c>
      <c r="I2439" s="58">
        <v>119796.99</v>
      </c>
      <c r="J2439" s="58">
        <v>0</v>
      </c>
      <c r="K2439" s="57">
        <f t="shared" ref="K2439:K2502" si="129">I2439-J2439</f>
        <v>119796.99</v>
      </c>
      <c r="L2439" s="21" t="s">
        <v>6747</v>
      </c>
      <c r="M2439" s="63">
        <v>9</v>
      </c>
      <c r="N2439" s="21" t="s">
        <v>6804</v>
      </c>
      <c r="O2439" s="21" t="s">
        <v>6762</v>
      </c>
      <c r="U2439" s="1" t="str">
        <f t="shared" ref="U2439:U2502" si="130">LEFT(A2439,4)</f>
        <v>'671</v>
      </c>
      <c r="AI2439" s="1"/>
      <c r="AM2439" s="1" t="e">
        <v>#N/A</v>
      </c>
    </row>
    <row r="2440" spans="1:39" x14ac:dyDescent="0.2">
      <c r="A2440" s="21" t="s">
        <v>4431</v>
      </c>
      <c r="B2440" s="21" t="s">
        <v>4432</v>
      </c>
      <c r="C2440" s="58">
        <v>0</v>
      </c>
      <c r="D2440" s="58">
        <v>0</v>
      </c>
      <c r="E2440" s="58">
        <v>2415362.4900000002</v>
      </c>
      <c r="F2440" s="58">
        <v>0</v>
      </c>
      <c r="G2440" s="58">
        <v>2415362.4900000002</v>
      </c>
      <c r="H2440" s="58">
        <v>0</v>
      </c>
      <c r="I2440" s="58">
        <v>2415362.4900000002</v>
      </c>
      <c r="J2440" s="58">
        <v>0</v>
      </c>
      <c r="K2440" s="57">
        <f t="shared" si="129"/>
        <v>2415362.4900000002</v>
      </c>
      <c r="L2440" s="21" t="s">
        <v>6747</v>
      </c>
      <c r="M2440" s="63">
        <v>9</v>
      </c>
      <c r="N2440" s="21" t="s">
        <v>6804</v>
      </c>
      <c r="O2440" s="21" t="s">
        <v>6763</v>
      </c>
      <c r="U2440" s="1" t="str">
        <f t="shared" si="130"/>
        <v>'672</v>
      </c>
      <c r="AI2440" s="1"/>
      <c r="AM2440" s="1" t="s">
        <v>4431</v>
      </c>
    </row>
    <row r="2441" spans="1:39" x14ac:dyDescent="0.2">
      <c r="A2441" s="21" t="s">
        <v>4433</v>
      </c>
      <c r="B2441" s="21" t="s">
        <v>4434</v>
      </c>
      <c r="C2441" s="58">
        <v>0</v>
      </c>
      <c r="D2441" s="58">
        <v>0</v>
      </c>
      <c r="E2441" s="58">
        <v>5598.65</v>
      </c>
      <c r="F2441" s="58">
        <v>0</v>
      </c>
      <c r="G2441" s="58">
        <v>5598.65</v>
      </c>
      <c r="H2441" s="58">
        <v>0</v>
      </c>
      <c r="I2441" s="58">
        <v>5598.65</v>
      </c>
      <c r="J2441" s="58">
        <v>0</v>
      </c>
      <c r="K2441" s="57">
        <f t="shared" si="129"/>
        <v>5598.65</v>
      </c>
      <c r="L2441" s="21" t="s">
        <v>6747</v>
      </c>
      <c r="M2441" s="63">
        <v>9</v>
      </c>
      <c r="N2441" s="21" t="s">
        <v>6804</v>
      </c>
      <c r="O2441" s="21" t="s">
        <v>6762</v>
      </c>
      <c r="U2441" s="1" t="str">
        <f t="shared" si="130"/>
        <v>'672</v>
      </c>
      <c r="AI2441" s="1"/>
      <c r="AM2441" s="1" t="s">
        <v>4433</v>
      </c>
    </row>
    <row r="2442" spans="1:39" x14ac:dyDescent="0.2">
      <c r="A2442" s="21" t="s">
        <v>4435</v>
      </c>
      <c r="B2442" s="21" t="s">
        <v>4436</v>
      </c>
      <c r="C2442" s="58">
        <v>0</v>
      </c>
      <c r="D2442" s="58">
        <v>0</v>
      </c>
      <c r="E2442" s="58">
        <v>557.46</v>
      </c>
      <c r="F2442" s="58">
        <v>0</v>
      </c>
      <c r="G2442" s="58">
        <v>557.46</v>
      </c>
      <c r="H2442" s="58">
        <v>0</v>
      </c>
      <c r="I2442" s="58">
        <v>557.46</v>
      </c>
      <c r="J2442" s="58">
        <v>0</v>
      </c>
      <c r="K2442" s="57">
        <f t="shared" si="129"/>
        <v>557.46</v>
      </c>
      <c r="L2442" s="21" t="s">
        <v>6747</v>
      </c>
      <c r="M2442" s="63">
        <v>9</v>
      </c>
      <c r="N2442" s="21" t="s">
        <v>6804</v>
      </c>
      <c r="O2442" s="21" t="s">
        <v>6481</v>
      </c>
      <c r="U2442" s="1" t="str">
        <f t="shared" si="130"/>
        <v>'676</v>
      </c>
      <c r="AI2442" s="1"/>
      <c r="AM2442" s="1" t="s">
        <v>4435</v>
      </c>
    </row>
    <row r="2443" spans="1:39" x14ac:dyDescent="0.2">
      <c r="A2443" s="21" t="s">
        <v>4437</v>
      </c>
      <c r="B2443" s="21" t="s">
        <v>4438</v>
      </c>
      <c r="C2443" s="58">
        <v>0</v>
      </c>
      <c r="D2443" s="58">
        <v>0</v>
      </c>
      <c r="E2443" s="58">
        <v>1170.81</v>
      </c>
      <c r="F2443" s="58">
        <v>0</v>
      </c>
      <c r="G2443" s="58">
        <v>1170.81</v>
      </c>
      <c r="H2443" s="58">
        <v>0</v>
      </c>
      <c r="I2443" s="58">
        <v>1170.81</v>
      </c>
      <c r="J2443" s="58">
        <v>0</v>
      </c>
      <c r="K2443" s="57">
        <f t="shared" si="129"/>
        <v>1170.81</v>
      </c>
      <c r="L2443" s="21" t="s">
        <v>6747</v>
      </c>
      <c r="M2443" s="63">
        <v>9</v>
      </c>
      <c r="N2443" s="21" t="s">
        <v>6804</v>
      </c>
      <c r="O2443" s="21" t="s">
        <v>6481</v>
      </c>
      <c r="U2443" s="1" t="str">
        <f t="shared" si="130"/>
        <v>'676</v>
      </c>
      <c r="AI2443" s="1"/>
      <c r="AM2443" s="1" t="s">
        <v>4437</v>
      </c>
    </row>
    <row r="2444" spans="1:39" x14ac:dyDescent="0.2">
      <c r="A2444" s="21" t="s">
        <v>4439</v>
      </c>
      <c r="B2444" s="21" t="s">
        <v>4440</v>
      </c>
      <c r="C2444" s="58">
        <v>0</v>
      </c>
      <c r="D2444" s="58">
        <v>0</v>
      </c>
      <c r="E2444" s="58">
        <v>1971.93</v>
      </c>
      <c r="F2444" s="58">
        <v>0</v>
      </c>
      <c r="G2444" s="58">
        <v>1971.93</v>
      </c>
      <c r="H2444" s="58">
        <v>0</v>
      </c>
      <c r="I2444" s="58">
        <v>1971.93</v>
      </c>
      <c r="J2444" s="58">
        <v>0</v>
      </c>
      <c r="K2444" s="57">
        <f t="shared" si="129"/>
        <v>1971.93</v>
      </c>
      <c r="L2444" s="21" t="s">
        <v>6747</v>
      </c>
      <c r="M2444" s="63">
        <v>9</v>
      </c>
      <c r="N2444" s="21" t="s">
        <v>6804</v>
      </c>
      <c r="O2444" s="21" t="s">
        <v>6481</v>
      </c>
      <c r="U2444" s="1" t="str">
        <f t="shared" si="130"/>
        <v>'677</v>
      </c>
      <c r="AI2444" s="1"/>
      <c r="AM2444" s="1" t="s">
        <v>4439</v>
      </c>
    </row>
    <row r="2445" spans="1:39" x14ac:dyDescent="0.2">
      <c r="A2445" s="21" t="s">
        <v>4441</v>
      </c>
      <c r="B2445" s="21" t="s">
        <v>4442</v>
      </c>
      <c r="C2445" s="58">
        <v>0</v>
      </c>
      <c r="D2445" s="58">
        <v>0</v>
      </c>
      <c r="E2445" s="58">
        <v>1387970.23</v>
      </c>
      <c r="F2445" s="58">
        <v>0</v>
      </c>
      <c r="G2445" s="58">
        <v>1387970.23</v>
      </c>
      <c r="H2445" s="58">
        <v>0</v>
      </c>
      <c r="I2445" s="58">
        <v>1387970.23</v>
      </c>
      <c r="J2445" s="58">
        <v>0</v>
      </c>
      <c r="K2445" s="57">
        <f t="shared" si="129"/>
        <v>1387970.23</v>
      </c>
      <c r="L2445" s="21" t="s">
        <v>6747</v>
      </c>
      <c r="M2445" s="63">
        <v>9</v>
      </c>
      <c r="N2445" s="21" t="s">
        <v>6804</v>
      </c>
      <c r="O2445" s="21" t="s">
        <v>6763</v>
      </c>
      <c r="U2445" s="1" t="str">
        <f t="shared" si="130"/>
        <v>'678</v>
      </c>
      <c r="AI2445" s="1"/>
      <c r="AM2445" s="1" t="s">
        <v>4441</v>
      </c>
    </row>
    <row r="2446" spans="1:39" x14ac:dyDescent="0.2">
      <c r="A2446" s="21" t="s">
        <v>4443</v>
      </c>
      <c r="B2446" s="21" t="s">
        <v>4444</v>
      </c>
      <c r="C2446" s="58">
        <v>0</v>
      </c>
      <c r="D2446" s="58">
        <v>0</v>
      </c>
      <c r="E2446" s="58">
        <v>146515.07999999999</v>
      </c>
      <c r="F2446" s="58">
        <v>0</v>
      </c>
      <c r="G2446" s="58">
        <v>146515.07999999999</v>
      </c>
      <c r="H2446" s="58">
        <v>0</v>
      </c>
      <c r="I2446" s="58">
        <v>146515.07999999999</v>
      </c>
      <c r="J2446" s="58">
        <v>0</v>
      </c>
      <c r="K2446" s="57">
        <f t="shared" si="129"/>
        <v>146515.07999999999</v>
      </c>
      <c r="L2446" s="21" t="s">
        <v>6747</v>
      </c>
      <c r="M2446" s="63">
        <v>9</v>
      </c>
      <c r="N2446" s="21" t="s">
        <v>6804</v>
      </c>
      <c r="O2446" s="21" t="s">
        <v>6481</v>
      </c>
      <c r="U2446" s="1" t="str">
        <f t="shared" si="130"/>
        <v>'678</v>
      </c>
      <c r="AI2446" s="1"/>
      <c r="AM2446" s="1" t="s">
        <v>4443</v>
      </c>
    </row>
    <row r="2447" spans="1:39" x14ac:dyDescent="0.2">
      <c r="A2447" s="21" t="s">
        <v>4445</v>
      </c>
      <c r="B2447" s="21" t="s">
        <v>4446</v>
      </c>
      <c r="C2447" s="58">
        <v>0</v>
      </c>
      <c r="D2447" s="58">
        <v>0</v>
      </c>
      <c r="E2447" s="58">
        <v>2925</v>
      </c>
      <c r="F2447" s="58">
        <v>0</v>
      </c>
      <c r="G2447" s="58">
        <v>2925</v>
      </c>
      <c r="H2447" s="58">
        <v>0</v>
      </c>
      <c r="I2447" s="58">
        <v>2925</v>
      </c>
      <c r="J2447" s="58">
        <v>0</v>
      </c>
      <c r="K2447" s="57">
        <f t="shared" si="129"/>
        <v>2925</v>
      </c>
      <c r="L2447" s="21" t="s">
        <v>6747</v>
      </c>
      <c r="M2447" s="63">
        <v>9</v>
      </c>
      <c r="N2447" s="21" t="s">
        <v>6804</v>
      </c>
      <c r="O2447" s="21" t="s">
        <v>6481</v>
      </c>
      <c r="U2447" s="1" t="str">
        <f t="shared" si="130"/>
        <v>'678</v>
      </c>
      <c r="AI2447" s="1"/>
      <c r="AM2447" s="1" t="s">
        <v>4445</v>
      </c>
    </row>
    <row r="2448" spans="1:39" x14ac:dyDescent="0.2">
      <c r="A2448" s="21" t="s">
        <v>4447</v>
      </c>
      <c r="B2448" s="21" t="s">
        <v>4448</v>
      </c>
      <c r="C2448" s="58">
        <v>0</v>
      </c>
      <c r="D2448" s="58">
        <v>0</v>
      </c>
      <c r="E2448" s="58">
        <v>235988.94</v>
      </c>
      <c r="F2448" s="58">
        <v>0</v>
      </c>
      <c r="G2448" s="58">
        <v>235988.94</v>
      </c>
      <c r="H2448" s="58">
        <v>0</v>
      </c>
      <c r="I2448" s="58">
        <v>235988.94</v>
      </c>
      <c r="J2448" s="58">
        <v>0</v>
      </c>
      <c r="K2448" s="57">
        <f t="shared" si="129"/>
        <v>235988.94</v>
      </c>
      <c r="L2448" s="21" t="s">
        <v>6747</v>
      </c>
      <c r="M2448" s="63">
        <v>9</v>
      </c>
      <c r="N2448" s="21" t="s">
        <v>6804</v>
      </c>
      <c r="O2448" s="21" t="s">
        <v>6481</v>
      </c>
      <c r="U2448" s="1" t="str">
        <f t="shared" si="130"/>
        <v>'678</v>
      </c>
      <c r="AI2448" s="1"/>
      <c r="AM2448" s="1" t="s">
        <v>4447</v>
      </c>
    </row>
    <row r="2449" spans="1:39" x14ac:dyDescent="0.2">
      <c r="A2449" s="21" t="s">
        <v>4449</v>
      </c>
      <c r="B2449" s="21" t="s">
        <v>4450</v>
      </c>
      <c r="C2449" s="58">
        <v>0</v>
      </c>
      <c r="D2449" s="58">
        <v>0</v>
      </c>
      <c r="E2449" s="58">
        <v>406.27</v>
      </c>
      <c r="F2449" s="58">
        <v>0</v>
      </c>
      <c r="G2449" s="58">
        <v>406.27</v>
      </c>
      <c r="H2449" s="58">
        <v>0</v>
      </c>
      <c r="I2449" s="58">
        <v>406.27</v>
      </c>
      <c r="J2449" s="58">
        <v>0</v>
      </c>
      <c r="K2449" s="57">
        <f t="shared" si="129"/>
        <v>406.27</v>
      </c>
      <c r="L2449" s="21" t="s">
        <v>6747</v>
      </c>
      <c r="M2449" s="63">
        <v>9</v>
      </c>
      <c r="N2449" s="21" t="s">
        <v>6804</v>
      </c>
      <c r="O2449" s="21" t="s">
        <v>6481</v>
      </c>
      <c r="U2449" s="1" t="str">
        <f t="shared" si="130"/>
        <v>'678</v>
      </c>
      <c r="AI2449" s="1"/>
      <c r="AM2449" s="1" t="s">
        <v>4449</v>
      </c>
    </row>
    <row r="2450" spans="1:39" x14ac:dyDescent="0.2">
      <c r="A2450" s="21" t="s">
        <v>4451</v>
      </c>
      <c r="B2450" s="21" t="s">
        <v>4452</v>
      </c>
      <c r="C2450" s="58">
        <v>0</v>
      </c>
      <c r="D2450" s="58">
        <v>0</v>
      </c>
      <c r="E2450" s="58">
        <v>3855.91</v>
      </c>
      <c r="F2450" s="58">
        <v>0</v>
      </c>
      <c r="G2450" s="58">
        <v>3855.91</v>
      </c>
      <c r="H2450" s="58">
        <v>0</v>
      </c>
      <c r="I2450" s="58">
        <v>3855.91</v>
      </c>
      <c r="J2450" s="58">
        <v>0</v>
      </c>
      <c r="K2450" s="57">
        <f t="shared" si="129"/>
        <v>3855.91</v>
      </c>
      <c r="L2450" s="21" t="s">
        <v>6747</v>
      </c>
      <c r="M2450" s="63">
        <v>9</v>
      </c>
      <c r="N2450" s="21" t="s">
        <v>6804</v>
      </c>
      <c r="O2450" s="21" t="s">
        <v>6481</v>
      </c>
      <c r="U2450" s="1" t="str">
        <f t="shared" si="130"/>
        <v>'678</v>
      </c>
      <c r="AI2450" s="1"/>
      <c r="AM2450" s="1" t="s">
        <v>4451</v>
      </c>
    </row>
    <row r="2451" spans="1:39" x14ac:dyDescent="0.2">
      <c r="A2451" s="21" t="s">
        <v>4453</v>
      </c>
      <c r="B2451" s="21" t="s">
        <v>4454</v>
      </c>
      <c r="C2451" s="58">
        <v>0</v>
      </c>
      <c r="D2451" s="58">
        <v>0</v>
      </c>
      <c r="E2451" s="58">
        <v>553.79</v>
      </c>
      <c r="F2451" s="58">
        <v>0</v>
      </c>
      <c r="G2451" s="58">
        <v>553.79</v>
      </c>
      <c r="H2451" s="58">
        <v>0</v>
      </c>
      <c r="I2451" s="58">
        <v>553.79</v>
      </c>
      <c r="J2451" s="58">
        <v>0</v>
      </c>
      <c r="K2451" s="57">
        <f t="shared" si="129"/>
        <v>553.79</v>
      </c>
      <c r="L2451" s="21" t="s">
        <v>6747</v>
      </c>
      <c r="M2451" s="63">
        <v>9</v>
      </c>
      <c r="N2451" s="21" t="s">
        <v>6804</v>
      </c>
      <c r="O2451" s="21" t="s">
        <v>6481</v>
      </c>
      <c r="U2451" s="1" t="str">
        <f t="shared" si="130"/>
        <v>'678</v>
      </c>
      <c r="AI2451" s="1"/>
      <c r="AM2451" s="1" t="s">
        <v>4453</v>
      </c>
    </row>
    <row r="2452" spans="1:39" x14ac:dyDescent="0.2">
      <c r="A2452" s="21" t="s">
        <v>4455</v>
      </c>
      <c r="B2452" s="21" t="s">
        <v>4456</v>
      </c>
      <c r="C2452" s="58">
        <v>0</v>
      </c>
      <c r="D2452" s="58">
        <v>0</v>
      </c>
      <c r="E2452" s="58">
        <v>6900</v>
      </c>
      <c r="F2452" s="58">
        <v>0</v>
      </c>
      <c r="G2452" s="58">
        <v>6900</v>
      </c>
      <c r="H2452" s="58">
        <v>0</v>
      </c>
      <c r="I2452" s="58">
        <v>6900</v>
      </c>
      <c r="J2452" s="58">
        <v>0</v>
      </c>
      <c r="K2452" s="57">
        <f t="shared" si="129"/>
        <v>6900</v>
      </c>
      <c r="L2452" s="21" t="s">
        <v>6747</v>
      </c>
      <c r="M2452" s="63">
        <v>9</v>
      </c>
      <c r="N2452" s="21" t="s">
        <v>6804</v>
      </c>
      <c r="O2452" s="21" t="s">
        <v>6481</v>
      </c>
      <c r="U2452" s="1" t="str">
        <f t="shared" si="130"/>
        <v>'678</v>
      </c>
      <c r="AI2452" s="1"/>
      <c r="AM2452" s="1" t="s">
        <v>4455</v>
      </c>
    </row>
    <row r="2453" spans="1:39" x14ac:dyDescent="0.2">
      <c r="A2453" s="21" t="s">
        <v>4457</v>
      </c>
      <c r="B2453" s="21" t="s">
        <v>4458</v>
      </c>
      <c r="C2453" s="58">
        <v>0</v>
      </c>
      <c r="D2453" s="58">
        <v>0</v>
      </c>
      <c r="E2453" s="58">
        <v>22797.18</v>
      </c>
      <c r="F2453" s="58">
        <v>0</v>
      </c>
      <c r="G2453" s="58">
        <v>22797.18</v>
      </c>
      <c r="H2453" s="58">
        <v>0</v>
      </c>
      <c r="I2453" s="58">
        <v>22797.18</v>
      </c>
      <c r="J2453" s="58">
        <v>0</v>
      </c>
      <c r="K2453" s="57">
        <f t="shared" si="129"/>
        <v>22797.18</v>
      </c>
      <c r="L2453" s="21" t="s">
        <v>6747</v>
      </c>
      <c r="M2453" s="63">
        <v>9</v>
      </c>
      <c r="N2453" s="21" t="s">
        <v>6804</v>
      </c>
      <c r="O2453" s="21" t="s">
        <v>6481</v>
      </c>
      <c r="U2453" s="1" t="str">
        <f t="shared" si="130"/>
        <v>'678</v>
      </c>
      <c r="AI2453" s="1"/>
      <c r="AM2453" s="1" t="s">
        <v>4457</v>
      </c>
    </row>
    <row r="2454" spans="1:39" x14ac:dyDescent="0.2">
      <c r="A2454" s="21" t="s">
        <v>6307</v>
      </c>
      <c r="B2454" s="21" t="s">
        <v>6308</v>
      </c>
      <c r="C2454" s="58">
        <v>0</v>
      </c>
      <c r="D2454" s="58">
        <v>0</v>
      </c>
      <c r="E2454" s="58">
        <v>0.01</v>
      </c>
      <c r="F2454" s="58">
        <v>0</v>
      </c>
      <c r="G2454" s="58">
        <v>0.01</v>
      </c>
      <c r="H2454" s="58">
        <v>0</v>
      </c>
      <c r="I2454" s="58">
        <v>0.01</v>
      </c>
      <c r="J2454" s="58">
        <v>0</v>
      </c>
      <c r="K2454" s="57">
        <f t="shared" si="129"/>
        <v>0.01</v>
      </c>
      <c r="L2454" s="21" t="s">
        <v>6747</v>
      </c>
      <c r="M2454" s="63">
        <v>9</v>
      </c>
      <c r="N2454" s="21" t="s">
        <v>6804</v>
      </c>
      <c r="O2454" s="21" t="s">
        <v>6481</v>
      </c>
      <c r="U2454" s="1" t="str">
        <f t="shared" si="130"/>
        <v>'678</v>
      </c>
      <c r="AI2454" s="1"/>
      <c r="AM2454" s="1" t="s">
        <v>6307</v>
      </c>
    </row>
    <row r="2455" spans="1:39" x14ac:dyDescent="0.2">
      <c r="A2455" s="21" t="s">
        <v>6309</v>
      </c>
      <c r="B2455" s="21" t="s">
        <v>6310</v>
      </c>
      <c r="C2455" s="58">
        <v>0</v>
      </c>
      <c r="D2455" s="58">
        <v>0</v>
      </c>
      <c r="E2455" s="58">
        <v>155638.48000000001</v>
      </c>
      <c r="F2455" s="58">
        <v>0</v>
      </c>
      <c r="G2455" s="58">
        <v>155638.48000000001</v>
      </c>
      <c r="H2455" s="58">
        <v>0</v>
      </c>
      <c r="I2455" s="58">
        <v>155638.48000000001</v>
      </c>
      <c r="J2455" s="58">
        <v>0</v>
      </c>
      <c r="K2455" s="57">
        <f t="shared" si="129"/>
        <v>155638.48000000001</v>
      </c>
      <c r="L2455" s="21" t="s">
        <v>6747</v>
      </c>
      <c r="M2455" s="63">
        <v>9</v>
      </c>
      <c r="N2455" s="21" t="s">
        <v>6804</v>
      </c>
      <c r="O2455" s="21" t="s">
        <v>6481</v>
      </c>
      <c r="U2455" s="1" t="str">
        <f t="shared" si="130"/>
        <v>'678</v>
      </c>
      <c r="AI2455" s="1"/>
      <c r="AM2455" s="1" t="e">
        <v>#N/A</v>
      </c>
    </row>
    <row r="2456" spans="1:39" x14ac:dyDescent="0.2">
      <c r="A2456" s="21" t="s">
        <v>4459</v>
      </c>
      <c r="B2456" s="21" t="s">
        <v>4460</v>
      </c>
      <c r="C2456" s="58">
        <v>0</v>
      </c>
      <c r="D2456" s="58">
        <v>0</v>
      </c>
      <c r="E2456" s="58">
        <v>9358.5499999999993</v>
      </c>
      <c r="F2456" s="58">
        <v>0</v>
      </c>
      <c r="G2456" s="58">
        <v>9358.5499999999993</v>
      </c>
      <c r="H2456" s="58">
        <v>0</v>
      </c>
      <c r="I2456" s="58">
        <v>9358.5499999999993</v>
      </c>
      <c r="J2456" s="58">
        <v>0</v>
      </c>
      <c r="K2456" s="57">
        <f t="shared" si="129"/>
        <v>9358.5499999999993</v>
      </c>
      <c r="L2456" s="21" t="s">
        <v>6747</v>
      </c>
      <c r="M2456" s="63">
        <v>9</v>
      </c>
      <c r="N2456" s="21" t="s">
        <v>6804</v>
      </c>
      <c r="O2456" s="21" t="s">
        <v>6481</v>
      </c>
      <c r="U2456" s="1" t="str">
        <f t="shared" si="130"/>
        <v>'678</v>
      </c>
      <c r="AI2456" s="1"/>
      <c r="AM2456" s="1" t="s">
        <v>4459</v>
      </c>
    </row>
    <row r="2457" spans="1:39" x14ac:dyDescent="0.2">
      <c r="A2457" s="21" t="s">
        <v>4461</v>
      </c>
      <c r="B2457" s="21" t="s">
        <v>4462</v>
      </c>
      <c r="C2457" s="58">
        <v>0</v>
      </c>
      <c r="D2457" s="58">
        <v>0</v>
      </c>
      <c r="E2457" s="58">
        <v>3114948.75</v>
      </c>
      <c r="F2457" s="58">
        <v>0</v>
      </c>
      <c r="G2457" s="58">
        <v>3114948.75</v>
      </c>
      <c r="H2457" s="58">
        <v>0</v>
      </c>
      <c r="I2457" s="58">
        <v>3114948.75</v>
      </c>
      <c r="J2457" s="58">
        <v>0</v>
      </c>
      <c r="K2457" s="57">
        <f t="shared" si="129"/>
        <v>3114948.75</v>
      </c>
      <c r="L2457" s="21" t="s">
        <v>6492</v>
      </c>
      <c r="M2457" s="63">
        <v>6</v>
      </c>
      <c r="N2457" s="21" t="s">
        <v>6807</v>
      </c>
      <c r="O2457" s="21" t="s">
        <v>6492</v>
      </c>
      <c r="U2457" s="1" t="str">
        <f t="shared" si="130"/>
        <v>'680</v>
      </c>
      <c r="AI2457" s="1"/>
      <c r="AM2457" s="1" t="s">
        <v>4461</v>
      </c>
    </row>
    <row r="2458" spans="1:39" x14ac:dyDescent="0.2">
      <c r="A2458" s="21" t="s">
        <v>4463</v>
      </c>
      <c r="B2458" s="21" t="s">
        <v>4464</v>
      </c>
      <c r="C2458" s="58">
        <v>0</v>
      </c>
      <c r="D2458" s="58">
        <v>0</v>
      </c>
      <c r="E2458" s="58">
        <v>5983.98</v>
      </c>
      <c r="F2458" s="58">
        <v>0</v>
      </c>
      <c r="G2458" s="58">
        <v>5983.98</v>
      </c>
      <c r="H2458" s="58">
        <v>0</v>
      </c>
      <c r="I2458" s="58">
        <v>5983.98</v>
      </c>
      <c r="J2458" s="58">
        <v>0</v>
      </c>
      <c r="K2458" s="57">
        <f t="shared" si="129"/>
        <v>5983.98</v>
      </c>
      <c r="L2458" s="21" t="s">
        <v>6492</v>
      </c>
      <c r="M2458" s="63">
        <v>6</v>
      </c>
      <c r="N2458" s="21" t="s">
        <v>6807</v>
      </c>
      <c r="O2458" s="21" t="s">
        <v>6492</v>
      </c>
      <c r="U2458" s="1" t="str">
        <f t="shared" si="130"/>
        <v>'680</v>
      </c>
      <c r="AI2458" s="1"/>
      <c r="AM2458" s="1" t="s">
        <v>4463</v>
      </c>
    </row>
    <row r="2459" spans="1:39" x14ac:dyDescent="0.2">
      <c r="A2459" s="21" t="s">
        <v>4465</v>
      </c>
      <c r="B2459" s="21" t="s">
        <v>4466</v>
      </c>
      <c r="C2459" s="58">
        <v>0</v>
      </c>
      <c r="D2459" s="58">
        <v>0</v>
      </c>
      <c r="E2459" s="58">
        <v>234662.57</v>
      </c>
      <c r="F2459" s="58">
        <v>0</v>
      </c>
      <c r="G2459" s="58">
        <v>234662.57</v>
      </c>
      <c r="H2459" s="58">
        <v>0</v>
      </c>
      <c r="I2459" s="58">
        <v>234662.57</v>
      </c>
      <c r="J2459" s="58">
        <v>0</v>
      </c>
      <c r="K2459" s="57">
        <f t="shared" si="129"/>
        <v>234662.57</v>
      </c>
      <c r="L2459" s="21" t="s">
        <v>6492</v>
      </c>
      <c r="M2459" s="63">
        <v>6</v>
      </c>
      <c r="N2459" s="21" t="s">
        <v>6807</v>
      </c>
      <c r="O2459" s="21" t="s">
        <v>6492</v>
      </c>
      <c r="U2459" s="1" t="str">
        <f t="shared" si="130"/>
        <v>'680</v>
      </c>
      <c r="AI2459" s="1"/>
      <c r="AM2459" s="1" t="s">
        <v>4465</v>
      </c>
    </row>
    <row r="2460" spans="1:39" x14ac:dyDescent="0.2">
      <c r="A2460" s="21" t="s">
        <v>4467</v>
      </c>
      <c r="B2460" s="21" t="s">
        <v>4468</v>
      </c>
      <c r="C2460" s="58">
        <v>0</v>
      </c>
      <c r="D2460" s="58">
        <v>0</v>
      </c>
      <c r="E2460" s="58">
        <v>509684.31</v>
      </c>
      <c r="F2460" s="58">
        <v>0</v>
      </c>
      <c r="G2460" s="58">
        <v>509684.31</v>
      </c>
      <c r="H2460" s="58">
        <v>0</v>
      </c>
      <c r="I2460" s="58">
        <v>509684.31</v>
      </c>
      <c r="J2460" s="58">
        <v>0</v>
      </c>
      <c r="K2460" s="57">
        <f t="shared" si="129"/>
        <v>509684.31</v>
      </c>
      <c r="L2460" s="21" t="s">
        <v>6492</v>
      </c>
      <c r="M2460" s="63">
        <v>6</v>
      </c>
      <c r="N2460" s="21" t="s">
        <v>6807</v>
      </c>
      <c r="O2460" s="21" t="s">
        <v>6492</v>
      </c>
      <c r="U2460" s="1" t="str">
        <f t="shared" si="130"/>
        <v>'680</v>
      </c>
      <c r="AI2460" s="1"/>
      <c r="AM2460" s="1" t="s">
        <v>4467</v>
      </c>
    </row>
    <row r="2461" spans="1:39" x14ac:dyDescent="0.2">
      <c r="A2461" s="21" t="s">
        <v>4469</v>
      </c>
      <c r="B2461" s="21" t="s">
        <v>4470</v>
      </c>
      <c r="C2461" s="58">
        <v>0</v>
      </c>
      <c r="D2461" s="58">
        <v>0</v>
      </c>
      <c r="E2461" s="58">
        <v>0.02</v>
      </c>
      <c r="F2461" s="58">
        <v>0</v>
      </c>
      <c r="G2461" s="58">
        <v>0.02</v>
      </c>
      <c r="H2461" s="58">
        <v>0</v>
      </c>
      <c r="I2461" s="58">
        <v>0.02</v>
      </c>
      <c r="J2461" s="58">
        <v>0</v>
      </c>
      <c r="K2461" s="57">
        <f t="shared" si="129"/>
        <v>0.02</v>
      </c>
      <c r="L2461" s="21" t="s">
        <v>6492</v>
      </c>
      <c r="M2461" s="63">
        <v>6</v>
      </c>
      <c r="N2461" s="21" t="s">
        <v>6807</v>
      </c>
      <c r="O2461" s="21" t="s">
        <v>6492</v>
      </c>
      <c r="U2461" s="1" t="str">
        <f t="shared" si="130"/>
        <v>'680</v>
      </c>
      <c r="AI2461" s="1"/>
      <c r="AM2461" s="1" t="s">
        <v>4469</v>
      </c>
    </row>
    <row r="2462" spans="1:39" x14ac:dyDescent="0.2">
      <c r="A2462" s="21" t="s">
        <v>4471</v>
      </c>
      <c r="B2462" s="21" t="s">
        <v>4472</v>
      </c>
      <c r="C2462" s="58">
        <v>0</v>
      </c>
      <c r="D2462" s="58">
        <v>0</v>
      </c>
      <c r="E2462" s="58">
        <v>0.7</v>
      </c>
      <c r="F2462" s="58">
        <v>0</v>
      </c>
      <c r="G2462" s="58">
        <v>0.7</v>
      </c>
      <c r="H2462" s="58">
        <v>0</v>
      </c>
      <c r="I2462" s="58">
        <v>0.7</v>
      </c>
      <c r="J2462" s="58">
        <v>0</v>
      </c>
      <c r="K2462" s="57">
        <f t="shared" si="129"/>
        <v>0.7</v>
      </c>
      <c r="L2462" s="21" t="s">
        <v>6492</v>
      </c>
      <c r="M2462" s="63">
        <v>6</v>
      </c>
      <c r="N2462" s="21" t="s">
        <v>6807</v>
      </c>
      <c r="O2462" s="21" t="s">
        <v>6492</v>
      </c>
      <c r="U2462" s="1" t="str">
        <f t="shared" si="130"/>
        <v>'680</v>
      </c>
      <c r="AI2462" s="1"/>
      <c r="AM2462" s="1" t="s">
        <v>4471</v>
      </c>
    </row>
    <row r="2463" spans="1:39" x14ac:dyDescent="0.2">
      <c r="A2463" s="21" t="s">
        <v>4473</v>
      </c>
      <c r="B2463" s="21" t="s">
        <v>4474</v>
      </c>
      <c r="C2463" s="58">
        <v>0</v>
      </c>
      <c r="D2463" s="58">
        <v>0</v>
      </c>
      <c r="E2463" s="58">
        <v>0.38</v>
      </c>
      <c r="F2463" s="58">
        <v>0</v>
      </c>
      <c r="G2463" s="58">
        <v>0.38</v>
      </c>
      <c r="H2463" s="58">
        <v>0</v>
      </c>
      <c r="I2463" s="58">
        <v>0.38</v>
      </c>
      <c r="J2463" s="58">
        <v>0</v>
      </c>
      <c r="K2463" s="57">
        <f t="shared" si="129"/>
        <v>0.38</v>
      </c>
      <c r="L2463" s="21" t="s">
        <v>6492</v>
      </c>
      <c r="M2463" s="63">
        <v>6</v>
      </c>
      <c r="N2463" s="21" t="s">
        <v>6807</v>
      </c>
      <c r="O2463" s="21" t="s">
        <v>6492</v>
      </c>
      <c r="U2463" s="1" t="str">
        <f t="shared" si="130"/>
        <v>'680</v>
      </c>
      <c r="AI2463" s="1"/>
      <c r="AM2463" s="1" t="s">
        <v>4473</v>
      </c>
    </row>
    <row r="2464" spans="1:39" x14ac:dyDescent="0.2">
      <c r="A2464" s="21" t="s">
        <v>4475</v>
      </c>
      <c r="B2464" s="21" t="s">
        <v>4476</v>
      </c>
      <c r="C2464" s="58">
        <v>0</v>
      </c>
      <c r="D2464" s="58">
        <v>0</v>
      </c>
      <c r="E2464" s="58">
        <v>0.51</v>
      </c>
      <c r="F2464" s="58">
        <v>0</v>
      </c>
      <c r="G2464" s="58">
        <v>0.51</v>
      </c>
      <c r="H2464" s="58">
        <v>0</v>
      </c>
      <c r="I2464" s="58">
        <v>0.51</v>
      </c>
      <c r="J2464" s="58">
        <v>0</v>
      </c>
      <c r="K2464" s="57">
        <f t="shared" si="129"/>
        <v>0.51</v>
      </c>
      <c r="L2464" s="21" t="s">
        <v>6492</v>
      </c>
      <c r="M2464" s="63">
        <v>6</v>
      </c>
      <c r="N2464" s="21" t="s">
        <v>6807</v>
      </c>
      <c r="O2464" s="21" t="s">
        <v>6492</v>
      </c>
      <c r="U2464" s="1" t="str">
        <f t="shared" si="130"/>
        <v>'680</v>
      </c>
      <c r="AI2464" s="1"/>
      <c r="AM2464" s="1" t="s">
        <v>4475</v>
      </c>
    </row>
    <row r="2465" spans="1:39" x14ac:dyDescent="0.2">
      <c r="A2465" s="21" t="s">
        <v>4477</v>
      </c>
      <c r="B2465" s="21" t="s">
        <v>4478</v>
      </c>
      <c r="C2465" s="58">
        <v>0</v>
      </c>
      <c r="D2465" s="58">
        <v>0</v>
      </c>
      <c r="E2465" s="58">
        <v>27487.32</v>
      </c>
      <c r="F2465" s="58">
        <v>0</v>
      </c>
      <c r="G2465" s="58">
        <v>27487.32</v>
      </c>
      <c r="H2465" s="58">
        <v>0</v>
      </c>
      <c r="I2465" s="58">
        <v>27487.32</v>
      </c>
      <c r="J2465" s="58">
        <v>0</v>
      </c>
      <c r="K2465" s="57">
        <f t="shared" si="129"/>
        <v>27487.32</v>
      </c>
      <c r="L2465" s="21" t="s">
        <v>6492</v>
      </c>
      <c r="M2465" s="63">
        <v>6</v>
      </c>
      <c r="N2465" s="21" t="s">
        <v>6807</v>
      </c>
      <c r="O2465" s="21" t="s">
        <v>6492</v>
      </c>
      <c r="U2465" s="1" t="str">
        <f t="shared" si="130"/>
        <v>'680</v>
      </c>
      <c r="AI2465" s="1"/>
      <c r="AM2465" s="1" t="s">
        <v>4477</v>
      </c>
    </row>
    <row r="2466" spans="1:39" x14ac:dyDescent="0.2">
      <c r="A2466" s="21" t="s">
        <v>4479</v>
      </c>
      <c r="B2466" s="21" t="s">
        <v>4480</v>
      </c>
      <c r="C2466" s="58">
        <v>0</v>
      </c>
      <c r="D2466" s="58">
        <v>0</v>
      </c>
      <c r="E2466" s="58">
        <v>3689.92</v>
      </c>
      <c r="F2466" s="58">
        <v>0</v>
      </c>
      <c r="G2466" s="58">
        <v>3689.92</v>
      </c>
      <c r="H2466" s="58">
        <v>0</v>
      </c>
      <c r="I2466" s="58">
        <v>3689.92</v>
      </c>
      <c r="J2466" s="58">
        <v>0</v>
      </c>
      <c r="K2466" s="57">
        <f t="shared" si="129"/>
        <v>3689.92</v>
      </c>
      <c r="L2466" s="21" t="s">
        <v>6492</v>
      </c>
      <c r="M2466" s="63">
        <v>6</v>
      </c>
      <c r="N2466" s="21" t="s">
        <v>6807</v>
      </c>
      <c r="O2466" s="21" t="s">
        <v>6492</v>
      </c>
      <c r="U2466" s="1" t="str">
        <f t="shared" si="130"/>
        <v>'680</v>
      </c>
      <c r="AI2466" s="1"/>
      <c r="AM2466" s="1" t="s">
        <v>4479</v>
      </c>
    </row>
    <row r="2467" spans="1:39" x14ac:dyDescent="0.2">
      <c r="A2467" s="21" t="s">
        <v>4481</v>
      </c>
      <c r="B2467" s="21" t="s">
        <v>4482</v>
      </c>
      <c r="C2467" s="58">
        <v>0</v>
      </c>
      <c r="D2467" s="58">
        <v>0</v>
      </c>
      <c r="E2467" s="58">
        <v>670579.01</v>
      </c>
      <c r="F2467" s="58">
        <v>0</v>
      </c>
      <c r="G2467" s="58">
        <v>670579.01</v>
      </c>
      <c r="H2467" s="58">
        <v>0</v>
      </c>
      <c r="I2467" s="58">
        <v>670579.01</v>
      </c>
      <c r="J2467" s="58">
        <v>0</v>
      </c>
      <c r="K2467" s="57">
        <f t="shared" si="129"/>
        <v>670579.01</v>
      </c>
      <c r="L2467" s="21" t="s">
        <v>6492</v>
      </c>
      <c r="M2467" s="63">
        <v>6</v>
      </c>
      <c r="N2467" s="21" t="s">
        <v>6807</v>
      </c>
      <c r="O2467" s="21" t="s">
        <v>6492</v>
      </c>
      <c r="U2467" s="1" t="str">
        <f t="shared" si="130"/>
        <v>'680</v>
      </c>
      <c r="AI2467" s="1"/>
      <c r="AM2467" s="1" t="s">
        <v>4481</v>
      </c>
    </row>
    <row r="2468" spans="1:39" x14ac:dyDescent="0.2">
      <c r="A2468" s="21" t="s">
        <v>4483</v>
      </c>
      <c r="B2468" s="21" t="s">
        <v>4484</v>
      </c>
      <c r="C2468" s="58">
        <v>0</v>
      </c>
      <c r="D2468" s="58">
        <v>0</v>
      </c>
      <c r="E2468" s="58">
        <v>48858</v>
      </c>
      <c r="F2468" s="58">
        <v>0</v>
      </c>
      <c r="G2468" s="58">
        <v>48858</v>
      </c>
      <c r="H2468" s="58">
        <v>0</v>
      </c>
      <c r="I2468" s="58">
        <v>48858</v>
      </c>
      <c r="J2468" s="58">
        <v>0</v>
      </c>
      <c r="K2468" s="57">
        <f t="shared" si="129"/>
        <v>48858</v>
      </c>
      <c r="L2468" s="21" t="s">
        <v>6492</v>
      </c>
      <c r="M2468" s="63">
        <v>6</v>
      </c>
      <c r="N2468" s="21" t="s">
        <v>6807</v>
      </c>
      <c r="O2468" s="21" t="s">
        <v>6492</v>
      </c>
      <c r="U2468" s="1" t="str">
        <f t="shared" si="130"/>
        <v>'680</v>
      </c>
      <c r="AI2468" s="1"/>
      <c r="AM2468" s="1" t="s">
        <v>4483</v>
      </c>
    </row>
    <row r="2469" spans="1:39" x14ac:dyDescent="0.2">
      <c r="A2469" s="21" t="s">
        <v>4485</v>
      </c>
      <c r="B2469" s="21" t="s">
        <v>4486</v>
      </c>
      <c r="C2469" s="58">
        <v>0</v>
      </c>
      <c r="D2469" s="58">
        <v>0</v>
      </c>
      <c r="E2469" s="58">
        <v>0</v>
      </c>
      <c r="F2469" s="58">
        <v>0</v>
      </c>
      <c r="G2469" s="58">
        <v>0</v>
      </c>
      <c r="H2469" s="58">
        <v>0</v>
      </c>
      <c r="I2469" s="58">
        <v>0</v>
      </c>
      <c r="J2469" s="58">
        <v>0</v>
      </c>
      <c r="K2469" s="57">
        <f t="shared" si="129"/>
        <v>0</v>
      </c>
      <c r="L2469" s="21" t="s">
        <v>6492</v>
      </c>
      <c r="M2469" s="63">
        <v>6</v>
      </c>
      <c r="N2469" s="21" t="s">
        <v>6807</v>
      </c>
      <c r="O2469" s="21" t="s">
        <v>6492</v>
      </c>
      <c r="U2469" s="1" t="str">
        <f t="shared" si="130"/>
        <v>'680</v>
      </c>
      <c r="AI2469" s="1"/>
      <c r="AM2469" s="1" t="s">
        <v>4485</v>
      </c>
    </row>
    <row r="2470" spans="1:39" x14ac:dyDescent="0.2">
      <c r="A2470" s="21" t="s">
        <v>6311</v>
      </c>
      <c r="B2470" s="21" t="s">
        <v>6312</v>
      </c>
      <c r="C2470" s="58">
        <v>0</v>
      </c>
      <c r="D2470" s="58">
        <v>0</v>
      </c>
      <c r="E2470" s="58">
        <v>0</v>
      </c>
      <c r="F2470" s="58">
        <v>132596519.56999999</v>
      </c>
      <c r="G2470" s="58">
        <v>0</v>
      </c>
      <c r="H2470" s="58">
        <v>132596519.56999999</v>
      </c>
      <c r="I2470" s="58">
        <v>0</v>
      </c>
      <c r="J2470" s="58">
        <v>132596519.56999999</v>
      </c>
      <c r="K2470" s="57">
        <f t="shared" si="129"/>
        <v>-132596519.56999999</v>
      </c>
      <c r="L2470" s="21"/>
      <c r="M2470" s="1" t="s">
        <v>6922</v>
      </c>
      <c r="N2470" s="21"/>
      <c r="O2470" s="21"/>
      <c r="U2470" s="1" t="str">
        <f t="shared" si="130"/>
        <v>'690</v>
      </c>
      <c r="AI2470" s="1"/>
      <c r="AM2470" s="1" t="e">
        <v>#N/A</v>
      </c>
    </row>
    <row r="2471" spans="1:39" x14ac:dyDescent="0.2">
      <c r="A2471" s="21" t="s">
        <v>4487</v>
      </c>
      <c r="B2471" s="21" t="s">
        <v>4488</v>
      </c>
      <c r="C2471" s="58">
        <v>0</v>
      </c>
      <c r="D2471" s="58">
        <v>0</v>
      </c>
      <c r="E2471" s="58">
        <v>132596519.56999999</v>
      </c>
      <c r="F2471" s="58">
        <v>132596519.56999999</v>
      </c>
      <c r="G2471" s="58">
        <v>132596519.56999999</v>
      </c>
      <c r="H2471" s="58">
        <v>132596519.56999999</v>
      </c>
      <c r="I2471" s="58">
        <v>132596519.56999999</v>
      </c>
      <c r="J2471" s="58">
        <v>132596519.56999999</v>
      </c>
      <c r="K2471" s="57">
        <f t="shared" si="129"/>
        <v>0</v>
      </c>
      <c r="L2471" s="21" t="s">
        <v>6581</v>
      </c>
      <c r="M2471" s="1" t="s">
        <v>6934</v>
      </c>
      <c r="N2471" s="21" t="s">
        <v>6789</v>
      </c>
      <c r="O2471" s="21" t="s">
        <v>6581</v>
      </c>
      <c r="U2471" s="1" t="str">
        <f t="shared" si="130"/>
        <v>'6</v>
      </c>
      <c r="AI2471" s="1"/>
      <c r="AM2471" s="1" t="s">
        <v>4487</v>
      </c>
    </row>
    <row r="2472" spans="1:39" x14ac:dyDescent="0.2">
      <c r="A2472" s="21" t="s">
        <v>4489</v>
      </c>
      <c r="B2472" s="21" t="s">
        <v>4490</v>
      </c>
      <c r="C2472" s="58">
        <v>0</v>
      </c>
      <c r="D2472" s="58">
        <v>0</v>
      </c>
      <c r="E2472" s="58">
        <v>0</v>
      </c>
      <c r="F2472" s="58">
        <v>35125.69</v>
      </c>
      <c r="G2472" s="58">
        <v>0</v>
      </c>
      <c r="H2472" s="58">
        <v>35125.69</v>
      </c>
      <c r="I2472" s="58">
        <v>0</v>
      </c>
      <c r="J2472" s="58">
        <v>35125.69</v>
      </c>
      <c r="K2472" s="64">
        <f t="shared" si="129"/>
        <v>-35125.69</v>
      </c>
      <c r="L2472" s="21" t="s">
        <v>6732</v>
      </c>
      <c r="M2472" s="26" t="s">
        <v>6938</v>
      </c>
      <c r="N2472" s="21" t="s">
        <v>6805</v>
      </c>
      <c r="O2472" s="21" t="s">
        <v>6734</v>
      </c>
      <c r="P2472" s="21" t="s">
        <v>6441</v>
      </c>
      <c r="U2472" s="1" t="str">
        <f t="shared" si="130"/>
        <v>'700</v>
      </c>
      <c r="AI2472" s="1"/>
      <c r="AM2472" s="1" t="s">
        <v>4489</v>
      </c>
    </row>
    <row r="2473" spans="1:39" x14ac:dyDescent="0.2">
      <c r="A2473" s="21" t="s">
        <v>4491</v>
      </c>
      <c r="B2473" s="21" t="s">
        <v>4492</v>
      </c>
      <c r="C2473" s="58">
        <v>0</v>
      </c>
      <c r="D2473" s="58">
        <v>0</v>
      </c>
      <c r="E2473" s="58">
        <v>0</v>
      </c>
      <c r="F2473" s="58">
        <v>112</v>
      </c>
      <c r="G2473" s="58">
        <v>0</v>
      </c>
      <c r="H2473" s="58">
        <v>112</v>
      </c>
      <c r="I2473" s="58">
        <v>0</v>
      </c>
      <c r="J2473" s="58">
        <v>112</v>
      </c>
      <c r="K2473" s="64">
        <f t="shared" si="129"/>
        <v>-112</v>
      </c>
      <c r="L2473" s="21" t="s">
        <v>6732</v>
      </c>
      <c r="M2473" s="26" t="s">
        <v>6938</v>
      </c>
      <c r="N2473" s="21" t="s">
        <v>6805</v>
      </c>
      <c r="O2473" s="21" t="s">
        <v>6734</v>
      </c>
      <c r="P2473" s="21" t="s">
        <v>6441</v>
      </c>
      <c r="U2473" s="1" t="str">
        <f t="shared" si="130"/>
        <v>'700</v>
      </c>
      <c r="AI2473" s="1"/>
      <c r="AM2473" s="1" t="s">
        <v>4491</v>
      </c>
    </row>
    <row r="2474" spans="1:39" x14ac:dyDescent="0.2">
      <c r="A2474" s="21" t="s">
        <v>4493</v>
      </c>
      <c r="B2474" s="21" t="s">
        <v>4494</v>
      </c>
      <c r="C2474" s="58">
        <v>0</v>
      </c>
      <c r="D2474" s="58">
        <v>0</v>
      </c>
      <c r="E2474" s="58">
        <v>0</v>
      </c>
      <c r="F2474" s="58">
        <v>46950.62</v>
      </c>
      <c r="G2474" s="58">
        <v>0</v>
      </c>
      <c r="H2474" s="58">
        <v>46950.62</v>
      </c>
      <c r="I2474" s="58">
        <v>0</v>
      </c>
      <c r="J2474" s="58">
        <v>46950.62</v>
      </c>
      <c r="K2474" s="64">
        <f t="shared" si="129"/>
        <v>-46950.62</v>
      </c>
      <c r="L2474" s="21" t="s">
        <v>6732</v>
      </c>
      <c r="M2474" s="26" t="s">
        <v>6938</v>
      </c>
      <c r="N2474" s="21" t="s">
        <v>6805</v>
      </c>
      <c r="O2474" s="21" t="s">
        <v>6734</v>
      </c>
      <c r="P2474" s="21" t="s">
        <v>6440</v>
      </c>
      <c r="U2474" s="1" t="str">
        <f t="shared" si="130"/>
        <v>'700</v>
      </c>
      <c r="AI2474" s="1"/>
      <c r="AM2474" s="1" t="s">
        <v>4493</v>
      </c>
    </row>
    <row r="2475" spans="1:39" x14ac:dyDescent="0.2">
      <c r="A2475" s="21" t="s">
        <v>4495</v>
      </c>
      <c r="B2475" s="21" t="s">
        <v>4496</v>
      </c>
      <c r="C2475" s="58">
        <v>0</v>
      </c>
      <c r="D2475" s="58">
        <v>0</v>
      </c>
      <c r="E2475" s="58">
        <v>0</v>
      </c>
      <c r="F2475" s="58">
        <v>5.43</v>
      </c>
      <c r="G2475" s="58">
        <v>0</v>
      </c>
      <c r="H2475" s="58">
        <v>5.43</v>
      </c>
      <c r="I2475" s="58">
        <v>0</v>
      </c>
      <c r="J2475" s="58">
        <v>5.43</v>
      </c>
      <c r="K2475" s="64">
        <f t="shared" si="129"/>
        <v>-5.43</v>
      </c>
      <c r="L2475" s="21" t="s">
        <v>6732</v>
      </c>
      <c r="M2475" s="26" t="s">
        <v>6938</v>
      </c>
      <c r="N2475" s="21" t="s">
        <v>6805</v>
      </c>
      <c r="O2475" s="21" t="s">
        <v>6734</v>
      </c>
      <c r="P2475" s="21" t="s">
        <v>6440</v>
      </c>
      <c r="U2475" s="1" t="str">
        <f t="shared" si="130"/>
        <v>'700</v>
      </c>
      <c r="AI2475" s="1"/>
      <c r="AM2475" s="1" t="s">
        <v>4495</v>
      </c>
    </row>
    <row r="2476" spans="1:39" x14ac:dyDescent="0.2">
      <c r="A2476" s="21" t="s">
        <v>6313</v>
      </c>
      <c r="B2476" s="21" t="s">
        <v>6314</v>
      </c>
      <c r="C2476" s="58">
        <v>0</v>
      </c>
      <c r="D2476" s="58">
        <v>0</v>
      </c>
      <c r="E2476" s="58">
        <v>0</v>
      </c>
      <c r="F2476" s="58">
        <v>898.7</v>
      </c>
      <c r="G2476" s="58">
        <v>0</v>
      </c>
      <c r="H2476" s="58">
        <v>898.7</v>
      </c>
      <c r="I2476" s="58">
        <v>0</v>
      </c>
      <c r="J2476" s="58">
        <v>898.7</v>
      </c>
      <c r="K2476" s="64">
        <f t="shared" si="129"/>
        <v>-898.7</v>
      </c>
      <c r="L2476" s="21" t="s">
        <v>6732</v>
      </c>
      <c r="M2476" s="26" t="s">
        <v>6938</v>
      </c>
      <c r="N2476" s="21" t="s">
        <v>6805</v>
      </c>
      <c r="O2476" s="21" t="s">
        <v>6734</v>
      </c>
      <c r="P2476" s="21" t="s">
        <v>6440</v>
      </c>
      <c r="U2476" s="1" t="str">
        <f t="shared" si="130"/>
        <v>'700</v>
      </c>
      <c r="AI2476" s="1"/>
      <c r="AM2476" s="1" t="e">
        <v>#N/A</v>
      </c>
    </row>
    <row r="2477" spans="1:39" x14ac:dyDescent="0.2">
      <c r="A2477" s="21" t="s">
        <v>4497</v>
      </c>
      <c r="B2477" s="21" t="s">
        <v>4498</v>
      </c>
      <c r="C2477" s="58">
        <v>0</v>
      </c>
      <c r="D2477" s="58">
        <v>0</v>
      </c>
      <c r="E2477" s="58">
        <v>0</v>
      </c>
      <c r="F2477" s="58">
        <v>2472861.5499999998</v>
      </c>
      <c r="G2477" s="58">
        <v>0</v>
      </c>
      <c r="H2477" s="58">
        <v>2472861.5499999998</v>
      </c>
      <c r="I2477" s="58">
        <v>0</v>
      </c>
      <c r="J2477" s="58">
        <v>2472861.5499999998</v>
      </c>
      <c r="K2477" s="64">
        <f t="shared" si="129"/>
        <v>-2472861.5499999998</v>
      </c>
      <c r="L2477" s="21" t="s">
        <v>6732</v>
      </c>
      <c r="M2477" s="26" t="s">
        <v>6938</v>
      </c>
      <c r="N2477" s="21" t="s">
        <v>6805</v>
      </c>
      <c r="O2477" s="21" t="s">
        <v>6734</v>
      </c>
      <c r="P2477" s="21" t="s">
        <v>6440</v>
      </c>
      <c r="U2477" s="1" t="str">
        <f t="shared" si="130"/>
        <v>'700</v>
      </c>
      <c r="AI2477" s="1"/>
      <c r="AM2477" s="1" t="s">
        <v>4497</v>
      </c>
    </row>
    <row r="2478" spans="1:39" x14ac:dyDescent="0.2">
      <c r="A2478" s="21" t="s">
        <v>4499</v>
      </c>
      <c r="B2478" s="21" t="s">
        <v>4500</v>
      </c>
      <c r="C2478" s="58">
        <v>0</v>
      </c>
      <c r="D2478" s="58">
        <v>0</v>
      </c>
      <c r="E2478" s="58">
        <v>0</v>
      </c>
      <c r="F2478" s="58">
        <v>19447.849999999999</v>
      </c>
      <c r="G2478" s="58">
        <v>0</v>
      </c>
      <c r="H2478" s="58">
        <v>19447.849999999999</v>
      </c>
      <c r="I2478" s="58">
        <v>0</v>
      </c>
      <c r="J2478" s="58">
        <v>19447.849999999999</v>
      </c>
      <c r="K2478" s="64">
        <f t="shared" si="129"/>
        <v>-19447.849999999999</v>
      </c>
      <c r="L2478" s="21" t="s">
        <v>6732</v>
      </c>
      <c r="M2478" s="26" t="s">
        <v>6938</v>
      </c>
      <c r="N2478" s="21" t="s">
        <v>6805</v>
      </c>
      <c r="O2478" s="21" t="s">
        <v>6734</v>
      </c>
      <c r="P2478" s="21" t="s">
        <v>6440</v>
      </c>
      <c r="U2478" s="1" t="str">
        <f t="shared" si="130"/>
        <v>'700</v>
      </c>
      <c r="AI2478" s="1"/>
      <c r="AM2478" s="1" t="s">
        <v>4499</v>
      </c>
    </row>
    <row r="2479" spans="1:39" x14ac:dyDescent="0.2">
      <c r="A2479" s="21" t="s">
        <v>4501</v>
      </c>
      <c r="B2479" s="21" t="s">
        <v>4502</v>
      </c>
      <c r="C2479" s="58">
        <v>0</v>
      </c>
      <c r="D2479" s="58">
        <v>0</v>
      </c>
      <c r="E2479" s="58">
        <v>0</v>
      </c>
      <c r="F2479" s="58">
        <v>32284.19</v>
      </c>
      <c r="G2479" s="58">
        <v>0</v>
      </c>
      <c r="H2479" s="58">
        <v>32284.19</v>
      </c>
      <c r="I2479" s="58">
        <v>0</v>
      </c>
      <c r="J2479" s="58">
        <v>32284.19</v>
      </c>
      <c r="K2479" s="64">
        <f t="shared" si="129"/>
        <v>-32284.19</v>
      </c>
      <c r="L2479" s="21" t="s">
        <v>6732</v>
      </c>
      <c r="M2479" s="26" t="s">
        <v>6938</v>
      </c>
      <c r="N2479" s="21" t="s">
        <v>6805</v>
      </c>
      <c r="O2479" s="21" t="s">
        <v>6734</v>
      </c>
      <c r="P2479" s="21" t="s">
        <v>6440</v>
      </c>
      <c r="U2479" s="1" t="str">
        <f t="shared" si="130"/>
        <v>'700</v>
      </c>
      <c r="AI2479" s="1"/>
      <c r="AM2479" s="1" t="s">
        <v>4501</v>
      </c>
    </row>
    <row r="2480" spans="1:39" x14ac:dyDescent="0.2">
      <c r="A2480" s="21" t="s">
        <v>4503</v>
      </c>
      <c r="B2480" s="21" t="s">
        <v>4504</v>
      </c>
      <c r="C2480" s="58">
        <v>0</v>
      </c>
      <c r="D2480" s="58">
        <v>0</v>
      </c>
      <c r="E2480" s="58">
        <v>0</v>
      </c>
      <c r="F2480" s="58">
        <v>89802.67</v>
      </c>
      <c r="G2480" s="58">
        <v>0</v>
      </c>
      <c r="H2480" s="58">
        <v>89802.67</v>
      </c>
      <c r="I2480" s="58">
        <v>0</v>
      </c>
      <c r="J2480" s="58">
        <v>89802.67</v>
      </c>
      <c r="K2480" s="64">
        <f t="shared" si="129"/>
        <v>-89802.67</v>
      </c>
      <c r="L2480" s="21" t="s">
        <v>6732</v>
      </c>
      <c r="M2480" s="26" t="s">
        <v>6938</v>
      </c>
      <c r="N2480" s="21" t="s">
        <v>6805</v>
      </c>
      <c r="O2480" s="21" t="s">
        <v>6734</v>
      </c>
      <c r="P2480" s="21" t="s">
        <v>6440</v>
      </c>
      <c r="U2480" s="1" t="str">
        <f t="shared" si="130"/>
        <v>'700</v>
      </c>
      <c r="AI2480" s="1"/>
      <c r="AM2480" s="1" t="s">
        <v>4503</v>
      </c>
    </row>
    <row r="2481" spans="1:39" x14ac:dyDescent="0.2">
      <c r="A2481" s="21" t="s">
        <v>4505</v>
      </c>
      <c r="B2481" s="21" t="s">
        <v>4506</v>
      </c>
      <c r="C2481" s="58">
        <v>0</v>
      </c>
      <c r="D2481" s="58">
        <v>0</v>
      </c>
      <c r="E2481" s="58">
        <v>0</v>
      </c>
      <c r="F2481" s="58">
        <v>82831.679999999993</v>
      </c>
      <c r="G2481" s="58">
        <v>0</v>
      </c>
      <c r="H2481" s="58">
        <v>82831.679999999993</v>
      </c>
      <c r="I2481" s="58">
        <v>0</v>
      </c>
      <c r="J2481" s="58">
        <v>82831.679999999993</v>
      </c>
      <c r="K2481" s="64">
        <f t="shared" si="129"/>
        <v>-82831.679999999993</v>
      </c>
      <c r="L2481" s="21" t="s">
        <v>6732</v>
      </c>
      <c r="M2481" s="26" t="s">
        <v>6938</v>
      </c>
      <c r="N2481" s="21" t="s">
        <v>6805</v>
      </c>
      <c r="O2481" s="21" t="s">
        <v>6734</v>
      </c>
      <c r="P2481" s="21" t="s">
        <v>6442</v>
      </c>
      <c r="U2481" s="1" t="str">
        <f t="shared" si="130"/>
        <v>'700</v>
      </c>
      <c r="AI2481" s="1"/>
      <c r="AM2481" s="1" t="s">
        <v>4505</v>
      </c>
    </row>
    <row r="2482" spans="1:39" x14ac:dyDescent="0.2">
      <c r="A2482" s="21" t="s">
        <v>4507</v>
      </c>
      <c r="B2482" s="21" t="s">
        <v>4508</v>
      </c>
      <c r="C2482" s="58">
        <v>0</v>
      </c>
      <c r="D2482" s="58">
        <v>0</v>
      </c>
      <c r="E2482" s="58">
        <v>0</v>
      </c>
      <c r="F2482" s="58">
        <v>248.34</v>
      </c>
      <c r="G2482" s="58">
        <v>0</v>
      </c>
      <c r="H2482" s="58">
        <v>248.34</v>
      </c>
      <c r="I2482" s="58">
        <v>0</v>
      </c>
      <c r="J2482" s="58">
        <v>248.34</v>
      </c>
      <c r="K2482" s="64">
        <f t="shared" si="129"/>
        <v>-248.34</v>
      </c>
      <c r="L2482" s="21" t="s">
        <v>6732</v>
      </c>
      <c r="M2482" s="26" t="s">
        <v>6938</v>
      </c>
      <c r="N2482" s="21" t="s">
        <v>6805</v>
      </c>
      <c r="O2482" s="21" t="s">
        <v>6734</v>
      </c>
      <c r="P2482" s="21" t="s">
        <v>6442</v>
      </c>
      <c r="U2482" s="1" t="str">
        <f t="shared" si="130"/>
        <v>'700</v>
      </c>
      <c r="AI2482" s="1"/>
      <c r="AM2482" s="1" t="s">
        <v>4507</v>
      </c>
    </row>
    <row r="2483" spans="1:39" x14ac:dyDescent="0.2">
      <c r="A2483" s="21" t="s">
        <v>4509</v>
      </c>
      <c r="B2483" s="21" t="s">
        <v>4510</v>
      </c>
      <c r="C2483" s="58">
        <v>0</v>
      </c>
      <c r="D2483" s="58">
        <v>0</v>
      </c>
      <c r="E2483" s="58">
        <v>0</v>
      </c>
      <c r="F2483" s="58">
        <v>356.96</v>
      </c>
      <c r="G2483" s="58">
        <v>0</v>
      </c>
      <c r="H2483" s="58">
        <v>356.96</v>
      </c>
      <c r="I2483" s="58">
        <v>0</v>
      </c>
      <c r="J2483" s="58">
        <v>356.96</v>
      </c>
      <c r="K2483" s="64">
        <f t="shared" si="129"/>
        <v>-356.96</v>
      </c>
      <c r="L2483" s="21" t="s">
        <v>6732</v>
      </c>
      <c r="M2483" s="26" t="s">
        <v>6938</v>
      </c>
      <c r="N2483" s="21" t="s">
        <v>6805</v>
      </c>
      <c r="O2483" s="21" t="s">
        <v>6734</v>
      </c>
      <c r="P2483" s="21" t="s">
        <v>6442</v>
      </c>
      <c r="U2483" s="1" t="str">
        <f t="shared" si="130"/>
        <v>'700</v>
      </c>
      <c r="AI2483" s="1"/>
      <c r="AM2483" s="1" t="s">
        <v>4509</v>
      </c>
    </row>
    <row r="2484" spans="1:39" x14ac:dyDescent="0.2">
      <c r="A2484" s="21" t="s">
        <v>4511</v>
      </c>
      <c r="B2484" s="21" t="s">
        <v>4512</v>
      </c>
      <c r="C2484" s="58">
        <v>0</v>
      </c>
      <c r="D2484" s="58">
        <v>0</v>
      </c>
      <c r="E2484" s="58">
        <v>0</v>
      </c>
      <c r="F2484" s="58">
        <v>424.86</v>
      </c>
      <c r="G2484" s="58">
        <v>0</v>
      </c>
      <c r="H2484" s="58">
        <v>424.86</v>
      </c>
      <c r="I2484" s="58">
        <v>0</v>
      </c>
      <c r="J2484" s="58">
        <v>424.86</v>
      </c>
      <c r="K2484" s="64">
        <f t="shared" si="129"/>
        <v>-424.86</v>
      </c>
      <c r="L2484" s="21" t="s">
        <v>6732</v>
      </c>
      <c r="M2484" s="26" t="s">
        <v>6938</v>
      </c>
      <c r="N2484" s="21" t="s">
        <v>6805</v>
      </c>
      <c r="O2484" s="21" t="s">
        <v>6734</v>
      </c>
      <c r="P2484" s="21" t="s">
        <v>6442</v>
      </c>
      <c r="U2484" s="1" t="str">
        <f t="shared" si="130"/>
        <v>'700</v>
      </c>
      <c r="AI2484" s="1"/>
      <c r="AM2484" s="1" t="s">
        <v>4511</v>
      </c>
    </row>
    <row r="2485" spans="1:39" x14ac:dyDescent="0.2">
      <c r="A2485" s="21" t="s">
        <v>4513</v>
      </c>
      <c r="B2485" s="21" t="s">
        <v>4514</v>
      </c>
      <c r="C2485" s="58">
        <v>0</v>
      </c>
      <c r="D2485" s="58">
        <v>0</v>
      </c>
      <c r="E2485" s="58">
        <v>0</v>
      </c>
      <c r="F2485" s="58">
        <v>2398192.16</v>
      </c>
      <c r="G2485" s="58">
        <v>0</v>
      </c>
      <c r="H2485" s="58">
        <v>2398192.16</v>
      </c>
      <c r="I2485" s="58">
        <v>0</v>
      </c>
      <c r="J2485" s="58">
        <v>2398192.16</v>
      </c>
      <c r="K2485" s="64">
        <f t="shared" si="129"/>
        <v>-2398192.16</v>
      </c>
      <c r="L2485" s="21" t="s">
        <v>6732</v>
      </c>
      <c r="M2485" s="26" t="s">
        <v>6938</v>
      </c>
      <c r="N2485" s="21" t="s">
        <v>6805</v>
      </c>
      <c r="O2485" s="21" t="s">
        <v>6734</v>
      </c>
      <c r="P2485" s="21" t="s">
        <v>6442</v>
      </c>
      <c r="U2485" s="1" t="str">
        <f t="shared" si="130"/>
        <v>'700</v>
      </c>
      <c r="AI2485" s="1"/>
      <c r="AM2485" s="1" t="s">
        <v>4513</v>
      </c>
    </row>
    <row r="2486" spans="1:39" x14ac:dyDescent="0.2">
      <c r="A2486" s="21" t="s">
        <v>4515</v>
      </c>
      <c r="B2486" s="21" t="s">
        <v>4516</v>
      </c>
      <c r="C2486" s="58">
        <v>0</v>
      </c>
      <c r="D2486" s="58">
        <v>0</v>
      </c>
      <c r="E2486" s="58">
        <v>0</v>
      </c>
      <c r="F2486" s="58">
        <v>50907.69</v>
      </c>
      <c r="G2486" s="58">
        <v>0</v>
      </c>
      <c r="H2486" s="58">
        <v>50907.69</v>
      </c>
      <c r="I2486" s="58">
        <v>0</v>
      </c>
      <c r="J2486" s="58">
        <v>50907.69</v>
      </c>
      <c r="K2486" s="64">
        <f t="shared" si="129"/>
        <v>-50907.69</v>
      </c>
      <c r="L2486" s="21" t="s">
        <v>6732</v>
      </c>
      <c r="M2486" s="26" t="s">
        <v>6938</v>
      </c>
      <c r="N2486" s="21" t="s">
        <v>6805</v>
      </c>
      <c r="O2486" s="21" t="s">
        <v>6734</v>
      </c>
      <c r="P2486" s="21" t="s">
        <v>6442</v>
      </c>
      <c r="U2486" s="1" t="str">
        <f t="shared" si="130"/>
        <v>'700</v>
      </c>
      <c r="AI2486" s="1"/>
      <c r="AM2486" s="1" t="s">
        <v>4515</v>
      </c>
    </row>
    <row r="2487" spans="1:39" x14ac:dyDescent="0.2">
      <c r="A2487" s="21" t="s">
        <v>4517</v>
      </c>
      <c r="B2487" s="21" t="s">
        <v>4518</v>
      </c>
      <c r="C2487" s="58">
        <v>0</v>
      </c>
      <c r="D2487" s="58">
        <v>0</v>
      </c>
      <c r="E2487" s="58">
        <v>0</v>
      </c>
      <c r="F2487" s="58">
        <v>10134.5</v>
      </c>
      <c r="G2487" s="58">
        <v>0</v>
      </c>
      <c r="H2487" s="58">
        <v>10134.5</v>
      </c>
      <c r="I2487" s="58">
        <v>0</v>
      </c>
      <c r="J2487" s="58">
        <v>10134.5</v>
      </c>
      <c r="K2487" s="64">
        <f t="shared" si="129"/>
        <v>-10134.5</v>
      </c>
      <c r="L2487" s="21" t="s">
        <v>6732</v>
      </c>
      <c r="M2487" s="26" t="s">
        <v>6938</v>
      </c>
      <c r="N2487" s="21" t="s">
        <v>6805</v>
      </c>
      <c r="O2487" s="21" t="s">
        <v>6734</v>
      </c>
      <c r="P2487" s="21" t="s">
        <v>6443</v>
      </c>
      <c r="U2487" s="1" t="str">
        <f t="shared" si="130"/>
        <v>'700</v>
      </c>
      <c r="AI2487" s="1"/>
      <c r="AM2487" s="1" t="s">
        <v>4517</v>
      </c>
    </row>
    <row r="2488" spans="1:39" x14ac:dyDescent="0.2">
      <c r="A2488" s="21" t="s">
        <v>6315</v>
      </c>
      <c r="B2488" s="21" t="s">
        <v>6316</v>
      </c>
      <c r="C2488" s="58">
        <v>0</v>
      </c>
      <c r="D2488" s="58">
        <v>0</v>
      </c>
      <c r="E2488" s="58">
        <v>0</v>
      </c>
      <c r="F2488" s="58">
        <v>98.68</v>
      </c>
      <c r="G2488" s="58">
        <v>0</v>
      </c>
      <c r="H2488" s="58">
        <v>98.68</v>
      </c>
      <c r="I2488" s="58">
        <v>0</v>
      </c>
      <c r="J2488" s="58">
        <v>98.68</v>
      </c>
      <c r="K2488" s="64">
        <f t="shared" si="129"/>
        <v>-98.68</v>
      </c>
      <c r="L2488" s="21" t="s">
        <v>6732</v>
      </c>
      <c r="M2488" s="26" t="s">
        <v>6938</v>
      </c>
      <c r="N2488" s="21" t="s">
        <v>6805</v>
      </c>
      <c r="O2488" s="21" t="s">
        <v>6734</v>
      </c>
      <c r="P2488" s="21" t="s">
        <v>6443</v>
      </c>
      <c r="U2488" s="1" t="str">
        <f t="shared" si="130"/>
        <v>'700</v>
      </c>
      <c r="AI2488" s="1"/>
      <c r="AM2488" s="1" t="e">
        <v>#N/A</v>
      </c>
    </row>
    <row r="2489" spans="1:39" x14ac:dyDescent="0.2">
      <c r="A2489" s="21" t="s">
        <v>4519</v>
      </c>
      <c r="B2489" s="21" t="s">
        <v>4520</v>
      </c>
      <c r="C2489" s="58">
        <v>0</v>
      </c>
      <c r="D2489" s="58">
        <v>0</v>
      </c>
      <c r="E2489" s="58">
        <v>0</v>
      </c>
      <c r="F2489" s="58">
        <v>1419.72</v>
      </c>
      <c r="G2489" s="58">
        <v>0</v>
      </c>
      <c r="H2489" s="58">
        <v>1419.72</v>
      </c>
      <c r="I2489" s="58">
        <v>0</v>
      </c>
      <c r="J2489" s="58">
        <v>1419.72</v>
      </c>
      <c r="K2489" s="64">
        <f t="shared" si="129"/>
        <v>-1419.72</v>
      </c>
      <c r="L2489" s="21" t="s">
        <v>6732</v>
      </c>
      <c r="M2489" s="26" t="s">
        <v>6938</v>
      </c>
      <c r="N2489" s="21" t="s">
        <v>6805</v>
      </c>
      <c r="O2489" s="21" t="s">
        <v>6734</v>
      </c>
      <c r="P2489" s="21" t="s">
        <v>6443</v>
      </c>
      <c r="U2489" s="1" t="str">
        <f t="shared" si="130"/>
        <v>'700</v>
      </c>
      <c r="AI2489" s="1"/>
      <c r="AM2489" s="1" t="s">
        <v>4519</v>
      </c>
    </row>
    <row r="2490" spans="1:39" x14ac:dyDescent="0.2">
      <c r="A2490" s="21" t="s">
        <v>6317</v>
      </c>
      <c r="B2490" s="21" t="s">
        <v>6318</v>
      </c>
      <c r="C2490" s="58">
        <v>0</v>
      </c>
      <c r="D2490" s="58">
        <v>0</v>
      </c>
      <c r="E2490" s="58">
        <v>0</v>
      </c>
      <c r="F2490" s="58">
        <v>59.8</v>
      </c>
      <c r="G2490" s="58">
        <v>0</v>
      </c>
      <c r="H2490" s="58">
        <v>59.8</v>
      </c>
      <c r="I2490" s="58">
        <v>0</v>
      </c>
      <c r="J2490" s="58">
        <v>59.8</v>
      </c>
      <c r="K2490" s="64">
        <f t="shared" si="129"/>
        <v>-59.8</v>
      </c>
      <c r="L2490" s="21" t="s">
        <v>6732</v>
      </c>
      <c r="M2490" s="26" t="s">
        <v>6938</v>
      </c>
      <c r="N2490" s="21" t="s">
        <v>6805</v>
      </c>
      <c r="O2490" s="21" t="s">
        <v>6734</v>
      </c>
      <c r="P2490" s="21" t="s">
        <v>6443</v>
      </c>
      <c r="U2490" s="1" t="str">
        <f t="shared" si="130"/>
        <v>'700</v>
      </c>
      <c r="AI2490" s="1"/>
      <c r="AM2490" s="1" t="e">
        <v>#N/A</v>
      </c>
    </row>
    <row r="2491" spans="1:39" x14ac:dyDescent="0.2">
      <c r="A2491" s="21" t="s">
        <v>4521</v>
      </c>
      <c r="B2491" s="21" t="s">
        <v>4522</v>
      </c>
      <c r="C2491" s="58">
        <v>0</v>
      </c>
      <c r="D2491" s="58">
        <v>0</v>
      </c>
      <c r="E2491" s="58">
        <v>0</v>
      </c>
      <c r="F2491" s="58">
        <v>1706899.09</v>
      </c>
      <c r="G2491" s="58">
        <v>0</v>
      </c>
      <c r="H2491" s="58">
        <v>1706899.09</v>
      </c>
      <c r="I2491" s="58">
        <v>0</v>
      </c>
      <c r="J2491" s="58">
        <v>1706899.09</v>
      </c>
      <c r="K2491" s="64">
        <f t="shared" si="129"/>
        <v>-1706899.09</v>
      </c>
      <c r="L2491" s="21" t="s">
        <v>6732</v>
      </c>
      <c r="M2491" s="26" t="s">
        <v>6938</v>
      </c>
      <c r="N2491" s="21" t="s">
        <v>6805</v>
      </c>
      <c r="O2491" s="21" t="s">
        <v>6734</v>
      </c>
      <c r="P2491" s="21" t="s">
        <v>6441</v>
      </c>
      <c r="U2491" s="1" t="str">
        <f t="shared" si="130"/>
        <v>'700</v>
      </c>
      <c r="AI2491" s="1"/>
      <c r="AM2491" s="1" t="s">
        <v>4521</v>
      </c>
    </row>
    <row r="2492" spans="1:39" x14ac:dyDescent="0.2">
      <c r="A2492" s="21" t="s">
        <v>4523</v>
      </c>
      <c r="B2492" s="21" t="s">
        <v>4524</v>
      </c>
      <c r="C2492" s="58">
        <v>0</v>
      </c>
      <c r="D2492" s="58">
        <v>0</v>
      </c>
      <c r="E2492" s="58">
        <v>0</v>
      </c>
      <c r="F2492" s="58">
        <v>4681.05</v>
      </c>
      <c r="G2492" s="58">
        <v>0</v>
      </c>
      <c r="H2492" s="58">
        <v>4681.05</v>
      </c>
      <c r="I2492" s="58">
        <v>0</v>
      </c>
      <c r="J2492" s="58">
        <v>4681.05</v>
      </c>
      <c r="K2492" s="64">
        <f t="shared" si="129"/>
        <v>-4681.05</v>
      </c>
      <c r="L2492" s="21" t="s">
        <v>6732</v>
      </c>
      <c r="M2492" s="26" t="s">
        <v>6938</v>
      </c>
      <c r="N2492" s="21" t="s">
        <v>6805</v>
      </c>
      <c r="O2492" s="21" t="s">
        <v>6734</v>
      </c>
      <c r="P2492" s="21" t="s">
        <v>6441</v>
      </c>
      <c r="U2492" s="1" t="str">
        <f t="shared" si="130"/>
        <v>'700</v>
      </c>
      <c r="AI2492" s="1"/>
      <c r="AM2492" s="1" t="s">
        <v>4523</v>
      </c>
    </row>
    <row r="2493" spans="1:39" x14ac:dyDescent="0.2">
      <c r="A2493" s="21" t="s">
        <v>4525</v>
      </c>
      <c r="B2493" s="21" t="s">
        <v>4526</v>
      </c>
      <c r="C2493" s="58">
        <v>0</v>
      </c>
      <c r="D2493" s="58">
        <v>0</v>
      </c>
      <c r="E2493" s="58">
        <v>0</v>
      </c>
      <c r="F2493" s="58">
        <v>17168.18</v>
      </c>
      <c r="G2493" s="58">
        <v>0</v>
      </c>
      <c r="H2493" s="58">
        <v>17168.18</v>
      </c>
      <c r="I2493" s="58">
        <v>0</v>
      </c>
      <c r="J2493" s="58">
        <v>17168.18</v>
      </c>
      <c r="K2493" s="64">
        <f t="shared" si="129"/>
        <v>-17168.18</v>
      </c>
      <c r="L2493" s="21" t="s">
        <v>6732</v>
      </c>
      <c r="M2493" s="26" t="s">
        <v>6938</v>
      </c>
      <c r="N2493" s="21" t="s">
        <v>6805</v>
      </c>
      <c r="O2493" s="21" t="s">
        <v>6734</v>
      </c>
      <c r="P2493" s="21" t="s">
        <v>6441</v>
      </c>
      <c r="U2493" s="1" t="str">
        <f t="shared" si="130"/>
        <v>'700</v>
      </c>
      <c r="AI2493" s="1"/>
      <c r="AM2493" s="1" t="s">
        <v>4525</v>
      </c>
    </row>
    <row r="2494" spans="1:39" x14ac:dyDescent="0.2">
      <c r="A2494" s="21" t="s">
        <v>4527</v>
      </c>
      <c r="B2494" s="21" t="s">
        <v>4528</v>
      </c>
      <c r="C2494" s="58">
        <v>0</v>
      </c>
      <c r="D2494" s="58">
        <v>0</v>
      </c>
      <c r="E2494" s="58">
        <v>0</v>
      </c>
      <c r="F2494" s="58">
        <v>1086.9100000000001</v>
      </c>
      <c r="G2494" s="58">
        <v>0</v>
      </c>
      <c r="H2494" s="58">
        <v>1086.9100000000001</v>
      </c>
      <c r="I2494" s="58">
        <v>0</v>
      </c>
      <c r="J2494" s="58">
        <v>1086.9100000000001</v>
      </c>
      <c r="K2494" s="64">
        <f t="shared" si="129"/>
        <v>-1086.9100000000001</v>
      </c>
      <c r="L2494" s="21" t="s">
        <v>6732</v>
      </c>
      <c r="M2494" s="26" t="s">
        <v>6938</v>
      </c>
      <c r="N2494" s="21" t="s">
        <v>6805</v>
      </c>
      <c r="O2494" s="21" t="s">
        <v>6734</v>
      </c>
      <c r="P2494" s="21" t="s">
        <v>6441</v>
      </c>
      <c r="U2494" s="1" t="str">
        <f t="shared" si="130"/>
        <v>'700</v>
      </c>
      <c r="AI2494" s="1"/>
      <c r="AM2494" s="1" t="s">
        <v>4527</v>
      </c>
    </row>
    <row r="2495" spans="1:39" x14ac:dyDescent="0.2">
      <c r="A2495" s="21" t="s">
        <v>4529</v>
      </c>
      <c r="B2495" s="21" t="s">
        <v>4530</v>
      </c>
      <c r="C2495" s="58">
        <v>0</v>
      </c>
      <c r="D2495" s="58">
        <v>0</v>
      </c>
      <c r="E2495" s="58">
        <v>0</v>
      </c>
      <c r="F2495" s="58">
        <v>14114.52</v>
      </c>
      <c r="G2495" s="58">
        <v>0</v>
      </c>
      <c r="H2495" s="58">
        <v>14114.52</v>
      </c>
      <c r="I2495" s="58">
        <v>0</v>
      </c>
      <c r="J2495" s="58">
        <v>14114.52</v>
      </c>
      <c r="K2495" s="64">
        <f t="shared" si="129"/>
        <v>-14114.52</v>
      </c>
      <c r="L2495" s="21" t="s">
        <v>6732</v>
      </c>
      <c r="M2495" s="26" t="s">
        <v>6938</v>
      </c>
      <c r="N2495" s="21" t="s">
        <v>6805</v>
      </c>
      <c r="O2495" s="21" t="s">
        <v>6734</v>
      </c>
      <c r="P2495" s="21" t="s">
        <v>6440</v>
      </c>
      <c r="U2495" s="1" t="str">
        <f t="shared" si="130"/>
        <v>'700</v>
      </c>
      <c r="AI2495" s="1"/>
      <c r="AM2495" s="1" t="s">
        <v>4529</v>
      </c>
    </row>
    <row r="2496" spans="1:39" x14ac:dyDescent="0.2">
      <c r="A2496" s="21" t="s">
        <v>6319</v>
      </c>
      <c r="B2496" s="21" t="s">
        <v>6320</v>
      </c>
      <c r="C2496" s="58">
        <v>0</v>
      </c>
      <c r="D2496" s="58">
        <v>0</v>
      </c>
      <c r="E2496" s="58">
        <v>0</v>
      </c>
      <c r="F2496" s="58">
        <v>17.489999999999998</v>
      </c>
      <c r="G2496" s="58">
        <v>0</v>
      </c>
      <c r="H2496" s="58">
        <v>17.489999999999998</v>
      </c>
      <c r="I2496" s="58">
        <v>0</v>
      </c>
      <c r="J2496" s="58">
        <v>17.489999999999998</v>
      </c>
      <c r="K2496" s="64">
        <f t="shared" si="129"/>
        <v>-17.489999999999998</v>
      </c>
      <c r="L2496" s="21" t="s">
        <v>6732</v>
      </c>
      <c r="M2496" s="26" t="s">
        <v>6938</v>
      </c>
      <c r="N2496" s="21" t="s">
        <v>6805</v>
      </c>
      <c r="O2496" s="21" t="s">
        <v>6734</v>
      </c>
      <c r="P2496" s="21" t="s">
        <v>6440</v>
      </c>
      <c r="U2496" s="1" t="str">
        <f t="shared" si="130"/>
        <v>'700</v>
      </c>
      <c r="AI2496" s="1"/>
      <c r="AM2496" s="1" t="e">
        <v>#N/A</v>
      </c>
    </row>
    <row r="2497" spans="1:39" x14ac:dyDescent="0.2">
      <c r="A2497" s="21" t="s">
        <v>6321</v>
      </c>
      <c r="B2497" s="21" t="s">
        <v>6322</v>
      </c>
      <c r="C2497" s="58">
        <v>0</v>
      </c>
      <c r="D2497" s="58">
        <v>0</v>
      </c>
      <c r="E2497" s="58">
        <v>0</v>
      </c>
      <c r="F2497" s="58">
        <v>1640.74</v>
      </c>
      <c r="G2497" s="58">
        <v>0</v>
      </c>
      <c r="H2497" s="58">
        <v>1640.74</v>
      </c>
      <c r="I2497" s="58">
        <v>0</v>
      </c>
      <c r="J2497" s="58">
        <v>1640.74</v>
      </c>
      <c r="K2497" s="64">
        <f t="shared" si="129"/>
        <v>-1640.74</v>
      </c>
      <c r="L2497" s="21" t="s">
        <v>6732</v>
      </c>
      <c r="M2497" s="26" t="s">
        <v>6938</v>
      </c>
      <c r="N2497" s="21" t="s">
        <v>6805</v>
      </c>
      <c r="O2497" s="21" t="s">
        <v>6734</v>
      </c>
      <c r="P2497" s="21" t="s">
        <v>6442</v>
      </c>
      <c r="U2497" s="1" t="str">
        <f t="shared" si="130"/>
        <v>'700</v>
      </c>
      <c r="AI2497" s="1"/>
      <c r="AM2497" s="1" t="e">
        <v>#N/A</v>
      </c>
    </row>
    <row r="2498" spans="1:39" x14ac:dyDescent="0.2">
      <c r="A2498" s="21" t="s">
        <v>6323</v>
      </c>
      <c r="B2498" s="21" t="s">
        <v>6324</v>
      </c>
      <c r="C2498" s="58">
        <v>0</v>
      </c>
      <c r="D2498" s="58">
        <v>0</v>
      </c>
      <c r="E2498" s="58">
        <v>0</v>
      </c>
      <c r="F2498" s="58">
        <v>179.41</v>
      </c>
      <c r="G2498" s="58">
        <v>0</v>
      </c>
      <c r="H2498" s="58">
        <v>179.41</v>
      </c>
      <c r="I2498" s="58">
        <v>0</v>
      </c>
      <c r="J2498" s="58">
        <v>179.41</v>
      </c>
      <c r="K2498" s="64">
        <f t="shared" si="129"/>
        <v>-179.41</v>
      </c>
      <c r="L2498" s="21" t="s">
        <v>6732</v>
      </c>
      <c r="M2498" s="26" t="s">
        <v>6938</v>
      </c>
      <c r="N2498" s="21" t="s">
        <v>6805</v>
      </c>
      <c r="O2498" s="21" t="s">
        <v>6734</v>
      </c>
      <c r="P2498" s="21" t="s">
        <v>6442</v>
      </c>
      <c r="U2498" s="1" t="str">
        <f t="shared" si="130"/>
        <v>'700</v>
      </c>
      <c r="AI2498" s="1"/>
      <c r="AM2498" s="1" t="e">
        <v>#N/A</v>
      </c>
    </row>
    <row r="2499" spans="1:39" x14ac:dyDescent="0.2">
      <c r="A2499" s="21" t="s">
        <v>4531</v>
      </c>
      <c r="B2499" s="21" t="s">
        <v>4532</v>
      </c>
      <c r="C2499" s="58">
        <v>0</v>
      </c>
      <c r="D2499" s="58">
        <v>0</v>
      </c>
      <c r="E2499" s="58">
        <v>0</v>
      </c>
      <c r="F2499" s="58">
        <v>709.87</v>
      </c>
      <c r="G2499" s="58">
        <v>0</v>
      </c>
      <c r="H2499" s="58">
        <v>709.87</v>
      </c>
      <c r="I2499" s="58">
        <v>0</v>
      </c>
      <c r="J2499" s="58">
        <v>709.87</v>
      </c>
      <c r="K2499" s="64">
        <f t="shared" si="129"/>
        <v>-709.87</v>
      </c>
      <c r="L2499" s="21" t="s">
        <v>6732</v>
      </c>
      <c r="M2499" s="26" t="s">
        <v>6938</v>
      </c>
      <c r="N2499" s="21" t="s">
        <v>6805</v>
      </c>
      <c r="O2499" s="21" t="s">
        <v>6734</v>
      </c>
      <c r="P2499" s="21" t="s">
        <v>6442</v>
      </c>
      <c r="U2499" s="1" t="str">
        <f t="shared" si="130"/>
        <v>'700</v>
      </c>
      <c r="AI2499" s="1"/>
      <c r="AM2499" s="1" t="s">
        <v>4531</v>
      </c>
    </row>
    <row r="2500" spans="1:39" x14ac:dyDescent="0.2">
      <c r="A2500" s="21" t="s">
        <v>4533</v>
      </c>
      <c r="B2500" s="21" t="s">
        <v>4534</v>
      </c>
      <c r="C2500" s="58">
        <v>0</v>
      </c>
      <c r="D2500" s="58">
        <v>0</v>
      </c>
      <c r="E2500" s="58">
        <v>0</v>
      </c>
      <c r="F2500" s="58">
        <v>15.32</v>
      </c>
      <c r="G2500" s="58">
        <v>0</v>
      </c>
      <c r="H2500" s="58">
        <v>15.32</v>
      </c>
      <c r="I2500" s="58">
        <v>0</v>
      </c>
      <c r="J2500" s="58">
        <v>15.32</v>
      </c>
      <c r="K2500" s="64">
        <f t="shared" si="129"/>
        <v>-15.32</v>
      </c>
      <c r="L2500" s="21" t="s">
        <v>6732</v>
      </c>
      <c r="M2500" s="26" t="s">
        <v>6938</v>
      </c>
      <c r="N2500" s="21" t="s">
        <v>6805</v>
      </c>
      <c r="O2500" s="21" t="s">
        <v>6734</v>
      </c>
      <c r="P2500" s="21" t="s">
        <v>6442</v>
      </c>
      <c r="U2500" s="1" t="str">
        <f t="shared" si="130"/>
        <v>'700</v>
      </c>
      <c r="AI2500" s="1"/>
      <c r="AM2500" s="1" t="s">
        <v>4533</v>
      </c>
    </row>
    <row r="2501" spans="1:39" x14ac:dyDescent="0.2">
      <c r="A2501" s="21" t="s">
        <v>4535</v>
      </c>
      <c r="B2501" s="21" t="s">
        <v>4536</v>
      </c>
      <c r="C2501" s="58">
        <v>0</v>
      </c>
      <c r="D2501" s="58">
        <v>0</v>
      </c>
      <c r="E2501" s="58">
        <v>0</v>
      </c>
      <c r="F2501" s="58">
        <v>1345.48</v>
      </c>
      <c r="G2501" s="58">
        <v>0</v>
      </c>
      <c r="H2501" s="58">
        <v>1345.48</v>
      </c>
      <c r="I2501" s="58">
        <v>0</v>
      </c>
      <c r="J2501" s="58">
        <v>1345.48</v>
      </c>
      <c r="K2501" s="64">
        <f t="shared" si="129"/>
        <v>-1345.48</v>
      </c>
      <c r="L2501" s="21" t="s">
        <v>6732</v>
      </c>
      <c r="M2501" s="26" t="s">
        <v>6938</v>
      </c>
      <c r="N2501" s="21" t="s">
        <v>6805</v>
      </c>
      <c r="O2501" s="21" t="s">
        <v>6734</v>
      </c>
      <c r="P2501" s="21" t="s">
        <v>6442</v>
      </c>
      <c r="U2501" s="1" t="str">
        <f t="shared" si="130"/>
        <v>'700</v>
      </c>
      <c r="AI2501" s="1"/>
      <c r="AM2501" s="1" t="s">
        <v>4535</v>
      </c>
    </row>
    <row r="2502" spans="1:39" x14ac:dyDescent="0.2">
      <c r="A2502" s="21" t="s">
        <v>4537</v>
      </c>
      <c r="B2502" s="21" t="s">
        <v>4538</v>
      </c>
      <c r="C2502" s="58">
        <v>0</v>
      </c>
      <c r="D2502" s="58">
        <v>0</v>
      </c>
      <c r="E2502" s="58">
        <v>0</v>
      </c>
      <c r="F2502" s="58">
        <v>28.51</v>
      </c>
      <c r="G2502" s="58">
        <v>0</v>
      </c>
      <c r="H2502" s="58">
        <v>28.51</v>
      </c>
      <c r="I2502" s="58">
        <v>0</v>
      </c>
      <c r="J2502" s="58">
        <v>28.51</v>
      </c>
      <c r="K2502" s="64">
        <f t="shared" si="129"/>
        <v>-28.51</v>
      </c>
      <c r="L2502" s="21" t="s">
        <v>6732</v>
      </c>
      <c r="M2502" s="26" t="s">
        <v>6938</v>
      </c>
      <c r="N2502" s="21" t="s">
        <v>6805</v>
      </c>
      <c r="O2502" s="21" t="s">
        <v>6734</v>
      </c>
      <c r="P2502" s="21" t="s">
        <v>6442</v>
      </c>
      <c r="U2502" s="1" t="str">
        <f t="shared" si="130"/>
        <v>'700</v>
      </c>
      <c r="AI2502" s="1"/>
      <c r="AM2502" s="1" t="s">
        <v>4537</v>
      </c>
    </row>
    <row r="2503" spans="1:39" x14ac:dyDescent="0.2">
      <c r="A2503" s="21" t="s">
        <v>4539</v>
      </c>
      <c r="B2503" s="21" t="s">
        <v>4540</v>
      </c>
      <c r="C2503" s="58">
        <v>0</v>
      </c>
      <c r="D2503" s="58">
        <v>0</v>
      </c>
      <c r="E2503" s="58">
        <v>0</v>
      </c>
      <c r="F2503" s="58">
        <v>295200.61</v>
      </c>
      <c r="G2503" s="58">
        <v>0</v>
      </c>
      <c r="H2503" s="58">
        <v>295200.61</v>
      </c>
      <c r="I2503" s="58">
        <v>0</v>
      </c>
      <c r="J2503" s="58">
        <v>295200.61</v>
      </c>
      <c r="K2503" s="64">
        <f t="shared" ref="K2503:K2566" si="131">I2503-J2503</f>
        <v>-295200.61</v>
      </c>
      <c r="L2503" s="21" t="s">
        <v>6732</v>
      </c>
      <c r="M2503" s="26" t="s">
        <v>6938</v>
      </c>
      <c r="N2503" s="21" t="s">
        <v>6805</v>
      </c>
      <c r="O2503" s="21" t="s">
        <v>6734</v>
      </c>
      <c r="P2503" s="21" t="s">
        <v>6442</v>
      </c>
      <c r="U2503" s="1" t="str">
        <f t="shared" ref="U2503:U2566" si="132">LEFT(A2503,4)</f>
        <v>'700</v>
      </c>
      <c r="AI2503" s="1"/>
      <c r="AM2503" s="1" t="s">
        <v>4539</v>
      </c>
    </row>
    <row r="2504" spans="1:39" x14ac:dyDescent="0.2">
      <c r="A2504" s="21" t="s">
        <v>4541</v>
      </c>
      <c r="B2504" s="21" t="s">
        <v>4542</v>
      </c>
      <c r="C2504" s="58">
        <v>0</v>
      </c>
      <c r="D2504" s="58">
        <v>0</v>
      </c>
      <c r="E2504" s="58">
        <v>0</v>
      </c>
      <c r="F2504" s="58">
        <v>62468.08</v>
      </c>
      <c r="G2504" s="58">
        <v>0</v>
      </c>
      <c r="H2504" s="58">
        <v>62468.08</v>
      </c>
      <c r="I2504" s="58">
        <v>0</v>
      </c>
      <c r="J2504" s="58">
        <v>62468.08</v>
      </c>
      <c r="K2504" s="64">
        <f t="shared" si="131"/>
        <v>-62468.08</v>
      </c>
      <c r="L2504" s="21" t="s">
        <v>6732</v>
      </c>
      <c r="M2504" s="26" t="s">
        <v>6938</v>
      </c>
      <c r="N2504" s="21" t="s">
        <v>6805</v>
      </c>
      <c r="O2504" s="21" t="s">
        <v>6734</v>
      </c>
      <c r="P2504" s="21" t="s">
        <v>6442</v>
      </c>
      <c r="U2504" s="1" t="str">
        <f t="shared" si="132"/>
        <v>'700</v>
      </c>
      <c r="AI2504" s="1"/>
      <c r="AM2504" s="1" t="s">
        <v>4541</v>
      </c>
    </row>
    <row r="2505" spans="1:39" x14ac:dyDescent="0.2">
      <c r="A2505" s="21" t="s">
        <v>6325</v>
      </c>
      <c r="B2505" s="21" t="s">
        <v>6326</v>
      </c>
      <c r="C2505" s="58">
        <v>0</v>
      </c>
      <c r="D2505" s="58">
        <v>0</v>
      </c>
      <c r="E2505" s="58">
        <v>0</v>
      </c>
      <c r="F2505" s="58">
        <v>142.22</v>
      </c>
      <c r="G2505" s="58">
        <v>0</v>
      </c>
      <c r="H2505" s="58">
        <v>142.22</v>
      </c>
      <c r="I2505" s="58">
        <v>0</v>
      </c>
      <c r="J2505" s="58">
        <v>142.22</v>
      </c>
      <c r="K2505" s="64">
        <f t="shared" si="131"/>
        <v>-142.22</v>
      </c>
      <c r="L2505" s="21" t="s">
        <v>6732</v>
      </c>
      <c r="M2505" s="26" t="s">
        <v>6938</v>
      </c>
      <c r="N2505" s="21" t="s">
        <v>6805</v>
      </c>
      <c r="O2505" s="21" t="s">
        <v>6734</v>
      </c>
      <c r="P2505" s="21" t="s">
        <v>6442</v>
      </c>
      <c r="U2505" s="1" t="str">
        <f t="shared" si="132"/>
        <v>'700</v>
      </c>
      <c r="AI2505" s="1"/>
      <c r="AM2505" s="1" t="e">
        <v>#N/A</v>
      </c>
    </row>
    <row r="2506" spans="1:39" x14ac:dyDescent="0.2">
      <c r="A2506" s="21" t="s">
        <v>4543</v>
      </c>
      <c r="B2506" s="21" t="s">
        <v>4544</v>
      </c>
      <c r="C2506" s="58">
        <v>0</v>
      </c>
      <c r="D2506" s="58">
        <v>0</v>
      </c>
      <c r="E2506" s="58">
        <v>0</v>
      </c>
      <c r="F2506" s="58">
        <v>6880.8</v>
      </c>
      <c r="G2506" s="58">
        <v>0</v>
      </c>
      <c r="H2506" s="58">
        <v>6880.8</v>
      </c>
      <c r="I2506" s="58">
        <v>0</v>
      </c>
      <c r="J2506" s="58">
        <v>6880.8</v>
      </c>
      <c r="K2506" s="64">
        <f t="shared" si="131"/>
        <v>-6880.8</v>
      </c>
      <c r="L2506" s="21" t="s">
        <v>6732</v>
      </c>
      <c r="M2506" s="26" t="s">
        <v>6938</v>
      </c>
      <c r="N2506" s="21" t="s">
        <v>6805</v>
      </c>
      <c r="O2506" s="21" t="s">
        <v>6734</v>
      </c>
      <c r="P2506" s="21" t="s">
        <v>6442</v>
      </c>
      <c r="U2506" s="1" t="str">
        <f t="shared" si="132"/>
        <v>'700</v>
      </c>
      <c r="AI2506" s="1"/>
      <c r="AM2506" s="1" t="s">
        <v>4543</v>
      </c>
    </row>
    <row r="2507" spans="1:39" x14ac:dyDescent="0.2">
      <c r="A2507" s="21" t="s">
        <v>4545</v>
      </c>
      <c r="B2507" s="21" t="s">
        <v>4546</v>
      </c>
      <c r="C2507" s="58">
        <v>0</v>
      </c>
      <c r="D2507" s="58">
        <v>0</v>
      </c>
      <c r="E2507" s="58">
        <v>0</v>
      </c>
      <c r="F2507" s="58">
        <v>235.5</v>
      </c>
      <c r="G2507" s="58">
        <v>0</v>
      </c>
      <c r="H2507" s="58">
        <v>235.5</v>
      </c>
      <c r="I2507" s="58">
        <v>0</v>
      </c>
      <c r="J2507" s="58">
        <v>235.5</v>
      </c>
      <c r="K2507" s="64">
        <f t="shared" si="131"/>
        <v>-235.5</v>
      </c>
      <c r="L2507" s="21" t="s">
        <v>6732</v>
      </c>
      <c r="M2507" s="26" t="s">
        <v>6938</v>
      </c>
      <c r="N2507" s="21" t="s">
        <v>6805</v>
      </c>
      <c r="O2507" s="21" t="s">
        <v>6734</v>
      </c>
      <c r="P2507" s="21" t="s">
        <v>6442</v>
      </c>
      <c r="U2507" s="1" t="str">
        <f t="shared" si="132"/>
        <v>'700</v>
      </c>
      <c r="AI2507" s="1"/>
      <c r="AM2507" s="1" t="s">
        <v>4545</v>
      </c>
    </row>
    <row r="2508" spans="1:39" x14ac:dyDescent="0.2">
      <c r="A2508" s="21" t="s">
        <v>4547</v>
      </c>
      <c r="B2508" s="21" t="s">
        <v>4548</v>
      </c>
      <c r="C2508" s="58">
        <v>0</v>
      </c>
      <c r="D2508" s="58">
        <v>0</v>
      </c>
      <c r="E2508" s="58">
        <v>0</v>
      </c>
      <c r="F2508" s="58">
        <v>1032631.1</v>
      </c>
      <c r="G2508" s="58">
        <v>0</v>
      </c>
      <c r="H2508" s="58">
        <v>1032631.1</v>
      </c>
      <c r="I2508" s="58">
        <v>0</v>
      </c>
      <c r="J2508" s="58">
        <v>1032631.1</v>
      </c>
      <c r="K2508" s="64">
        <f t="shared" si="131"/>
        <v>-1032631.1</v>
      </c>
      <c r="L2508" s="21" t="s">
        <v>6732</v>
      </c>
      <c r="M2508" s="26" t="s">
        <v>6938</v>
      </c>
      <c r="N2508" s="21" t="s">
        <v>6805</v>
      </c>
      <c r="O2508" s="21" t="s">
        <v>6734</v>
      </c>
      <c r="P2508" s="21" t="s">
        <v>6442</v>
      </c>
      <c r="U2508" s="1" t="str">
        <f t="shared" si="132"/>
        <v>'700</v>
      </c>
      <c r="AI2508" s="1"/>
      <c r="AM2508" s="1" t="s">
        <v>4547</v>
      </c>
    </row>
    <row r="2509" spans="1:39" x14ac:dyDescent="0.2">
      <c r="A2509" s="21" t="s">
        <v>4549</v>
      </c>
      <c r="B2509" s="21" t="s">
        <v>4550</v>
      </c>
      <c r="C2509" s="58">
        <v>0</v>
      </c>
      <c r="D2509" s="58">
        <v>0</v>
      </c>
      <c r="E2509" s="58">
        <v>0</v>
      </c>
      <c r="F2509" s="58">
        <v>11021.27</v>
      </c>
      <c r="G2509" s="58">
        <v>0</v>
      </c>
      <c r="H2509" s="58">
        <v>11021.27</v>
      </c>
      <c r="I2509" s="58">
        <v>0</v>
      </c>
      <c r="J2509" s="58">
        <v>11021.27</v>
      </c>
      <c r="K2509" s="64">
        <f t="shared" si="131"/>
        <v>-11021.27</v>
      </c>
      <c r="L2509" s="21" t="s">
        <v>6732</v>
      </c>
      <c r="M2509" s="26" t="s">
        <v>6938</v>
      </c>
      <c r="N2509" s="21" t="s">
        <v>6805</v>
      </c>
      <c r="O2509" s="21" t="s">
        <v>6734</v>
      </c>
      <c r="P2509" s="21" t="s">
        <v>6442</v>
      </c>
      <c r="U2509" s="1" t="str">
        <f t="shared" si="132"/>
        <v>'700</v>
      </c>
      <c r="AI2509" s="1"/>
      <c r="AM2509" s="1" t="s">
        <v>4549</v>
      </c>
    </row>
    <row r="2510" spans="1:39" x14ac:dyDescent="0.2">
      <c r="A2510" s="21" t="s">
        <v>6327</v>
      </c>
      <c r="B2510" s="21" t="s">
        <v>6328</v>
      </c>
      <c r="C2510" s="58">
        <v>0</v>
      </c>
      <c r="D2510" s="58">
        <v>0</v>
      </c>
      <c r="E2510" s="58">
        <v>0</v>
      </c>
      <c r="F2510" s="58">
        <v>156.59</v>
      </c>
      <c r="G2510" s="58">
        <v>0</v>
      </c>
      <c r="H2510" s="58">
        <v>156.59</v>
      </c>
      <c r="I2510" s="58">
        <v>0</v>
      </c>
      <c r="J2510" s="58">
        <v>156.59</v>
      </c>
      <c r="K2510" s="64">
        <f t="shared" si="131"/>
        <v>-156.59</v>
      </c>
      <c r="L2510" s="21" t="s">
        <v>6732</v>
      </c>
      <c r="M2510" s="26" t="s">
        <v>6938</v>
      </c>
      <c r="N2510" s="21" t="s">
        <v>6805</v>
      </c>
      <c r="O2510" s="21" t="s">
        <v>6734</v>
      </c>
      <c r="P2510" s="21" t="s">
        <v>6442</v>
      </c>
      <c r="U2510" s="1" t="str">
        <f t="shared" si="132"/>
        <v>'700</v>
      </c>
      <c r="AI2510" s="1"/>
      <c r="AM2510" s="1" t="e">
        <v>#N/A</v>
      </c>
    </row>
    <row r="2511" spans="1:39" x14ac:dyDescent="0.2">
      <c r="A2511" s="21" t="s">
        <v>6329</v>
      </c>
      <c r="B2511" s="21" t="s">
        <v>6330</v>
      </c>
      <c r="C2511" s="58">
        <v>0</v>
      </c>
      <c r="D2511" s="58">
        <v>0</v>
      </c>
      <c r="E2511" s="58">
        <v>0</v>
      </c>
      <c r="F2511" s="58">
        <v>25.77</v>
      </c>
      <c r="G2511" s="58">
        <v>0</v>
      </c>
      <c r="H2511" s="58">
        <v>25.77</v>
      </c>
      <c r="I2511" s="58">
        <v>0</v>
      </c>
      <c r="J2511" s="58">
        <v>25.77</v>
      </c>
      <c r="K2511" s="64">
        <f t="shared" si="131"/>
        <v>-25.77</v>
      </c>
      <c r="L2511" s="21" t="s">
        <v>6732</v>
      </c>
      <c r="M2511" s="26" t="s">
        <v>6938</v>
      </c>
      <c r="N2511" s="21" t="s">
        <v>6805</v>
      </c>
      <c r="O2511" s="21" t="s">
        <v>6734</v>
      </c>
      <c r="P2511" s="21" t="s">
        <v>6442</v>
      </c>
      <c r="U2511" s="1" t="str">
        <f t="shared" si="132"/>
        <v>'700</v>
      </c>
      <c r="AI2511" s="1"/>
      <c r="AM2511" s="1" t="e">
        <v>#N/A</v>
      </c>
    </row>
    <row r="2512" spans="1:39" x14ac:dyDescent="0.2">
      <c r="A2512" s="21" t="s">
        <v>4551</v>
      </c>
      <c r="B2512" s="21" t="s">
        <v>4552</v>
      </c>
      <c r="C2512" s="58">
        <v>0</v>
      </c>
      <c r="D2512" s="58">
        <v>0</v>
      </c>
      <c r="E2512" s="58">
        <v>0</v>
      </c>
      <c r="F2512" s="58">
        <v>6446.01</v>
      </c>
      <c r="G2512" s="58">
        <v>0</v>
      </c>
      <c r="H2512" s="58">
        <v>6446.01</v>
      </c>
      <c r="I2512" s="58">
        <v>0</v>
      </c>
      <c r="J2512" s="58">
        <v>6446.01</v>
      </c>
      <c r="K2512" s="64">
        <f t="shared" si="131"/>
        <v>-6446.01</v>
      </c>
      <c r="L2512" s="21" t="s">
        <v>6732</v>
      </c>
      <c r="M2512" s="26" t="s">
        <v>6938</v>
      </c>
      <c r="N2512" s="21" t="s">
        <v>6805</v>
      </c>
      <c r="O2512" s="21" t="s">
        <v>6734</v>
      </c>
      <c r="P2512" s="21" t="s">
        <v>6441</v>
      </c>
      <c r="U2512" s="1" t="str">
        <f t="shared" si="132"/>
        <v>'703</v>
      </c>
      <c r="AI2512" s="1"/>
      <c r="AM2512" s="1" t="s">
        <v>4551</v>
      </c>
    </row>
    <row r="2513" spans="1:39" x14ac:dyDescent="0.2">
      <c r="A2513" s="21" t="s">
        <v>4553</v>
      </c>
      <c r="B2513" s="21" t="s">
        <v>4554</v>
      </c>
      <c r="C2513" s="58">
        <v>0</v>
      </c>
      <c r="D2513" s="58">
        <v>0</v>
      </c>
      <c r="E2513" s="58">
        <v>0</v>
      </c>
      <c r="F2513" s="58">
        <v>2175.89</v>
      </c>
      <c r="G2513" s="58">
        <v>0</v>
      </c>
      <c r="H2513" s="58">
        <v>2175.89</v>
      </c>
      <c r="I2513" s="58">
        <v>0</v>
      </c>
      <c r="J2513" s="58">
        <v>2175.89</v>
      </c>
      <c r="K2513" s="64">
        <f t="shared" si="131"/>
        <v>-2175.89</v>
      </c>
      <c r="L2513" s="21" t="s">
        <v>6732</v>
      </c>
      <c r="M2513" s="26" t="s">
        <v>6938</v>
      </c>
      <c r="N2513" s="21" t="s">
        <v>6805</v>
      </c>
      <c r="O2513" s="21" t="s">
        <v>6734</v>
      </c>
      <c r="P2513" s="21" t="s">
        <v>6441</v>
      </c>
      <c r="U2513" s="1" t="str">
        <f t="shared" si="132"/>
        <v>'703</v>
      </c>
      <c r="AI2513" s="1"/>
      <c r="AM2513" s="1" t="s">
        <v>4553</v>
      </c>
    </row>
    <row r="2514" spans="1:39" x14ac:dyDescent="0.2">
      <c r="A2514" s="21" t="s">
        <v>4555</v>
      </c>
      <c r="B2514" s="21" t="s">
        <v>4556</v>
      </c>
      <c r="C2514" s="58">
        <v>0</v>
      </c>
      <c r="D2514" s="58">
        <v>0</v>
      </c>
      <c r="E2514" s="58">
        <v>0</v>
      </c>
      <c r="F2514" s="58">
        <v>8269.8700000000008</v>
      </c>
      <c r="G2514" s="58">
        <v>0</v>
      </c>
      <c r="H2514" s="58">
        <v>8269.8700000000008</v>
      </c>
      <c r="I2514" s="58">
        <v>0</v>
      </c>
      <c r="J2514" s="58">
        <v>8269.8700000000008</v>
      </c>
      <c r="K2514" s="64">
        <f t="shared" si="131"/>
        <v>-8269.8700000000008</v>
      </c>
      <c r="L2514" s="21" t="s">
        <v>6732</v>
      </c>
      <c r="M2514" s="26" t="s">
        <v>6938</v>
      </c>
      <c r="N2514" s="21" t="s">
        <v>6805</v>
      </c>
      <c r="O2514" s="21" t="s">
        <v>6734</v>
      </c>
      <c r="P2514" s="21" t="s">
        <v>6441</v>
      </c>
      <c r="U2514" s="1" t="str">
        <f t="shared" si="132"/>
        <v>'703</v>
      </c>
      <c r="AI2514" s="1"/>
      <c r="AM2514" s="1" t="s">
        <v>4555</v>
      </c>
    </row>
    <row r="2515" spans="1:39" x14ac:dyDescent="0.2">
      <c r="A2515" s="21" t="s">
        <v>4557</v>
      </c>
      <c r="B2515" s="21" t="s">
        <v>4558</v>
      </c>
      <c r="C2515" s="58">
        <v>0</v>
      </c>
      <c r="D2515" s="58">
        <v>0</v>
      </c>
      <c r="E2515" s="58">
        <v>0</v>
      </c>
      <c r="F2515" s="58">
        <v>305.63</v>
      </c>
      <c r="G2515" s="58">
        <v>0</v>
      </c>
      <c r="H2515" s="58">
        <v>305.63</v>
      </c>
      <c r="I2515" s="58">
        <v>0</v>
      </c>
      <c r="J2515" s="58">
        <v>305.63</v>
      </c>
      <c r="K2515" s="64">
        <f t="shared" si="131"/>
        <v>-305.63</v>
      </c>
      <c r="L2515" s="21" t="s">
        <v>6732</v>
      </c>
      <c r="M2515" s="26" t="s">
        <v>6938</v>
      </c>
      <c r="N2515" s="21" t="s">
        <v>6805</v>
      </c>
      <c r="O2515" s="21" t="s">
        <v>6734</v>
      </c>
      <c r="P2515" s="21" t="s">
        <v>6441</v>
      </c>
      <c r="U2515" s="1" t="str">
        <f t="shared" si="132"/>
        <v>'703</v>
      </c>
      <c r="AI2515" s="1"/>
      <c r="AM2515" s="1" t="s">
        <v>4557</v>
      </c>
    </row>
    <row r="2516" spans="1:39" x14ac:dyDescent="0.2">
      <c r="A2516" s="21" t="s">
        <v>4559</v>
      </c>
      <c r="B2516" s="21" t="s">
        <v>4560</v>
      </c>
      <c r="C2516" s="58">
        <v>0</v>
      </c>
      <c r="D2516" s="58">
        <v>0</v>
      </c>
      <c r="E2516" s="58">
        <v>0</v>
      </c>
      <c r="F2516" s="58">
        <v>1726.41</v>
      </c>
      <c r="G2516" s="58">
        <v>0</v>
      </c>
      <c r="H2516" s="58">
        <v>1726.41</v>
      </c>
      <c r="I2516" s="58">
        <v>0</v>
      </c>
      <c r="J2516" s="58">
        <v>1726.41</v>
      </c>
      <c r="K2516" s="64">
        <f t="shared" si="131"/>
        <v>-1726.41</v>
      </c>
      <c r="L2516" s="21" t="s">
        <v>6732</v>
      </c>
      <c r="M2516" s="26" t="s">
        <v>6938</v>
      </c>
      <c r="N2516" s="21" t="s">
        <v>6805</v>
      </c>
      <c r="O2516" s="21" t="s">
        <v>6734</v>
      </c>
      <c r="P2516" s="21" t="s">
        <v>6441</v>
      </c>
      <c r="U2516" s="1" t="str">
        <f t="shared" si="132"/>
        <v>'703</v>
      </c>
      <c r="AI2516" s="1"/>
      <c r="AM2516" s="1" t="s">
        <v>4559</v>
      </c>
    </row>
    <row r="2517" spans="1:39" x14ac:dyDescent="0.2">
      <c r="A2517" s="21" t="s">
        <v>4561</v>
      </c>
      <c r="B2517" s="21" t="s">
        <v>4562</v>
      </c>
      <c r="C2517" s="58">
        <v>0</v>
      </c>
      <c r="D2517" s="58">
        <v>0</v>
      </c>
      <c r="E2517" s="58">
        <v>0</v>
      </c>
      <c r="F2517" s="58">
        <v>92384.73</v>
      </c>
      <c r="G2517" s="58">
        <v>0</v>
      </c>
      <c r="H2517" s="58">
        <v>92384.73</v>
      </c>
      <c r="I2517" s="58">
        <v>0</v>
      </c>
      <c r="J2517" s="58">
        <v>92384.73</v>
      </c>
      <c r="K2517" s="64">
        <f t="shared" si="131"/>
        <v>-92384.73</v>
      </c>
      <c r="L2517" s="21" t="s">
        <v>6732</v>
      </c>
      <c r="M2517" s="26" t="s">
        <v>6938</v>
      </c>
      <c r="N2517" s="21" t="s">
        <v>6805</v>
      </c>
      <c r="O2517" s="21" t="s">
        <v>6734</v>
      </c>
      <c r="P2517" s="21" t="s">
        <v>6441</v>
      </c>
      <c r="U2517" s="1" t="str">
        <f t="shared" si="132"/>
        <v>'703</v>
      </c>
      <c r="AI2517" s="1"/>
      <c r="AM2517" s="1" t="s">
        <v>4561</v>
      </c>
    </row>
    <row r="2518" spans="1:39" x14ac:dyDescent="0.2">
      <c r="A2518" s="21" t="s">
        <v>4563</v>
      </c>
      <c r="B2518" s="21" t="s">
        <v>4564</v>
      </c>
      <c r="C2518" s="58">
        <v>0</v>
      </c>
      <c r="D2518" s="58">
        <v>0</v>
      </c>
      <c r="E2518" s="58">
        <v>0</v>
      </c>
      <c r="F2518" s="58">
        <v>24642.76</v>
      </c>
      <c r="G2518" s="58">
        <v>0</v>
      </c>
      <c r="H2518" s="58">
        <v>24642.76</v>
      </c>
      <c r="I2518" s="58">
        <v>0</v>
      </c>
      <c r="J2518" s="58">
        <v>24642.76</v>
      </c>
      <c r="K2518" s="64">
        <f t="shared" si="131"/>
        <v>-24642.76</v>
      </c>
      <c r="L2518" s="21" t="s">
        <v>6732</v>
      </c>
      <c r="M2518" s="26" t="s">
        <v>6938</v>
      </c>
      <c r="N2518" s="21" t="s">
        <v>6805</v>
      </c>
      <c r="O2518" s="21" t="s">
        <v>6734</v>
      </c>
      <c r="P2518" s="21" t="s">
        <v>6441</v>
      </c>
      <c r="U2518" s="1" t="str">
        <f t="shared" si="132"/>
        <v>'703</v>
      </c>
      <c r="AI2518" s="1"/>
      <c r="AM2518" s="1" t="s">
        <v>4563</v>
      </c>
    </row>
    <row r="2519" spans="1:39" x14ac:dyDescent="0.2">
      <c r="A2519" s="21" t="s">
        <v>4565</v>
      </c>
      <c r="B2519" s="21" t="s">
        <v>4566</v>
      </c>
      <c r="C2519" s="58">
        <v>0</v>
      </c>
      <c r="D2519" s="58">
        <v>0</v>
      </c>
      <c r="E2519" s="58">
        <v>0</v>
      </c>
      <c r="F2519" s="58">
        <v>26036</v>
      </c>
      <c r="G2519" s="58">
        <v>0</v>
      </c>
      <c r="H2519" s="58">
        <v>26036</v>
      </c>
      <c r="I2519" s="58">
        <v>0</v>
      </c>
      <c r="J2519" s="58">
        <v>26036</v>
      </c>
      <c r="K2519" s="64">
        <f t="shared" si="131"/>
        <v>-26036</v>
      </c>
      <c r="L2519" s="21" t="s">
        <v>6732</v>
      </c>
      <c r="M2519" s="26" t="s">
        <v>6938</v>
      </c>
      <c r="N2519" s="21" t="s">
        <v>6805</v>
      </c>
      <c r="O2519" s="21" t="s">
        <v>6734</v>
      </c>
      <c r="P2519" s="21" t="s">
        <v>6440</v>
      </c>
      <c r="U2519" s="1" t="str">
        <f t="shared" si="132"/>
        <v>'703</v>
      </c>
      <c r="AI2519" s="1"/>
      <c r="AM2519" s="1" t="s">
        <v>4565</v>
      </c>
    </row>
    <row r="2520" spans="1:39" x14ac:dyDescent="0.2">
      <c r="A2520" s="21" t="s">
        <v>4567</v>
      </c>
      <c r="B2520" s="21" t="s">
        <v>4568</v>
      </c>
      <c r="C2520" s="58">
        <v>0</v>
      </c>
      <c r="D2520" s="58">
        <v>0</v>
      </c>
      <c r="E2520" s="58">
        <v>0</v>
      </c>
      <c r="F2520" s="58">
        <v>572.88</v>
      </c>
      <c r="G2520" s="58">
        <v>0</v>
      </c>
      <c r="H2520" s="58">
        <v>572.88</v>
      </c>
      <c r="I2520" s="58">
        <v>0</v>
      </c>
      <c r="J2520" s="58">
        <v>572.88</v>
      </c>
      <c r="K2520" s="64">
        <f t="shared" si="131"/>
        <v>-572.88</v>
      </c>
      <c r="L2520" s="21" t="s">
        <v>6732</v>
      </c>
      <c r="M2520" s="26" t="s">
        <v>6938</v>
      </c>
      <c r="N2520" s="21" t="s">
        <v>6805</v>
      </c>
      <c r="O2520" s="21" t="s">
        <v>6734</v>
      </c>
      <c r="P2520" s="21" t="s">
        <v>6440</v>
      </c>
      <c r="U2520" s="1" t="str">
        <f t="shared" si="132"/>
        <v>'703</v>
      </c>
      <c r="AI2520" s="1"/>
      <c r="AM2520" s="1" t="s">
        <v>4567</v>
      </c>
    </row>
    <row r="2521" spans="1:39" x14ac:dyDescent="0.2">
      <c r="A2521" s="21" t="s">
        <v>6331</v>
      </c>
      <c r="B2521" s="21" t="s">
        <v>6332</v>
      </c>
      <c r="C2521" s="58">
        <v>0</v>
      </c>
      <c r="D2521" s="58">
        <v>0</v>
      </c>
      <c r="E2521" s="58">
        <v>0</v>
      </c>
      <c r="F2521" s="58">
        <v>543.9</v>
      </c>
      <c r="G2521" s="58">
        <v>0</v>
      </c>
      <c r="H2521" s="58">
        <v>543.9</v>
      </c>
      <c r="I2521" s="58">
        <v>0</v>
      </c>
      <c r="J2521" s="58">
        <v>543.9</v>
      </c>
      <c r="K2521" s="64">
        <f t="shared" si="131"/>
        <v>-543.9</v>
      </c>
      <c r="L2521" s="21" t="s">
        <v>6732</v>
      </c>
      <c r="M2521" s="26" t="s">
        <v>6938</v>
      </c>
      <c r="N2521" s="21" t="s">
        <v>6805</v>
      </c>
      <c r="O2521" s="21" t="s">
        <v>6734</v>
      </c>
      <c r="P2521" s="21" t="s">
        <v>6440</v>
      </c>
      <c r="U2521" s="1" t="str">
        <f t="shared" si="132"/>
        <v>'703</v>
      </c>
      <c r="AI2521" s="1"/>
      <c r="AM2521" s="1" t="e">
        <v>#N/A</v>
      </c>
    </row>
    <row r="2522" spans="1:39" x14ac:dyDescent="0.2">
      <c r="A2522" s="21" t="s">
        <v>4569</v>
      </c>
      <c r="B2522" s="21" t="s">
        <v>4570</v>
      </c>
      <c r="C2522" s="58">
        <v>0</v>
      </c>
      <c r="D2522" s="58">
        <v>0</v>
      </c>
      <c r="E2522" s="58">
        <v>0</v>
      </c>
      <c r="F2522" s="58">
        <v>74163.16</v>
      </c>
      <c r="G2522" s="58">
        <v>0</v>
      </c>
      <c r="H2522" s="58">
        <v>74163.16</v>
      </c>
      <c r="I2522" s="58">
        <v>0</v>
      </c>
      <c r="J2522" s="58">
        <v>74163.16</v>
      </c>
      <c r="K2522" s="64">
        <f t="shared" si="131"/>
        <v>-74163.16</v>
      </c>
      <c r="L2522" s="21" t="s">
        <v>6732</v>
      </c>
      <c r="M2522" s="26" t="s">
        <v>6938</v>
      </c>
      <c r="N2522" s="21" t="s">
        <v>6805</v>
      </c>
      <c r="O2522" s="21" t="s">
        <v>6734</v>
      </c>
      <c r="P2522" s="21" t="s">
        <v>6440</v>
      </c>
      <c r="U2522" s="1" t="str">
        <f t="shared" si="132"/>
        <v>'703</v>
      </c>
      <c r="AI2522" s="1"/>
      <c r="AM2522" s="1" t="s">
        <v>4569</v>
      </c>
    </row>
    <row r="2523" spans="1:39" x14ac:dyDescent="0.2">
      <c r="A2523" s="21" t="s">
        <v>4571</v>
      </c>
      <c r="B2523" s="21" t="s">
        <v>4572</v>
      </c>
      <c r="C2523" s="58">
        <v>0</v>
      </c>
      <c r="D2523" s="58">
        <v>0</v>
      </c>
      <c r="E2523" s="58">
        <v>0</v>
      </c>
      <c r="F2523" s="58">
        <v>3386.79</v>
      </c>
      <c r="G2523" s="58">
        <v>0</v>
      </c>
      <c r="H2523" s="58">
        <v>3386.79</v>
      </c>
      <c r="I2523" s="58">
        <v>0</v>
      </c>
      <c r="J2523" s="58">
        <v>3386.79</v>
      </c>
      <c r="K2523" s="64">
        <f t="shared" si="131"/>
        <v>-3386.79</v>
      </c>
      <c r="L2523" s="21" t="s">
        <v>6732</v>
      </c>
      <c r="M2523" s="26" t="s">
        <v>6938</v>
      </c>
      <c r="N2523" s="21" t="s">
        <v>6805</v>
      </c>
      <c r="O2523" s="21" t="s">
        <v>6734</v>
      </c>
      <c r="P2523" s="21" t="s">
        <v>6440</v>
      </c>
      <c r="U2523" s="1" t="str">
        <f t="shared" si="132"/>
        <v>'703</v>
      </c>
      <c r="AI2523" s="1"/>
      <c r="AM2523" s="1" t="s">
        <v>4571</v>
      </c>
    </row>
    <row r="2524" spans="1:39" x14ac:dyDescent="0.2">
      <c r="A2524" s="21" t="s">
        <v>4573</v>
      </c>
      <c r="B2524" s="21" t="s">
        <v>4574</v>
      </c>
      <c r="C2524" s="58">
        <v>0</v>
      </c>
      <c r="D2524" s="58">
        <v>0</v>
      </c>
      <c r="E2524" s="58">
        <v>0</v>
      </c>
      <c r="F2524" s="58">
        <v>1238573.67</v>
      </c>
      <c r="G2524" s="58">
        <v>0</v>
      </c>
      <c r="H2524" s="58">
        <v>1238573.67</v>
      </c>
      <c r="I2524" s="58">
        <v>0</v>
      </c>
      <c r="J2524" s="58">
        <v>1238573.67</v>
      </c>
      <c r="K2524" s="64">
        <f t="shared" si="131"/>
        <v>-1238573.67</v>
      </c>
      <c r="L2524" s="21" t="s">
        <v>6732</v>
      </c>
      <c r="M2524" s="26" t="s">
        <v>6938</v>
      </c>
      <c r="N2524" s="21" t="s">
        <v>6805</v>
      </c>
      <c r="O2524" s="21" t="s">
        <v>6734</v>
      </c>
      <c r="P2524" s="21" t="s">
        <v>6440</v>
      </c>
      <c r="U2524" s="1" t="str">
        <f t="shared" si="132"/>
        <v>'703</v>
      </c>
      <c r="AI2524" s="1"/>
      <c r="AM2524" s="1" t="s">
        <v>4573</v>
      </c>
    </row>
    <row r="2525" spans="1:39" x14ac:dyDescent="0.2">
      <c r="A2525" s="21" t="s">
        <v>4575</v>
      </c>
      <c r="B2525" s="21" t="s">
        <v>4576</v>
      </c>
      <c r="C2525" s="58">
        <v>0</v>
      </c>
      <c r="D2525" s="58">
        <v>0</v>
      </c>
      <c r="E2525" s="58">
        <v>0</v>
      </c>
      <c r="F2525" s="58">
        <v>42634.79</v>
      </c>
      <c r="G2525" s="58">
        <v>0</v>
      </c>
      <c r="H2525" s="58">
        <v>42634.79</v>
      </c>
      <c r="I2525" s="58">
        <v>0</v>
      </c>
      <c r="J2525" s="58">
        <v>42634.79</v>
      </c>
      <c r="K2525" s="64">
        <f t="shared" si="131"/>
        <v>-42634.79</v>
      </c>
      <c r="L2525" s="21" t="s">
        <v>6732</v>
      </c>
      <c r="M2525" s="26" t="s">
        <v>6938</v>
      </c>
      <c r="N2525" s="21" t="s">
        <v>6805</v>
      </c>
      <c r="O2525" s="21" t="s">
        <v>6734</v>
      </c>
      <c r="P2525" s="21" t="s">
        <v>6440</v>
      </c>
      <c r="U2525" s="1" t="str">
        <f t="shared" si="132"/>
        <v>'703</v>
      </c>
      <c r="AI2525" s="1"/>
      <c r="AM2525" s="1" t="s">
        <v>4575</v>
      </c>
    </row>
    <row r="2526" spans="1:39" x14ac:dyDescent="0.2">
      <c r="A2526" s="21" t="s">
        <v>4577</v>
      </c>
      <c r="B2526" s="21" t="s">
        <v>4578</v>
      </c>
      <c r="C2526" s="58">
        <v>0</v>
      </c>
      <c r="D2526" s="58">
        <v>0</v>
      </c>
      <c r="E2526" s="58">
        <v>0</v>
      </c>
      <c r="F2526" s="58">
        <v>3238511.57</v>
      </c>
      <c r="G2526" s="58">
        <v>0</v>
      </c>
      <c r="H2526" s="58">
        <v>3238511.57</v>
      </c>
      <c r="I2526" s="58">
        <v>0</v>
      </c>
      <c r="J2526" s="58">
        <v>3238511.57</v>
      </c>
      <c r="K2526" s="64">
        <f t="shared" si="131"/>
        <v>-3238511.57</v>
      </c>
      <c r="L2526" s="21" t="s">
        <v>6732</v>
      </c>
      <c r="M2526" s="26" t="s">
        <v>6938</v>
      </c>
      <c r="N2526" s="21" t="s">
        <v>6805</v>
      </c>
      <c r="O2526" s="21" t="s">
        <v>6734</v>
      </c>
      <c r="P2526" s="21" t="s">
        <v>6440</v>
      </c>
      <c r="U2526" s="1" t="str">
        <f t="shared" si="132"/>
        <v>'703</v>
      </c>
      <c r="AI2526" s="1"/>
      <c r="AM2526" s="1" t="s">
        <v>4577</v>
      </c>
    </row>
    <row r="2527" spans="1:39" x14ac:dyDescent="0.2">
      <c r="A2527" s="21" t="s">
        <v>4579</v>
      </c>
      <c r="B2527" s="21" t="s">
        <v>4580</v>
      </c>
      <c r="C2527" s="58">
        <v>0</v>
      </c>
      <c r="D2527" s="58">
        <v>0</v>
      </c>
      <c r="E2527" s="58">
        <v>0</v>
      </c>
      <c r="F2527" s="58">
        <v>162204.41</v>
      </c>
      <c r="G2527" s="58">
        <v>0</v>
      </c>
      <c r="H2527" s="58">
        <v>162204.41</v>
      </c>
      <c r="I2527" s="58">
        <v>0</v>
      </c>
      <c r="J2527" s="58">
        <v>162204.41</v>
      </c>
      <c r="K2527" s="64">
        <f t="shared" si="131"/>
        <v>-162204.41</v>
      </c>
      <c r="L2527" s="21" t="s">
        <v>6732</v>
      </c>
      <c r="M2527" s="26" t="s">
        <v>6938</v>
      </c>
      <c r="N2527" s="21" t="s">
        <v>6805</v>
      </c>
      <c r="O2527" s="21" t="s">
        <v>6734</v>
      </c>
      <c r="P2527" s="21" t="s">
        <v>6440</v>
      </c>
      <c r="U2527" s="1" t="str">
        <f t="shared" si="132"/>
        <v>'703</v>
      </c>
      <c r="AI2527" s="1"/>
      <c r="AM2527" s="1" t="s">
        <v>4579</v>
      </c>
    </row>
    <row r="2528" spans="1:39" x14ac:dyDescent="0.2">
      <c r="A2528" s="21" t="s">
        <v>4581</v>
      </c>
      <c r="B2528" s="21" t="s">
        <v>4582</v>
      </c>
      <c r="C2528" s="58">
        <v>0</v>
      </c>
      <c r="D2528" s="58">
        <v>0</v>
      </c>
      <c r="E2528" s="58">
        <v>0</v>
      </c>
      <c r="F2528" s="58">
        <v>5200.3</v>
      </c>
      <c r="G2528" s="58">
        <v>0</v>
      </c>
      <c r="H2528" s="58">
        <v>5200.3</v>
      </c>
      <c r="I2528" s="58">
        <v>0</v>
      </c>
      <c r="J2528" s="58">
        <v>5200.3</v>
      </c>
      <c r="K2528" s="64">
        <f t="shared" si="131"/>
        <v>-5200.3</v>
      </c>
      <c r="L2528" s="21" t="s">
        <v>6732</v>
      </c>
      <c r="M2528" s="26" t="s">
        <v>6938</v>
      </c>
      <c r="N2528" s="21" t="s">
        <v>6805</v>
      </c>
      <c r="O2528" s="21" t="s">
        <v>6734</v>
      </c>
      <c r="P2528" s="21" t="s">
        <v>6442</v>
      </c>
      <c r="U2528" s="1" t="str">
        <f t="shared" si="132"/>
        <v>'703</v>
      </c>
      <c r="AI2528" s="1"/>
      <c r="AM2528" s="1" t="s">
        <v>4581</v>
      </c>
    </row>
    <row r="2529" spans="1:39" x14ac:dyDescent="0.2">
      <c r="A2529" s="21" t="s">
        <v>4583</v>
      </c>
      <c r="B2529" s="21" t="s">
        <v>4584</v>
      </c>
      <c r="C2529" s="58">
        <v>0</v>
      </c>
      <c r="D2529" s="58">
        <v>0</v>
      </c>
      <c r="E2529" s="58">
        <v>0</v>
      </c>
      <c r="F2529" s="58">
        <v>59.22</v>
      </c>
      <c r="G2529" s="58">
        <v>0</v>
      </c>
      <c r="H2529" s="58">
        <v>59.22</v>
      </c>
      <c r="I2529" s="58">
        <v>0</v>
      </c>
      <c r="J2529" s="58">
        <v>59.22</v>
      </c>
      <c r="K2529" s="64">
        <f t="shared" si="131"/>
        <v>-59.22</v>
      </c>
      <c r="L2529" s="21" t="s">
        <v>6732</v>
      </c>
      <c r="M2529" s="26" t="s">
        <v>6938</v>
      </c>
      <c r="N2529" s="21" t="s">
        <v>6805</v>
      </c>
      <c r="O2529" s="21" t="s">
        <v>6734</v>
      </c>
      <c r="P2529" s="21" t="s">
        <v>6442</v>
      </c>
      <c r="U2529" s="1" t="str">
        <f t="shared" si="132"/>
        <v>'703</v>
      </c>
      <c r="AI2529" s="1"/>
      <c r="AM2529" s="1" t="s">
        <v>4583</v>
      </c>
    </row>
    <row r="2530" spans="1:39" x14ac:dyDescent="0.2">
      <c r="A2530" s="21" t="s">
        <v>4585</v>
      </c>
      <c r="B2530" s="21" t="s">
        <v>4586</v>
      </c>
      <c r="C2530" s="58">
        <v>0</v>
      </c>
      <c r="D2530" s="58">
        <v>0</v>
      </c>
      <c r="E2530" s="58">
        <v>0</v>
      </c>
      <c r="F2530" s="58">
        <v>35003.949999999997</v>
      </c>
      <c r="G2530" s="58">
        <v>0</v>
      </c>
      <c r="H2530" s="58">
        <v>35003.949999999997</v>
      </c>
      <c r="I2530" s="58">
        <v>0</v>
      </c>
      <c r="J2530" s="58">
        <v>35003.949999999997</v>
      </c>
      <c r="K2530" s="64">
        <f t="shared" si="131"/>
        <v>-35003.949999999997</v>
      </c>
      <c r="L2530" s="21" t="s">
        <v>6732</v>
      </c>
      <c r="M2530" s="26" t="s">
        <v>6938</v>
      </c>
      <c r="N2530" s="21" t="s">
        <v>6805</v>
      </c>
      <c r="O2530" s="21" t="s">
        <v>6734</v>
      </c>
      <c r="P2530" s="21" t="s">
        <v>6442</v>
      </c>
      <c r="U2530" s="1" t="str">
        <f t="shared" si="132"/>
        <v>'703</v>
      </c>
      <c r="AI2530" s="1"/>
      <c r="AM2530" s="1" t="s">
        <v>4585</v>
      </c>
    </row>
    <row r="2531" spans="1:39" x14ac:dyDescent="0.2">
      <c r="A2531" s="21" t="s">
        <v>4587</v>
      </c>
      <c r="B2531" s="21" t="s">
        <v>4588</v>
      </c>
      <c r="C2531" s="58">
        <v>0</v>
      </c>
      <c r="D2531" s="58">
        <v>0</v>
      </c>
      <c r="E2531" s="58">
        <v>0</v>
      </c>
      <c r="F2531" s="58">
        <v>128.12</v>
      </c>
      <c r="G2531" s="58">
        <v>0</v>
      </c>
      <c r="H2531" s="58">
        <v>128.12</v>
      </c>
      <c r="I2531" s="58">
        <v>0</v>
      </c>
      <c r="J2531" s="58">
        <v>128.12</v>
      </c>
      <c r="K2531" s="64">
        <f t="shared" si="131"/>
        <v>-128.12</v>
      </c>
      <c r="L2531" s="21" t="s">
        <v>6732</v>
      </c>
      <c r="M2531" s="26" t="s">
        <v>6938</v>
      </c>
      <c r="N2531" s="21" t="s">
        <v>6805</v>
      </c>
      <c r="O2531" s="21" t="s">
        <v>6734</v>
      </c>
      <c r="P2531" s="21" t="s">
        <v>6442</v>
      </c>
      <c r="U2531" s="1" t="str">
        <f t="shared" si="132"/>
        <v>'703</v>
      </c>
      <c r="AI2531" s="1"/>
      <c r="AM2531" s="1" t="s">
        <v>4587</v>
      </c>
    </row>
    <row r="2532" spans="1:39" x14ac:dyDescent="0.2">
      <c r="A2532" s="21" t="s">
        <v>4589</v>
      </c>
      <c r="B2532" s="21" t="s">
        <v>4590</v>
      </c>
      <c r="C2532" s="58">
        <v>0</v>
      </c>
      <c r="D2532" s="58">
        <v>0</v>
      </c>
      <c r="E2532" s="58">
        <v>0</v>
      </c>
      <c r="F2532" s="58">
        <v>99184.97</v>
      </c>
      <c r="G2532" s="58">
        <v>0</v>
      </c>
      <c r="H2532" s="58">
        <v>99184.97</v>
      </c>
      <c r="I2532" s="58">
        <v>0</v>
      </c>
      <c r="J2532" s="58">
        <v>99184.97</v>
      </c>
      <c r="K2532" s="64">
        <f t="shared" si="131"/>
        <v>-99184.97</v>
      </c>
      <c r="L2532" s="21" t="s">
        <v>6732</v>
      </c>
      <c r="M2532" s="26" t="s">
        <v>6938</v>
      </c>
      <c r="N2532" s="21" t="s">
        <v>6805</v>
      </c>
      <c r="O2532" s="21" t="s">
        <v>6734</v>
      </c>
      <c r="P2532" s="21" t="s">
        <v>6442</v>
      </c>
      <c r="U2532" s="1" t="str">
        <f t="shared" si="132"/>
        <v>'703</v>
      </c>
      <c r="AI2532" s="1"/>
      <c r="AM2532" s="1" t="s">
        <v>4589</v>
      </c>
    </row>
    <row r="2533" spans="1:39" x14ac:dyDescent="0.2">
      <c r="A2533" s="21" t="s">
        <v>4591</v>
      </c>
      <c r="B2533" s="21" t="s">
        <v>4592</v>
      </c>
      <c r="C2533" s="58">
        <v>0</v>
      </c>
      <c r="D2533" s="58">
        <v>0</v>
      </c>
      <c r="E2533" s="58">
        <v>0</v>
      </c>
      <c r="F2533" s="58">
        <v>2987.37</v>
      </c>
      <c r="G2533" s="58">
        <v>0</v>
      </c>
      <c r="H2533" s="58">
        <v>2987.37</v>
      </c>
      <c r="I2533" s="58">
        <v>0</v>
      </c>
      <c r="J2533" s="58">
        <v>2987.37</v>
      </c>
      <c r="K2533" s="64">
        <f t="shared" si="131"/>
        <v>-2987.37</v>
      </c>
      <c r="L2533" s="21" t="s">
        <v>6732</v>
      </c>
      <c r="M2533" s="26" t="s">
        <v>6938</v>
      </c>
      <c r="N2533" s="21" t="s">
        <v>6805</v>
      </c>
      <c r="O2533" s="21" t="s">
        <v>6734</v>
      </c>
      <c r="P2533" s="21" t="s">
        <v>6442</v>
      </c>
      <c r="U2533" s="1" t="str">
        <f t="shared" si="132"/>
        <v>'703</v>
      </c>
      <c r="AI2533" s="1"/>
      <c r="AM2533" s="1" t="s">
        <v>4591</v>
      </c>
    </row>
    <row r="2534" spans="1:39" x14ac:dyDescent="0.2">
      <c r="A2534" s="21" t="s">
        <v>4593</v>
      </c>
      <c r="B2534" s="21" t="s">
        <v>4594</v>
      </c>
      <c r="C2534" s="58">
        <v>0</v>
      </c>
      <c r="D2534" s="58">
        <v>0</v>
      </c>
      <c r="E2534" s="58">
        <v>0</v>
      </c>
      <c r="F2534" s="58">
        <v>2638.78</v>
      </c>
      <c r="G2534" s="58">
        <v>0</v>
      </c>
      <c r="H2534" s="58">
        <v>2638.78</v>
      </c>
      <c r="I2534" s="58">
        <v>0</v>
      </c>
      <c r="J2534" s="58">
        <v>2638.78</v>
      </c>
      <c r="K2534" s="64">
        <f t="shared" si="131"/>
        <v>-2638.78</v>
      </c>
      <c r="L2534" s="21" t="s">
        <v>6732</v>
      </c>
      <c r="M2534" s="26" t="s">
        <v>6938</v>
      </c>
      <c r="N2534" s="21" t="s">
        <v>6805</v>
      </c>
      <c r="O2534" s="21" t="s">
        <v>6734</v>
      </c>
      <c r="P2534" s="21" t="s">
        <v>6442</v>
      </c>
      <c r="U2534" s="1" t="str">
        <f t="shared" si="132"/>
        <v>'703</v>
      </c>
      <c r="AI2534" s="1"/>
      <c r="AM2534" s="1" t="s">
        <v>4593</v>
      </c>
    </row>
    <row r="2535" spans="1:39" x14ac:dyDescent="0.2">
      <c r="A2535" s="21" t="s">
        <v>4595</v>
      </c>
      <c r="B2535" s="21" t="s">
        <v>4596</v>
      </c>
      <c r="C2535" s="58">
        <v>0</v>
      </c>
      <c r="D2535" s="58">
        <v>0</v>
      </c>
      <c r="E2535" s="58">
        <v>0</v>
      </c>
      <c r="F2535" s="58">
        <v>27673.26</v>
      </c>
      <c r="G2535" s="58">
        <v>0</v>
      </c>
      <c r="H2535" s="58">
        <v>27673.26</v>
      </c>
      <c r="I2535" s="58">
        <v>0</v>
      </c>
      <c r="J2535" s="58">
        <v>27673.26</v>
      </c>
      <c r="K2535" s="64">
        <f t="shared" si="131"/>
        <v>-27673.26</v>
      </c>
      <c r="L2535" s="21" t="s">
        <v>6732</v>
      </c>
      <c r="M2535" s="26" t="s">
        <v>6938</v>
      </c>
      <c r="N2535" s="21" t="s">
        <v>6805</v>
      </c>
      <c r="O2535" s="21" t="s">
        <v>6734</v>
      </c>
      <c r="P2535" s="21" t="s">
        <v>6442</v>
      </c>
      <c r="U2535" s="1" t="str">
        <f t="shared" si="132"/>
        <v>'703</v>
      </c>
      <c r="AI2535" s="1"/>
      <c r="AM2535" s="1" t="s">
        <v>4595</v>
      </c>
    </row>
    <row r="2536" spans="1:39" x14ac:dyDescent="0.2">
      <c r="A2536" s="21" t="s">
        <v>4597</v>
      </c>
      <c r="B2536" s="21" t="s">
        <v>4598</v>
      </c>
      <c r="C2536" s="58">
        <v>0</v>
      </c>
      <c r="D2536" s="58">
        <v>0</v>
      </c>
      <c r="E2536" s="58">
        <v>0</v>
      </c>
      <c r="F2536" s="58">
        <v>2292.96</v>
      </c>
      <c r="G2536" s="58">
        <v>0</v>
      </c>
      <c r="H2536" s="58">
        <v>2292.96</v>
      </c>
      <c r="I2536" s="58">
        <v>0</v>
      </c>
      <c r="J2536" s="58">
        <v>2292.96</v>
      </c>
      <c r="K2536" s="64">
        <f t="shared" si="131"/>
        <v>-2292.96</v>
      </c>
      <c r="L2536" s="21" t="s">
        <v>6732</v>
      </c>
      <c r="M2536" s="26" t="s">
        <v>6938</v>
      </c>
      <c r="N2536" s="21" t="s">
        <v>6805</v>
      </c>
      <c r="O2536" s="21" t="s">
        <v>6734</v>
      </c>
      <c r="P2536" s="21" t="s">
        <v>6442</v>
      </c>
      <c r="U2536" s="1" t="str">
        <f t="shared" si="132"/>
        <v>'703</v>
      </c>
      <c r="AI2536" s="1"/>
      <c r="AM2536" s="1" t="s">
        <v>4597</v>
      </c>
    </row>
    <row r="2537" spans="1:39" x14ac:dyDescent="0.2">
      <c r="A2537" s="21" t="s">
        <v>6333</v>
      </c>
      <c r="B2537" s="21" t="s">
        <v>6334</v>
      </c>
      <c r="C2537" s="58">
        <v>0</v>
      </c>
      <c r="D2537" s="58">
        <v>0</v>
      </c>
      <c r="E2537" s="58">
        <v>0</v>
      </c>
      <c r="F2537" s="58">
        <v>3162.65</v>
      </c>
      <c r="G2537" s="58">
        <v>0</v>
      </c>
      <c r="H2537" s="58">
        <v>3162.65</v>
      </c>
      <c r="I2537" s="58">
        <v>0</v>
      </c>
      <c r="J2537" s="58">
        <v>3162.65</v>
      </c>
      <c r="K2537" s="64">
        <f t="shared" si="131"/>
        <v>-3162.65</v>
      </c>
      <c r="L2537" s="21" t="s">
        <v>6732</v>
      </c>
      <c r="M2537" s="26" t="s">
        <v>6938</v>
      </c>
      <c r="N2537" s="21" t="s">
        <v>6805</v>
      </c>
      <c r="O2537" s="21" t="s">
        <v>6734</v>
      </c>
      <c r="P2537" s="21" t="s">
        <v>6442</v>
      </c>
      <c r="U2537" s="1" t="str">
        <f t="shared" si="132"/>
        <v>'703</v>
      </c>
      <c r="AI2537" s="1"/>
      <c r="AM2537" s="1" t="e">
        <v>#N/A</v>
      </c>
    </row>
    <row r="2538" spans="1:39" x14ac:dyDescent="0.2">
      <c r="A2538" s="21" t="s">
        <v>6335</v>
      </c>
      <c r="B2538" s="21" t="s">
        <v>6336</v>
      </c>
      <c r="C2538" s="58">
        <v>0</v>
      </c>
      <c r="D2538" s="58">
        <v>0</v>
      </c>
      <c r="E2538" s="58">
        <v>0</v>
      </c>
      <c r="F2538" s="58">
        <v>22.05</v>
      </c>
      <c r="G2538" s="58">
        <v>0</v>
      </c>
      <c r="H2538" s="58">
        <v>22.05</v>
      </c>
      <c r="I2538" s="58">
        <v>0</v>
      </c>
      <c r="J2538" s="58">
        <v>22.05</v>
      </c>
      <c r="K2538" s="64">
        <f t="shared" si="131"/>
        <v>-22.05</v>
      </c>
      <c r="L2538" s="21" t="s">
        <v>6732</v>
      </c>
      <c r="M2538" s="26" t="s">
        <v>6938</v>
      </c>
      <c r="N2538" s="21" t="s">
        <v>6805</v>
      </c>
      <c r="O2538" s="21" t="s">
        <v>6734</v>
      </c>
      <c r="P2538" s="21" t="s">
        <v>6442</v>
      </c>
      <c r="U2538" s="1" t="str">
        <f t="shared" si="132"/>
        <v>'703</v>
      </c>
      <c r="AI2538" s="1"/>
      <c r="AM2538" s="1" t="e">
        <v>#N/A</v>
      </c>
    </row>
    <row r="2539" spans="1:39" x14ac:dyDescent="0.2">
      <c r="A2539" s="21" t="s">
        <v>4599</v>
      </c>
      <c r="B2539" s="21" t="s">
        <v>4600</v>
      </c>
      <c r="C2539" s="58">
        <v>0</v>
      </c>
      <c r="D2539" s="58">
        <v>0</v>
      </c>
      <c r="E2539" s="58">
        <v>0</v>
      </c>
      <c r="F2539" s="58">
        <v>181.38</v>
      </c>
      <c r="G2539" s="58">
        <v>0</v>
      </c>
      <c r="H2539" s="58">
        <v>181.38</v>
      </c>
      <c r="I2539" s="58">
        <v>0</v>
      </c>
      <c r="J2539" s="58">
        <v>181.38</v>
      </c>
      <c r="K2539" s="64">
        <f t="shared" si="131"/>
        <v>-181.38</v>
      </c>
      <c r="L2539" s="21" t="s">
        <v>6732</v>
      </c>
      <c r="M2539" s="26" t="s">
        <v>6938</v>
      </c>
      <c r="N2539" s="21" t="s">
        <v>6805</v>
      </c>
      <c r="O2539" s="21" t="s">
        <v>6734</v>
      </c>
      <c r="P2539" s="21" t="s">
        <v>6443</v>
      </c>
      <c r="U2539" s="1" t="str">
        <f t="shared" si="132"/>
        <v>'703</v>
      </c>
      <c r="AI2539" s="1"/>
      <c r="AM2539" s="1" t="s">
        <v>4599</v>
      </c>
    </row>
    <row r="2540" spans="1:39" x14ac:dyDescent="0.2">
      <c r="A2540" s="21" t="s">
        <v>4601</v>
      </c>
      <c r="B2540" s="21" t="s">
        <v>4602</v>
      </c>
      <c r="C2540" s="58">
        <v>0</v>
      </c>
      <c r="D2540" s="58">
        <v>0</v>
      </c>
      <c r="E2540" s="58">
        <v>0</v>
      </c>
      <c r="F2540" s="58">
        <v>3713.98</v>
      </c>
      <c r="G2540" s="58">
        <v>0</v>
      </c>
      <c r="H2540" s="58">
        <v>3713.98</v>
      </c>
      <c r="I2540" s="58">
        <v>0</v>
      </c>
      <c r="J2540" s="58">
        <v>3713.98</v>
      </c>
      <c r="K2540" s="64">
        <f t="shared" si="131"/>
        <v>-3713.98</v>
      </c>
      <c r="L2540" s="21" t="s">
        <v>6732</v>
      </c>
      <c r="M2540" s="26" t="s">
        <v>6938</v>
      </c>
      <c r="N2540" s="21" t="s">
        <v>6805</v>
      </c>
      <c r="O2540" s="21" t="s">
        <v>6734</v>
      </c>
      <c r="P2540" s="21" t="s">
        <v>6443</v>
      </c>
      <c r="U2540" s="1" t="str">
        <f t="shared" si="132"/>
        <v>'703</v>
      </c>
      <c r="AI2540" s="1"/>
      <c r="AM2540" s="1" t="s">
        <v>4601</v>
      </c>
    </row>
    <row r="2541" spans="1:39" x14ac:dyDescent="0.2">
      <c r="A2541" s="21" t="s">
        <v>4603</v>
      </c>
      <c r="B2541" s="21" t="s">
        <v>4604</v>
      </c>
      <c r="C2541" s="58">
        <v>0</v>
      </c>
      <c r="D2541" s="58">
        <v>0</v>
      </c>
      <c r="E2541" s="58">
        <v>0</v>
      </c>
      <c r="F2541" s="58">
        <v>160.04</v>
      </c>
      <c r="G2541" s="58">
        <v>0</v>
      </c>
      <c r="H2541" s="58">
        <v>160.04</v>
      </c>
      <c r="I2541" s="58">
        <v>0</v>
      </c>
      <c r="J2541" s="58">
        <v>160.04</v>
      </c>
      <c r="K2541" s="64">
        <f t="shared" si="131"/>
        <v>-160.04</v>
      </c>
      <c r="L2541" s="21" t="s">
        <v>6732</v>
      </c>
      <c r="M2541" s="26" t="s">
        <v>6938</v>
      </c>
      <c r="N2541" s="21" t="s">
        <v>6805</v>
      </c>
      <c r="O2541" s="21" t="s">
        <v>6734</v>
      </c>
      <c r="P2541" s="21" t="s">
        <v>6443</v>
      </c>
      <c r="U2541" s="1" t="str">
        <f t="shared" si="132"/>
        <v>'703</v>
      </c>
      <c r="AI2541" s="1"/>
      <c r="AM2541" s="1" t="s">
        <v>4603</v>
      </c>
    </row>
    <row r="2542" spans="1:39" x14ac:dyDescent="0.2">
      <c r="A2542" s="21" t="s">
        <v>4605</v>
      </c>
      <c r="B2542" s="21" t="s">
        <v>4606</v>
      </c>
      <c r="C2542" s="58">
        <v>0</v>
      </c>
      <c r="D2542" s="58">
        <v>0</v>
      </c>
      <c r="E2542" s="58">
        <v>0</v>
      </c>
      <c r="F2542" s="58">
        <v>19043.490000000002</v>
      </c>
      <c r="G2542" s="58">
        <v>0</v>
      </c>
      <c r="H2542" s="58">
        <v>19043.490000000002</v>
      </c>
      <c r="I2542" s="58">
        <v>0</v>
      </c>
      <c r="J2542" s="58">
        <v>19043.490000000002</v>
      </c>
      <c r="K2542" s="64">
        <f t="shared" si="131"/>
        <v>-19043.490000000002</v>
      </c>
      <c r="L2542" s="21" t="s">
        <v>6732</v>
      </c>
      <c r="M2542" s="26" t="s">
        <v>6938</v>
      </c>
      <c r="N2542" s="21" t="s">
        <v>6805</v>
      </c>
      <c r="O2542" s="21" t="s">
        <v>6734</v>
      </c>
      <c r="P2542" s="21" t="s">
        <v>6443</v>
      </c>
      <c r="U2542" s="1" t="str">
        <f t="shared" si="132"/>
        <v>'703</v>
      </c>
      <c r="AI2542" s="1"/>
      <c r="AM2542" s="1" t="s">
        <v>4605</v>
      </c>
    </row>
    <row r="2543" spans="1:39" x14ac:dyDescent="0.2">
      <c r="A2543" s="21" t="s">
        <v>4607</v>
      </c>
      <c r="B2543" s="21" t="s">
        <v>4608</v>
      </c>
      <c r="C2543" s="58">
        <v>0</v>
      </c>
      <c r="D2543" s="58">
        <v>0</v>
      </c>
      <c r="E2543" s="58">
        <v>0</v>
      </c>
      <c r="F2543" s="58">
        <v>2533.83</v>
      </c>
      <c r="G2543" s="58">
        <v>0</v>
      </c>
      <c r="H2543" s="58">
        <v>2533.83</v>
      </c>
      <c r="I2543" s="58">
        <v>0</v>
      </c>
      <c r="J2543" s="58">
        <v>2533.83</v>
      </c>
      <c r="K2543" s="64">
        <f t="shared" si="131"/>
        <v>-2533.83</v>
      </c>
      <c r="L2543" s="21" t="s">
        <v>6732</v>
      </c>
      <c r="M2543" s="26" t="s">
        <v>6938</v>
      </c>
      <c r="N2543" s="21" t="s">
        <v>6805</v>
      </c>
      <c r="O2543" s="21" t="s">
        <v>6734</v>
      </c>
      <c r="P2543" s="21" t="s">
        <v>6443</v>
      </c>
      <c r="U2543" s="1" t="str">
        <f t="shared" si="132"/>
        <v>'703</v>
      </c>
      <c r="AI2543" s="1"/>
      <c r="AM2543" s="1" t="s">
        <v>4607</v>
      </c>
    </row>
    <row r="2544" spans="1:39" x14ac:dyDescent="0.2">
      <c r="A2544" s="21" t="s">
        <v>4609</v>
      </c>
      <c r="B2544" s="21" t="s">
        <v>4610</v>
      </c>
      <c r="C2544" s="58">
        <v>0</v>
      </c>
      <c r="D2544" s="58">
        <v>0</v>
      </c>
      <c r="E2544" s="58">
        <v>0</v>
      </c>
      <c r="F2544" s="58">
        <v>102.84</v>
      </c>
      <c r="G2544" s="58">
        <v>0</v>
      </c>
      <c r="H2544" s="58">
        <v>102.84</v>
      </c>
      <c r="I2544" s="58">
        <v>0</v>
      </c>
      <c r="J2544" s="58">
        <v>102.84</v>
      </c>
      <c r="K2544" s="64">
        <f t="shared" si="131"/>
        <v>-102.84</v>
      </c>
      <c r="L2544" s="21" t="s">
        <v>6732</v>
      </c>
      <c r="M2544" s="26" t="s">
        <v>6938</v>
      </c>
      <c r="N2544" s="21" t="s">
        <v>6805</v>
      </c>
      <c r="O2544" s="21" t="s">
        <v>6734</v>
      </c>
      <c r="P2544" s="21" t="s">
        <v>6443</v>
      </c>
      <c r="U2544" s="1" t="str">
        <f t="shared" si="132"/>
        <v>'703</v>
      </c>
      <c r="AI2544" s="1"/>
      <c r="AM2544" s="1" t="s">
        <v>4609</v>
      </c>
    </row>
    <row r="2545" spans="1:39" x14ac:dyDescent="0.2">
      <c r="A2545" s="21" t="s">
        <v>4611</v>
      </c>
      <c r="B2545" s="21" t="s">
        <v>4612</v>
      </c>
      <c r="C2545" s="58">
        <v>0</v>
      </c>
      <c r="D2545" s="58">
        <v>0</v>
      </c>
      <c r="E2545" s="58">
        <v>0</v>
      </c>
      <c r="F2545" s="58">
        <v>36402.29</v>
      </c>
      <c r="G2545" s="58">
        <v>0</v>
      </c>
      <c r="H2545" s="58">
        <v>36402.29</v>
      </c>
      <c r="I2545" s="58">
        <v>0</v>
      </c>
      <c r="J2545" s="58">
        <v>36402.29</v>
      </c>
      <c r="K2545" s="64">
        <f t="shared" si="131"/>
        <v>-36402.29</v>
      </c>
      <c r="L2545" s="21" t="s">
        <v>6732</v>
      </c>
      <c r="M2545" s="26" t="s">
        <v>6938</v>
      </c>
      <c r="N2545" s="21" t="s">
        <v>6805</v>
      </c>
      <c r="O2545" s="21" t="s">
        <v>6734</v>
      </c>
      <c r="P2545" s="21" t="s">
        <v>6443</v>
      </c>
      <c r="U2545" s="1" t="str">
        <f t="shared" si="132"/>
        <v>'703</v>
      </c>
      <c r="AI2545" s="1"/>
      <c r="AM2545" s="1" t="s">
        <v>4611</v>
      </c>
    </row>
    <row r="2546" spans="1:39" x14ac:dyDescent="0.2">
      <c r="A2546" s="21" t="s">
        <v>4613</v>
      </c>
      <c r="B2546" s="21" t="s">
        <v>4614</v>
      </c>
      <c r="C2546" s="58">
        <v>0</v>
      </c>
      <c r="D2546" s="58">
        <v>0</v>
      </c>
      <c r="E2546" s="58">
        <v>0</v>
      </c>
      <c r="F2546" s="58">
        <v>86.22</v>
      </c>
      <c r="G2546" s="58">
        <v>0</v>
      </c>
      <c r="H2546" s="58">
        <v>86.22</v>
      </c>
      <c r="I2546" s="58">
        <v>0</v>
      </c>
      <c r="J2546" s="58">
        <v>86.22</v>
      </c>
      <c r="K2546" s="64">
        <f t="shared" si="131"/>
        <v>-86.22</v>
      </c>
      <c r="L2546" s="21" t="s">
        <v>6732</v>
      </c>
      <c r="M2546" s="26" t="s">
        <v>6938</v>
      </c>
      <c r="N2546" s="21" t="s">
        <v>6805</v>
      </c>
      <c r="O2546" s="21" t="s">
        <v>6734</v>
      </c>
      <c r="P2546" s="21" t="s">
        <v>6443</v>
      </c>
      <c r="U2546" s="1" t="str">
        <f t="shared" si="132"/>
        <v>'703</v>
      </c>
      <c r="AI2546" s="1"/>
      <c r="AM2546" s="1" t="s">
        <v>4613</v>
      </c>
    </row>
    <row r="2547" spans="1:39" x14ac:dyDescent="0.2">
      <c r="A2547" s="21" t="s">
        <v>4615</v>
      </c>
      <c r="B2547" s="21" t="s">
        <v>4616</v>
      </c>
      <c r="C2547" s="58">
        <v>0</v>
      </c>
      <c r="D2547" s="58">
        <v>0</v>
      </c>
      <c r="E2547" s="58">
        <v>0</v>
      </c>
      <c r="F2547" s="58">
        <v>7235051.1900000004</v>
      </c>
      <c r="G2547" s="58">
        <v>0</v>
      </c>
      <c r="H2547" s="58">
        <v>7235051.1900000004</v>
      </c>
      <c r="I2547" s="58">
        <v>0</v>
      </c>
      <c r="J2547" s="58">
        <v>7235051.1900000004</v>
      </c>
      <c r="K2547" s="64">
        <f t="shared" si="131"/>
        <v>-7235051.1900000004</v>
      </c>
      <c r="L2547" s="21" t="s">
        <v>6732</v>
      </c>
      <c r="M2547" s="26" t="s">
        <v>6938</v>
      </c>
      <c r="N2547" s="21" t="s">
        <v>6805</v>
      </c>
      <c r="O2547" s="21" t="s">
        <v>6734</v>
      </c>
      <c r="P2547" s="21" t="s">
        <v>6441</v>
      </c>
      <c r="U2547" s="1" t="str">
        <f t="shared" si="132"/>
        <v>'703</v>
      </c>
      <c r="AI2547" s="1"/>
      <c r="AM2547" s="1" t="s">
        <v>4615</v>
      </c>
    </row>
    <row r="2548" spans="1:39" x14ac:dyDescent="0.2">
      <c r="A2548" s="21" t="s">
        <v>4617</v>
      </c>
      <c r="B2548" s="21" t="s">
        <v>4618</v>
      </c>
      <c r="C2548" s="58">
        <v>0</v>
      </c>
      <c r="D2548" s="58">
        <v>0</v>
      </c>
      <c r="E2548" s="58">
        <v>0</v>
      </c>
      <c r="F2548" s="58">
        <v>115406.45</v>
      </c>
      <c r="G2548" s="58">
        <v>0</v>
      </c>
      <c r="H2548" s="58">
        <v>115406.45</v>
      </c>
      <c r="I2548" s="58">
        <v>0</v>
      </c>
      <c r="J2548" s="58">
        <v>115406.45</v>
      </c>
      <c r="K2548" s="64">
        <f t="shared" si="131"/>
        <v>-115406.45</v>
      </c>
      <c r="L2548" s="21" t="s">
        <v>6732</v>
      </c>
      <c r="M2548" s="26" t="s">
        <v>6938</v>
      </c>
      <c r="N2548" s="21" t="s">
        <v>6805</v>
      </c>
      <c r="O2548" s="21" t="s">
        <v>6734</v>
      </c>
      <c r="P2548" s="21" t="s">
        <v>6441</v>
      </c>
      <c r="U2548" s="1" t="str">
        <f t="shared" si="132"/>
        <v>'703</v>
      </c>
      <c r="AI2548" s="1"/>
      <c r="AM2548" s="1" t="s">
        <v>4617</v>
      </c>
    </row>
    <row r="2549" spans="1:39" x14ac:dyDescent="0.2">
      <c r="A2549" s="21" t="s">
        <v>6337</v>
      </c>
      <c r="B2549" s="21" t="s">
        <v>6338</v>
      </c>
      <c r="C2549" s="58">
        <v>0</v>
      </c>
      <c r="D2549" s="58">
        <v>0</v>
      </c>
      <c r="E2549" s="58">
        <v>0</v>
      </c>
      <c r="F2549" s="58">
        <v>2920.53</v>
      </c>
      <c r="G2549" s="58">
        <v>0</v>
      </c>
      <c r="H2549" s="58">
        <v>2920.53</v>
      </c>
      <c r="I2549" s="58">
        <v>0</v>
      </c>
      <c r="J2549" s="58">
        <v>2920.53</v>
      </c>
      <c r="K2549" s="64">
        <f t="shared" si="131"/>
        <v>-2920.53</v>
      </c>
      <c r="L2549" s="21" t="s">
        <v>6732</v>
      </c>
      <c r="M2549" s="26" t="s">
        <v>6938</v>
      </c>
      <c r="N2549" s="21" t="s">
        <v>6805</v>
      </c>
      <c r="O2549" s="21" t="s">
        <v>6734</v>
      </c>
      <c r="P2549" s="21" t="s">
        <v>6441</v>
      </c>
      <c r="U2549" s="1" t="str">
        <f t="shared" si="132"/>
        <v>'703</v>
      </c>
      <c r="AI2549" s="1"/>
      <c r="AM2549" s="1" t="e">
        <v>#N/A</v>
      </c>
    </row>
    <row r="2550" spans="1:39" x14ac:dyDescent="0.2">
      <c r="A2550" s="21" t="s">
        <v>6339</v>
      </c>
      <c r="B2550" s="21" t="s">
        <v>6340</v>
      </c>
      <c r="C2550" s="58">
        <v>0</v>
      </c>
      <c r="D2550" s="58">
        <v>0</v>
      </c>
      <c r="E2550" s="58">
        <v>0</v>
      </c>
      <c r="F2550" s="58">
        <v>485.32</v>
      </c>
      <c r="G2550" s="58">
        <v>0</v>
      </c>
      <c r="H2550" s="58">
        <v>485.32</v>
      </c>
      <c r="I2550" s="58">
        <v>0</v>
      </c>
      <c r="J2550" s="58">
        <v>485.32</v>
      </c>
      <c r="K2550" s="64">
        <f t="shared" si="131"/>
        <v>-485.32</v>
      </c>
      <c r="L2550" s="21" t="s">
        <v>6732</v>
      </c>
      <c r="M2550" s="26" t="s">
        <v>6938</v>
      </c>
      <c r="N2550" s="21" t="s">
        <v>6805</v>
      </c>
      <c r="O2550" s="21" t="s">
        <v>6734</v>
      </c>
      <c r="P2550" s="21" t="s">
        <v>6441</v>
      </c>
      <c r="U2550" s="1" t="str">
        <f t="shared" si="132"/>
        <v>'703</v>
      </c>
      <c r="AI2550" s="1"/>
      <c r="AM2550" s="1" t="e">
        <v>#N/A</v>
      </c>
    </row>
    <row r="2551" spans="1:39" x14ac:dyDescent="0.2">
      <c r="A2551" s="21" t="s">
        <v>4619</v>
      </c>
      <c r="B2551" s="21" t="s">
        <v>4620</v>
      </c>
      <c r="C2551" s="58">
        <v>0</v>
      </c>
      <c r="D2551" s="58">
        <v>0</v>
      </c>
      <c r="E2551" s="58">
        <v>0</v>
      </c>
      <c r="F2551" s="58">
        <v>172839.12</v>
      </c>
      <c r="G2551" s="58">
        <v>0</v>
      </c>
      <c r="H2551" s="58">
        <v>172839.12</v>
      </c>
      <c r="I2551" s="58">
        <v>0</v>
      </c>
      <c r="J2551" s="58">
        <v>172839.12</v>
      </c>
      <c r="K2551" s="64">
        <f t="shared" si="131"/>
        <v>-172839.12</v>
      </c>
      <c r="L2551" s="21" t="s">
        <v>6732</v>
      </c>
      <c r="M2551" s="26" t="s">
        <v>6938</v>
      </c>
      <c r="N2551" s="21" t="s">
        <v>6805</v>
      </c>
      <c r="O2551" s="21" t="s">
        <v>6734</v>
      </c>
      <c r="P2551" s="21" t="s">
        <v>6441</v>
      </c>
      <c r="U2551" s="1" t="str">
        <f t="shared" si="132"/>
        <v>'703</v>
      </c>
      <c r="AI2551" s="1"/>
      <c r="AM2551" s="1" t="s">
        <v>4619</v>
      </c>
    </row>
    <row r="2552" spans="1:39" x14ac:dyDescent="0.2">
      <c r="A2552" s="21" t="s">
        <v>4621</v>
      </c>
      <c r="B2552" s="21" t="s">
        <v>4622</v>
      </c>
      <c r="C2552" s="58">
        <v>0</v>
      </c>
      <c r="D2552" s="58">
        <v>0</v>
      </c>
      <c r="E2552" s="58">
        <v>0</v>
      </c>
      <c r="F2552" s="58">
        <v>7938.66</v>
      </c>
      <c r="G2552" s="58">
        <v>0</v>
      </c>
      <c r="H2552" s="58">
        <v>7938.66</v>
      </c>
      <c r="I2552" s="58">
        <v>0</v>
      </c>
      <c r="J2552" s="58">
        <v>7938.66</v>
      </c>
      <c r="K2552" s="64">
        <f t="shared" si="131"/>
        <v>-7938.66</v>
      </c>
      <c r="L2552" s="21" t="s">
        <v>6732</v>
      </c>
      <c r="M2552" s="26" t="s">
        <v>6938</v>
      </c>
      <c r="N2552" s="21" t="s">
        <v>6805</v>
      </c>
      <c r="O2552" s="21" t="s">
        <v>6734</v>
      </c>
      <c r="P2552" s="21" t="s">
        <v>6441</v>
      </c>
      <c r="U2552" s="1" t="str">
        <f t="shared" si="132"/>
        <v>'703</v>
      </c>
      <c r="AI2552" s="1"/>
      <c r="AM2552" s="1" t="s">
        <v>4621</v>
      </c>
    </row>
    <row r="2553" spans="1:39" x14ac:dyDescent="0.2">
      <c r="A2553" s="21" t="s">
        <v>4623</v>
      </c>
      <c r="B2553" s="21" t="s">
        <v>4624</v>
      </c>
      <c r="C2553" s="58">
        <v>0</v>
      </c>
      <c r="D2553" s="58">
        <v>0</v>
      </c>
      <c r="E2553" s="58">
        <v>0</v>
      </c>
      <c r="F2553" s="58">
        <v>1090124.46</v>
      </c>
      <c r="G2553" s="58">
        <v>0</v>
      </c>
      <c r="H2553" s="58">
        <v>1090124.46</v>
      </c>
      <c r="I2553" s="58">
        <v>0</v>
      </c>
      <c r="J2553" s="58">
        <v>1090124.46</v>
      </c>
      <c r="K2553" s="64">
        <f t="shared" si="131"/>
        <v>-1090124.46</v>
      </c>
      <c r="L2553" s="21" t="s">
        <v>6732</v>
      </c>
      <c r="M2553" s="26" t="s">
        <v>6938</v>
      </c>
      <c r="N2553" s="21" t="s">
        <v>6805</v>
      </c>
      <c r="O2553" s="21" t="s">
        <v>6734</v>
      </c>
      <c r="P2553" s="21" t="s">
        <v>6441</v>
      </c>
      <c r="U2553" s="1" t="str">
        <f t="shared" si="132"/>
        <v>'703</v>
      </c>
      <c r="AI2553" s="1"/>
      <c r="AM2553" s="1" t="s">
        <v>4623</v>
      </c>
    </row>
    <row r="2554" spans="1:39" x14ac:dyDescent="0.2">
      <c r="A2554" s="21" t="s">
        <v>4625</v>
      </c>
      <c r="B2554" s="21" t="s">
        <v>4626</v>
      </c>
      <c r="C2554" s="58">
        <v>0</v>
      </c>
      <c r="D2554" s="58">
        <v>0</v>
      </c>
      <c r="E2554" s="58">
        <v>0</v>
      </c>
      <c r="F2554" s="58">
        <v>4354.57</v>
      </c>
      <c r="G2554" s="58">
        <v>0</v>
      </c>
      <c r="H2554" s="58">
        <v>4354.57</v>
      </c>
      <c r="I2554" s="58">
        <v>0</v>
      </c>
      <c r="J2554" s="58">
        <v>4354.57</v>
      </c>
      <c r="K2554" s="64">
        <f t="shared" si="131"/>
        <v>-4354.57</v>
      </c>
      <c r="L2554" s="21" t="s">
        <v>6732</v>
      </c>
      <c r="M2554" s="26" t="s">
        <v>6938</v>
      </c>
      <c r="N2554" s="21" t="s">
        <v>6805</v>
      </c>
      <c r="O2554" s="21" t="s">
        <v>6734</v>
      </c>
      <c r="P2554" s="21" t="s">
        <v>6441</v>
      </c>
      <c r="U2554" s="1" t="str">
        <f t="shared" si="132"/>
        <v>'703</v>
      </c>
      <c r="AI2554" s="1"/>
      <c r="AM2554" s="1" t="s">
        <v>4625</v>
      </c>
    </row>
    <row r="2555" spans="1:39" x14ac:dyDescent="0.2">
      <c r="A2555" s="21" t="s">
        <v>4627</v>
      </c>
      <c r="B2555" s="21" t="s">
        <v>4628</v>
      </c>
      <c r="C2555" s="58">
        <v>0</v>
      </c>
      <c r="D2555" s="58">
        <v>0</v>
      </c>
      <c r="E2555" s="58">
        <v>0</v>
      </c>
      <c r="F2555" s="58">
        <v>3613210.2</v>
      </c>
      <c r="G2555" s="58">
        <v>0</v>
      </c>
      <c r="H2555" s="58">
        <v>3613210.2</v>
      </c>
      <c r="I2555" s="58">
        <v>0</v>
      </c>
      <c r="J2555" s="58">
        <v>3613210.2</v>
      </c>
      <c r="K2555" s="64">
        <f t="shared" si="131"/>
        <v>-3613210.2</v>
      </c>
      <c r="L2555" s="21" t="s">
        <v>6732</v>
      </c>
      <c r="M2555" s="26" t="s">
        <v>6938</v>
      </c>
      <c r="N2555" s="21" t="s">
        <v>6805</v>
      </c>
      <c r="O2555" s="21" t="s">
        <v>6734</v>
      </c>
      <c r="P2555" s="21" t="s">
        <v>6440</v>
      </c>
      <c r="U2555" s="1" t="str">
        <f t="shared" si="132"/>
        <v>'703</v>
      </c>
      <c r="AI2555" s="1"/>
      <c r="AM2555" s="1" t="s">
        <v>4627</v>
      </c>
    </row>
    <row r="2556" spans="1:39" x14ac:dyDescent="0.2">
      <c r="A2556" s="21" t="s">
        <v>4629</v>
      </c>
      <c r="B2556" s="21" t="s">
        <v>4630</v>
      </c>
      <c r="C2556" s="58">
        <v>0</v>
      </c>
      <c r="D2556" s="58">
        <v>0</v>
      </c>
      <c r="E2556" s="58">
        <v>0</v>
      </c>
      <c r="F2556" s="58">
        <v>50395.05</v>
      </c>
      <c r="G2556" s="58">
        <v>0</v>
      </c>
      <c r="H2556" s="58">
        <v>50395.05</v>
      </c>
      <c r="I2556" s="58">
        <v>0</v>
      </c>
      <c r="J2556" s="58">
        <v>50395.05</v>
      </c>
      <c r="K2556" s="64">
        <f t="shared" si="131"/>
        <v>-50395.05</v>
      </c>
      <c r="L2556" s="21" t="s">
        <v>6732</v>
      </c>
      <c r="M2556" s="26" t="s">
        <v>6938</v>
      </c>
      <c r="N2556" s="21" t="s">
        <v>6805</v>
      </c>
      <c r="O2556" s="21" t="s">
        <v>6734</v>
      </c>
      <c r="P2556" s="21" t="s">
        <v>6440</v>
      </c>
      <c r="U2556" s="1" t="str">
        <f t="shared" si="132"/>
        <v>'703</v>
      </c>
      <c r="AI2556" s="1"/>
      <c r="AM2556" s="1" t="s">
        <v>4629</v>
      </c>
    </row>
    <row r="2557" spans="1:39" x14ac:dyDescent="0.2">
      <c r="A2557" s="21" t="s">
        <v>4631</v>
      </c>
      <c r="B2557" s="21" t="s">
        <v>4632</v>
      </c>
      <c r="C2557" s="58">
        <v>0</v>
      </c>
      <c r="D2557" s="58">
        <v>0</v>
      </c>
      <c r="E2557" s="58">
        <v>0</v>
      </c>
      <c r="F2557" s="58">
        <v>1301607.8400000001</v>
      </c>
      <c r="G2557" s="58">
        <v>0</v>
      </c>
      <c r="H2557" s="58">
        <v>1301607.8400000001</v>
      </c>
      <c r="I2557" s="58">
        <v>0</v>
      </c>
      <c r="J2557" s="58">
        <v>1301607.8400000001</v>
      </c>
      <c r="K2557" s="64">
        <f t="shared" si="131"/>
        <v>-1301607.8400000001</v>
      </c>
      <c r="L2557" s="21" t="s">
        <v>6732</v>
      </c>
      <c r="M2557" s="26" t="s">
        <v>6938</v>
      </c>
      <c r="N2557" s="21" t="s">
        <v>6805</v>
      </c>
      <c r="O2557" s="21" t="s">
        <v>6734</v>
      </c>
      <c r="P2557" s="21" t="s">
        <v>6440</v>
      </c>
      <c r="U2557" s="1" t="str">
        <f t="shared" si="132"/>
        <v>'703</v>
      </c>
      <c r="AI2557" s="1"/>
      <c r="AM2557" s="1" t="s">
        <v>4631</v>
      </c>
    </row>
    <row r="2558" spans="1:39" x14ac:dyDescent="0.2">
      <c r="A2558" s="21" t="s">
        <v>4633</v>
      </c>
      <c r="B2558" s="21" t="s">
        <v>4634</v>
      </c>
      <c r="C2558" s="58">
        <v>0</v>
      </c>
      <c r="D2558" s="58">
        <v>0</v>
      </c>
      <c r="E2558" s="58">
        <v>0</v>
      </c>
      <c r="F2558" s="58">
        <v>16755.41</v>
      </c>
      <c r="G2558" s="58">
        <v>0</v>
      </c>
      <c r="H2558" s="58">
        <v>16755.41</v>
      </c>
      <c r="I2558" s="58">
        <v>0</v>
      </c>
      <c r="J2558" s="58">
        <v>16755.41</v>
      </c>
      <c r="K2558" s="64">
        <f t="shared" si="131"/>
        <v>-16755.41</v>
      </c>
      <c r="L2558" s="21" t="s">
        <v>6732</v>
      </c>
      <c r="M2558" s="26" t="s">
        <v>6938</v>
      </c>
      <c r="N2558" s="21" t="s">
        <v>6805</v>
      </c>
      <c r="O2558" s="21" t="s">
        <v>6734</v>
      </c>
      <c r="P2558" s="21" t="s">
        <v>6440</v>
      </c>
      <c r="U2558" s="1" t="str">
        <f t="shared" si="132"/>
        <v>'703</v>
      </c>
      <c r="AI2558" s="1"/>
      <c r="AM2558" s="1" t="s">
        <v>4633</v>
      </c>
    </row>
    <row r="2559" spans="1:39" x14ac:dyDescent="0.2">
      <c r="A2559" s="21" t="s">
        <v>4635</v>
      </c>
      <c r="B2559" s="21" t="s">
        <v>4636</v>
      </c>
      <c r="C2559" s="58">
        <v>0</v>
      </c>
      <c r="D2559" s="58">
        <v>0</v>
      </c>
      <c r="E2559" s="58">
        <v>0</v>
      </c>
      <c r="F2559" s="58">
        <v>576814.44999999995</v>
      </c>
      <c r="G2559" s="58">
        <v>0</v>
      </c>
      <c r="H2559" s="58">
        <v>576814.44999999995</v>
      </c>
      <c r="I2559" s="58">
        <v>0</v>
      </c>
      <c r="J2559" s="58">
        <v>576814.44999999995</v>
      </c>
      <c r="K2559" s="64">
        <f t="shared" si="131"/>
        <v>-576814.44999999995</v>
      </c>
      <c r="L2559" s="21" t="s">
        <v>6732</v>
      </c>
      <c r="M2559" s="26" t="s">
        <v>6938</v>
      </c>
      <c r="N2559" s="21" t="s">
        <v>6805</v>
      </c>
      <c r="O2559" s="21" t="s">
        <v>6734</v>
      </c>
      <c r="P2559" s="21" t="s">
        <v>6440</v>
      </c>
      <c r="U2559" s="1" t="str">
        <f t="shared" si="132"/>
        <v>'703</v>
      </c>
      <c r="AI2559" s="1"/>
      <c r="AM2559" s="1" t="s">
        <v>4635</v>
      </c>
    </row>
    <row r="2560" spans="1:39" x14ac:dyDescent="0.2">
      <c r="A2560" s="21" t="s">
        <v>4637</v>
      </c>
      <c r="B2560" s="21" t="s">
        <v>4638</v>
      </c>
      <c r="C2560" s="58">
        <v>0</v>
      </c>
      <c r="D2560" s="58">
        <v>0</v>
      </c>
      <c r="E2560" s="58">
        <v>0</v>
      </c>
      <c r="F2560" s="58">
        <v>21187832.149999999</v>
      </c>
      <c r="G2560" s="58">
        <v>0</v>
      </c>
      <c r="H2560" s="58">
        <v>21187832.149999999</v>
      </c>
      <c r="I2560" s="58">
        <v>0</v>
      </c>
      <c r="J2560" s="58">
        <v>21187832.149999999</v>
      </c>
      <c r="K2560" s="64">
        <f t="shared" si="131"/>
        <v>-21187832.149999999</v>
      </c>
      <c r="L2560" s="21" t="s">
        <v>6732</v>
      </c>
      <c r="M2560" s="26" t="s">
        <v>6938</v>
      </c>
      <c r="N2560" s="21" t="s">
        <v>6805</v>
      </c>
      <c r="O2560" s="21" t="s">
        <v>6734</v>
      </c>
      <c r="P2560" s="21" t="s">
        <v>6440</v>
      </c>
      <c r="U2560" s="1" t="str">
        <f t="shared" si="132"/>
        <v>'703</v>
      </c>
      <c r="AI2560" s="1"/>
      <c r="AM2560" s="1" t="s">
        <v>4637</v>
      </c>
    </row>
    <row r="2561" spans="1:39" x14ac:dyDescent="0.2">
      <c r="A2561" s="21" t="s">
        <v>4639</v>
      </c>
      <c r="B2561" s="21" t="s">
        <v>4640</v>
      </c>
      <c r="C2561" s="58">
        <v>0</v>
      </c>
      <c r="D2561" s="58">
        <v>0</v>
      </c>
      <c r="E2561" s="58">
        <v>0</v>
      </c>
      <c r="F2561" s="58">
        <v>444025.28</v>
      </c>
      <c r="G2561" s="58">
        <v>0</v>
      </c>
      <c r="H2561" s="58">
        <v>444025.28</v>
      </c>
      <c r="I2561" s="58">
        <v>0</v>
      </c>
      <c r="J2561" s="58">
        <v>444025.28</v>
      </c>
      <c r="K2561" s="64">
        <f t="shared" si="131"/>
        <v>-444025.28</v>
      </c>
      <c r="L2561" s="21" t="s">
        <v>6732</v>
      </c>
      <c r="M2561" s="26" t="s">
        <v>6938</v>
      </c>
      <c r="N2561" s="21" t="s">
        <v>6805</v>
      </c>
      <c r="O2561" s="21" t="s">
        <v>6734</v>
      </c>
      <c r="P2561" s="21" t="s">
        <v>6440</v>
      </c>
      <c r="U2561" s="1" t="str">
        <f t="shared" si="132"/>
        <v>'703</v>
      </c>
      <c r="AI2561" s="1"/>
      <c r="AM2561" s="1" t="s">
        <v>4639</v>
      </c>
    </row>
    <row r="2562" spans="1:39" x14ac:dyDescent="0.2">
      <c r="A2562" s="21" t="s">
        <v>4641</v>
      </c>
      <c r="B2562" s="21" t="s">
        <v>4642</v>
      </c>
      <c r="C2562" s="58">
        <v>0</v>
      </c>
      <c r="D2562" s="58">
        <v>0</v>
      </c>
      <c r="E2562" s="58">
        <v>0</v>
      </c>
      <c r="F2562" s="58">
        <v>6778.37</v>
      </c>
      <c r="G2562" s="58">
        <v>0</v>
      </c>
      <c r="H2562" s="58">
        <v>6778.37</v>
      </c>
      <c r="I2562" s="58">
        <v>0</v>
      </c>
      <c r="J2562" s="58">
        <v>6778.37</v>
      </c>
      <c r="K2562" s="64">
        <f t="shared" si="131"/>
        <v>-6778.37</v>
      </c>
      <c r="L2562" s="21" t="s">
        <v>6732</v>
      </c>
      <c r="M2562" s="26" t="s">
        <v>6938</v>
      </c>
      <c r="N2562" s="21" t="s">
        <v>6805</v>
      </c>
      <c r="O2562" s="21" t="s">
        <v>6734</v>
      </c>
      <c r="P2562" s="21" t="s">
        <v>6440</v>
      </c>
      <c r="U2562" s="1" t="str">
        <f t="shared" si="132"/>
        <v>'703</v>
      </c>
      <c r="AI2562" s="1"/>
      <c r="AM2562" s="1" t="s">
        <v>4641</v>
      </c>
    </row>
    <row r="2563" spans="1:39" x14ac:dyDescent="0.2">
      <c r="A2563" s="21" t="s">
        <v>4643</v>
      </c>
      <c r="B2563" s="21" t="s">
        <v>4644</v>
      </c>
      <c r="C2563" s="58">
        <v>0</v>
      </c>
      <c r="D2563" s="58">
        <v>0</v>
      </c>
      <c r="E2563" s="58">
        <v>0</v>
      </c>
      <c r="F2563" s="58">
        <v>2735216.61</v>
      </c>
      <c r="G2563" s="58">
        <v>0</v>
      </c>
      <c r="H2563" s="58">
        <v>2735216.61</v>
      </c>
      <c r="I2563" s="58">
        <v>0</v>
      </c>
      <c r="J2563" s="58">
        <v>2735216.61</v>
      </c>
      <c r="K2563" s="64">
        <f t="shared" si="131"/>
        <v>-2735216.61</v>
      </c>
      <c r="L2563" s="21" t="s">
        <v>6732</v>
      </c>
      <c r="M2563" s="26" t="s">
        <v>6938</v>
      </c>
      <c r="N2563" s="21" t="s">
        <v>6805</v>
      </c>
      <c r="O2563" s="21" t="s">
        <v>6734</v>
      </c>
      <c r="P2563" s="21" t="s">
        <v>6440</v>
      </c>
      <c r="U2563" s="1" t="str">
        <f t="shared" si="132"/>
        <v>'703</v>
      </c>
      <c r="AI2563" s="1"/>
      <c r="AM2563" s="1" t="s">
        <v>4643</v>
      </c>
    </row>
    <row r="2564" spans="1:39" x14ac:dyDescent="0.2">
      <c r="A2564" s="21" t="s">
        <v>4645</v>
      </c>
      <c r="B2564" s="21" t="s">
        <v>4646</v>
      </c>
      <c r="C2564" s="58">
        <v>0</v>
      </c>
      <c r="D2564" s="58">
        <v>0</v>
      </c>
      <c r="E2564" s="58">
        <v>0</v>
      </c>
      <c r="F2564" s="58">
        <v>122102.41</v>
      </c>
      <c r="G2564" s="58">
        <v>0</v>
      </c>
      <c r="H2564" s="58">
        <v>122102.41</v>
      </c>
      <c r="I2564" s="58">
        <v>0</v>
      </c>
      <c r="J2564" s="58">
        <v>122102.41</v>
      </c>
      <c r="K2564" s="64">
        <f t="shared" si="131"/>
        <v>-122102.41</v>
      </c>
      <c r="L2564" s="21" t="s">
        <v>6732</v>
      </c>
      <c r="M2564" s="26" t="s">
        <v>6938</v>
      </c>
      <c r="N2564" s="21" t="s">
        <v>6805</v>
      </c>
      <c r="O2564" s="21" t="s">
        <v>6734</v>
      </c>
      <c r="P2564" s="21" t="s">
        <v>6440</v>
      </c>
      <c r="U2564" s="1" t="str">
        <f t="shared" si="132"/>
        <v>'703</v>
      </c>
      <c r="AI2564" s="1"/>
      <c r="AM2564" s="1" t="s">
        <v>4645</v>
      </c>
    </row>
    <row r="2565" spans="1:39" x14ac:dyDescent="0.2">
      <c r="A2565" s="21" t="s">
        <v>6341</v>
      </c>
      <c r="B2565" s="21" t="s">
        <v>6342</v>
      </c>
      <c r="C2565" s="58">
        <v>0</v>
      </c>
      <c r="D2565" s="58">
        <v>0</v>
      </c>
      <c r="E2565" s="58">
        <v>0</v>
      </c>
      <c r="F2565" s="58">
        <v>751.11</v>
      </c>
      <c r="G2565" s="58">
        <v>0</v>
      </c>
      <c r="H2565" s="58">
        <v>751.11</v>
      </c>
      <c r="I2565" s="58">
        <v>0</v>
      </c>
      <c r="J2565" s="58">
        <v>751.11</v>
      </c>
      <c r="K2565" s="64">
        <f t="shared" si="131"/>
        <v>-751.11</v>
      </c>
      <c r="L2565" s="21" t="s">
        <v>6732</v>
      </c>
      <c r="M2565" s="26" t="s">
        <v>6938</v>
      </c>
      <c r="N2565" s="21" t="s">
        <v>6805</v>
      </c>
      <c r="O2565" s="21" t="s">
        <v>6734</v>
      </c>
      <c r="P2565" s="21" t="s">
        <v>6440</v>
      </c>
      <c r="U2565" s="1" t="str">
        <f t="shared" si="132"/>
        <v>'703</v>
      </c>
      <c r="AI2565" s="1"/>
      <c r="AM2565" s="1" t="e">
        <v>#N/A</v>
      </c>
    </row>
    <row r="2566" spans="1:39" x14ac:dyDescent="0.2">
      <c r="A2566" s="21" t="s">
        <v>6343</v>
      </c>
      <c r="B2566" s="21" t="s">
        <v>6344</v>
      </c>
      <c r="C2566" s="58">
        <v>0</v>
      </c>
      <c r="D2566" s="58">
        <v>0</v>
      </c>
      <c r="E2566" s="58">
        <v>0</v>
      </c>
      <c r="F2566" s="58">
        <v>804.16</v>
      </c>
      <c r="G2566" s="58">
        <v>0</v>
      </c>
      <c r="H2566" s="58">
        <v>804.16</v>
      </c>
      <c r="I2566" s="58">
        <v>0</v>
      </c>
      <c r="J2566" s="58">
        <v>804.16</v>
      </c>
      <c r="K2566" s="64">
        <f t="shared" si="131"/>
        <v>-804.16</v>
      </c>
      <c r="L2566" s="21" t="s">
        <v>6732</v>
      </c>
      <c r="M2566" s="26" t="s">
        <v>6938</v>
      </c>
      <c r="N2566" s="21" t="s">
        <v>6805</v>
      </c>
      <c r="O2566" s="21" t="s">
        <v>6734</v>
      </c>
      <c r="P2566" s="21" t="s">
        <v>6440</v>
      </c>
      <c r="U2566" s="1" t="str">
        <f t="shared" si="132"/>
        <v>'703</v>
      </c>
      <c r="AI2566" s="1"/>
      <c r="AM2566" s="1" t="e">
        <v>#N/A</v>
      </c>
    </row>
    <row r="2567" spans="1:39" x14ac:dyDescent="0.2">
      <c r="A2567" s="21" t="s">
        <v>4647</v>
      </c>
      <c r="B2567" s="21" t="s">
        <v>4648</v>
      </c>
      <c r="C2567" s="58">
        <v>0</v>
      </c>
      <c r="D2567" s="58">
        <v>0</v>
      </c>
      <c r="E2567" s="58">
        <v>0</v>
      </c>
      <c r="F2567" s="58">
        <v>5790.65</v>
      </c>
      <c r="G2567" s="58">
        <v>0</v>
      </c>
      <c r="H2567" s="58">
        <v>5790.65</v>
      </c>
      <c r="I2567" s="58">
        <v>0</v>
      </c>
      <c r="J2567" s="58">
        <v>5790.65</v>
      </c>
      <c r="K2567" s="64">
        <f t="shared" ref="K2567:K2630" si="133">I2567-J2567</f>
        <v>-5790.65</v>
      </c>
      <c r="L2567" s="21" t="s">
        <v>6732</v>
      </c>
      <c r="M2567" s="26" t="s">
        <v>6938</v>
      </c>
      <c r="N2567" s="21" t="s">
        <v>6805</v>
      </c>
      <c r="O2567" s="21" t="s">
        <v>6734</v>
      </c>
      <c r="P2567" s="21" t="s">
        <v>6440</v>
      </c>
      <c r="U2567" s="1" t="str">
        <f t="shared" ref="U2567:U2630" si="134">LEFT(A2567,4)</f>
        <v>'703</v>
      </c>
      <c r="AI2567" s="1"/>
      <c r="AM2567" s="1" t="s">
        <v>4647</v>
      </c>
    </row>
    <row r="2568" spans="1:39" x14ac:dyDescent="0.2">
      <c r="A2568" s="21" t="s">
        <v>4649</v>
      </c>
      <c r="B2568" s="21" t="s">
        <v>4650</v>
      </c>
      <c r="C2568" s="58">
        <v>0</v>
      </c>
      <c r="D2568" s="58">
        <v>0</v>
      </c>
      <c r="E2568" s="58">
        <v>0</v>
      </c>
      <c r="F2568" s="58">
        <v>2210.61</v>
      </c>
      <c r="G2568" s="58">
        <v>0</v>
      </c>
      <c r="H2568" s="58">
        <v>2210.61</v>
      </c>
      <c r="I2568" s="58">
        <v>0</v>
      </c>
      <c r="J2568" s="58">
        <v>2210.61</v>
      </c>
      <c r="K2568" s="64">
        <f t="shared" si="133"/>
        <v>-2210.61</v>
      </c>
      <c r="L2568" s="21" t="s">
        <v>6732</v>
      </c>
      <c r="M2568" s="26" t="s">
        <v>6938</v>
      </c>
      <c r="N2568" s="21" t="s">
        <v>6805</v>
      </c>
      <c r="O2568" s="21" t="s">
        <v>6734</v>
      </c>
      <c r="P2568" s="21" t="s">
        <v>6440</v>
      </c>
      <c r="U2568" s="1" t="str">
        <f t="shared" si="134"/>
        <v>'703</v>
      </c>
      <c r="AI2568" s="1"/>
      <c r="AM2568" s="1" t="s">
        <v>4649</v>
      </c>
    </row>
    <row r="2569" spans="1:39" x14ac:dyDescent="0.2">
      <c r="A2569" s="21" t="s">
        <v>4651</v>
      </c>
      <c r="B2569" s="21" t="s">
        <v>4652</v>
      </c>
      <c r="C2569" s="58">
        <v>0</v>
      </c>
      <c r="D2569" s="58">
        <v>0</v>
      </c>
      <c r="E2569" s="58">
        <v>0</v>
      </c>
      <c r="F2569" s="58">
        <v>376920.22</v>
      </c>
      <c r="G2569" s="58">
        <v>0</v>
      </c>
      <c r="H2569" s="58">
        <v>376920.22</v>
      </c>
      <c r="I2569" s="58">
        <v>0</v>
      </c>
      <c r="J2569" s="58">
        <v>376920.22</v>
      </c>
      <c r="K2569" s="64">
        <f t="shared" si="133"/>
        <v>-376920.22</v>
      </c>
      <c r="L2569" s="21" t="s">
        <v>6732</v>
      </c>
      <c r="M2569" s="26" t="s">
        <v>6938</v>
      </c>
      <c r="N2569" s="21" t="s">
        <v>6805</v>
      </c>
      <c r="O2569" s="21" t="s">
        <v>6734</v>
      </c>
      <c r="P2569" s="21" t="s">
        <v>6440</v>
      </c>
      <c r="U2569" s="1" t="str">
        <f t="shared" si="134"/>
        <v>'703</v>
      </c>
      <c r="AI2569" s="1"/>
      <c r="AM2569" s="1" t="s">
        <v>4651</v>
      </c>
    </row>
    <row r="2570" spans="1:39" x14ac:dyDescent="0.2">
      <c r="A2570" s="21" t="s">
        <v>4653</v>
      </c>
      <c r="B2570" s="21" t="s">
        <v>4654</v>
      </c>
      <c r="C2570" s="58">
        <v>0</v>
      </c>
      <c r="D2570" s="58">
        <v>0</v>
      </c>
      <c r="E2570" s="58">
        <v>0</v>
      </c>
      <c r="F2570" s="58">
        <v>61035.11</v>
      </c>
      <c r="G2570" s="58">
        <v>0</v>
      </c>
      <c r="H2570" s="58">
        <v>61035.11</v>
      </c>
      <c r="I2570" s="58">
        <v>0</v>
      </c>
      <c r="J2570" s="58">
        <v>61035.11</v>
      </c>
      <c r="K2570" s="64">
        <f t="shared" si="133"/>
        <v>-61035.11</v>
      </c>
      <c r="L2570" s="21" t="s">
        <v>6732</v>
      </c>
      <c r="M2570" s="26" t="s">
        <v>6938</v>
      </c>
      <c r="N2570" s="21" t="s">
        <v>6805</v>
      </c>
      <c r="O2570" s="21" t="s">
        <v>6734</v>
      </c>
      <c r="P2570" s="21" t="s">
        <v>6440</v>
      </c>
      <c r="U2570" s="1" t="str">
        <f t="shared" si="134"/>
        <v>'703</v>
      </c>
      <c r="AI2570" s="1"/>
      <c r="AM2570" s="1" t="s">
        <v>4653</v>
      </c>
    </row>
    <row r="2571" spans="1:39" x14ac:dyDescent="0.2">
      <c r="A2571" s="21" t="s">
        <v>4655</v>
      </c>
      <c r="B2571" s="21" t="s">
        <v>4656</v>
      </c>
      <c r="C2571" s="58">
        <v>0</v>
      </c>
      <c r="D2571" s="58">
        <v>0</v>
      </c>
      <c r="E2571" s="58">
        <v>0</v>
      </c>
      <c r="F2571" s="58">
        <v>174825.5</v>
      </c>
      <c r="G2571" s="58">
        <v>0</v>
      </c>
      <c r="H2571" s="58">
        <v>174825.5</v>
      </c>
      <c r="I2571" s="58">
        <v>0</v>
      </c>
      <c r="J2571" s="58">
        <v>174825.5</v>
      </c>
      <c r="K2571" s="64">
        <f t="shared" si="133"/>
        <v>-174825.5</v>
      </c>
      <c r="L2571" s="21" t="s">
        <v>6732</v>
      </c>
      <c r="M2571" s="26" t="s">
        <v>6938</v>
      </c>
      <c r="N2571" s="21" t="s">
        <v>6805</v>
      </c>
      <c r="O2571" s="21" t="s">
        <v>6734</v>
      </c>
      <c r="P2571" s="21" t="s">
        <v>6440</v>
      </c>
      <c r="U2571" s="1" t="str">
        <f t="shared" si="134"/>
        <v>'703</v>
      </c>
      <c r="AI2571" s="1"/>
      <c r="AM2571" s="1" t="s">
        <v>4655</v>
      </c>
    </row>
    <row r="2572" spans="1:39" x14ac:dyDescent="0.2">
      <c r="A2572" s="21" t="s">
        <v>4657</v>
      </c>
      <c r="B2572" s="21" t="s">
        <v>4658</v>
      </c>
      <c r="C2572" s="58">
        <v>0</v>
      </c>
      <c r="D2572" s="58">
        <v>0</v>
      </c>
      <c r="E2572" s="58">
        <v>0</v>
      </c>
      <c r="F2572" s="58">
        <v>7769.43</v>
      </c>
      <c r="G2572" s="58">
        <v>0</v>
      </c>
      <c r="H2572" s="58">
        <v>7769.43</v>
      </c>
      <c r="I2572" s="58">
        <v>0</v>
      </c>
      <c r="J2572" s="58">
        <v>7769.43</v>
      </c>
      <c r="K2572" s="64">
        <f t="shared" si="133"/>
        <v>-7769.43</v>
      </c>
      <c r="L2572" s="21" t="s">
        <v>6732</v>
      </c>
      <c r="M2572" s="26" t="s">
        <v>6938</v>
      </c>
      <c r="N2572" s="21" t="s">
        <v>6805</v>
      </c>
      <c r="O2572" s="21" t="s">
        <v>6734</v>
      </c>
      <c r="P2572" s="21" t="s">
        <v>6440</v>
      </c>
      <c r="U2572" s="1" t="str">
        <f t="shared" si="134"/>
        <v>'703</v>
      </c>
      <c r="AI2572" s="1"/>
      <c r="AM2572" s="1" t="s">
        <v>4657</v>
      </c>
    </row>
    <row r="2573" spans="1:39" x14ac:dyDescent="0.2">
      <c r="A2573" s="21" t="s">
        <v>4659</v>
      </c>
      <c r="B2573" s="21" t="s">
        <v>4660</v>
      </c>
      <c r="C2573" s="58">
        <v>0</v>
      </c>
      <c r="D2573" s="58">
        <v>0</v>
      </c>
      <c r="E2573" s="58">
        <v>0</v>
      </c>
      <c r="F2573" s="58">
        <v>57142.5</v>
      </c>
      <c r="G2573" s="58">
        <v>0</v>
      </c>
      <c r="H2573" s="58">
        <v>57142.5</v>
      </c>
      <c r="I2573" s="58">
        <v>0</v>
      </c>
      <c r="J2573" s="58">
        <v>57142.5</v>
      </c>
      <c r="K2573" s="64">
        <f t="shared" si="133"/>
        <v>-57142.5</v>
      </c>
      <c r="L2573" s="21" t="s">
        <v>6732</v>
      </c>
      <c r="M2573" s="26" t="s">
        <v>6938</v>
      </c>
      <c r="N2573" s="21" t="s">
        <v>6805</v>
      </c>
      <c r="O2573" s="21" t="s">
        <v>6734</v>
      </c>
      <c r="P2573" s="21" t="s">
        <v>6442</v>
      </c>
      <c r="U2573" s="1" t="str">
        <f t="shared" si="134"/>
        <v>'703</v>
      </c>
      <c r="AI2573" s="1"/>
      <c r="AM2573" s="1" t="s">
        <v>4659</v>
      </c>
    </row>
    <row r="2574" spans="1:39" x14ac:dyDescent="0.2">
      <c r="A2574" s="21" t="s">
        <v>4661</v>
      </c>
      <c r="B2574" s="21" t="s">
        <v>4662</v>
      </c>
      <c r="C2574" s="58">
        <v>0</v>
      </c>
      <c r="D2574" s="58">
        <v>0</v>
      </c>
      <c r="E2574" s="58">
        <v>0</v>
      </c>
      <c r="F2574" s="58">
        <v>2.6</v>
      </c>
      <c r="G2574" s="58">
        <v>0</v>
      </c>
      <c r="H2574" s="58">
        <v>2.6</v>
      </c>
      <c r="I2574" s="58">
        <v>0</v>
      </c>
      <c r="J2574" s="58">
        <v>2.6</v>
      </c>
      <c r="K2574" s="64">
        <f t="shared" si="133"/>
        <v>-2.6</v>
      </c>
      <c r="L2574" s="21" t="s">
        <v>6732</v>
      </c>
      <c r="M2574" s="26" t="s">
        <v>6938</v>
      </c>
      <c r="N2574" s="21" t="s">
        <v>6805</v>
      </c>
      <c r="O2574" s="21" t="s">
        <v>6734</v>
      </c>
      <c r="P2574" s="21" t="s">
        <v>6442</v>
      </c>
      <c r="U2574" s="1" t="str">
        <f t="shared" si="134"/>
        <v>'703</v>
      </c>
      <c r="AI2574" s="1"/>
      <c r="AM2574" s="1" t="s">
        <v>4661</v>
      </c>
    </row>
    <row r="2575" spans="1:39" x14ac:dyDescent="0.2">
      <c r="A2575" s="21" t="s">
        <v>4663</v>
      </c>
      <c r="B2575" s="21" t="s">
        <v>4664</v>
      </c>
      <c r="C2575" s="58">
        <v>0</v>
      </c>
      <c r="D2575" s="58">
        <v>0</v>
      </c>
      <c r="E2575" s="58">
        <v>0</v>
      </c>
      <c r="F2575" s="58">
        <v>424886.47</v>
      </c>
      <c r="G2575" s="58">
        <v>0</v>
      </c>
      <c r="H2575" s="58">
        <v>424886.47</v>
      </c>
      <c r="I2575" s="58">
        <v>0</v>
      </c>
      <c r="J2575" s="58">
        <v>424886.47</v>
      </c>
      <c r="K2575" s="64">
        <f t="shared" si="133"/>
        <v>-424886.47</v>
      </c>
      <c r="L2575" s="21" t="s">
        <v>6732</v>
      </c>
      <c r="M2575" s="26" t="s">
        <v>6938</v>
      </c>
      <c r="N2575" s="21" t="s">
        <v>6805</v>
      </c>
      <c r="O2575" s="21" t="s">
        <v>6734</v>
      </c>
      <c r="P2575" s="21" t="s">
        <v>6442</v>
      </c>
      <c r="U2575" s="1" t="str">
        <f t="shared" si="134"/>
        <v>'703</v>
      </c>
      <c r="AI2575" s="1"/>
      <c r="AM2575" s="1" t="s">
        <v>4663</v>
      </c>
    </row>
    <row r="2576" spans="1:39" x14ac:dyDescent="0.2">
      <c r="A2576" s="21" t="s">
        <v>4665</v>
      </c>
      <c r="B2576" s="21" t="s">
        <v>4666</v>
      </c>
      <c r="C2576" s="58">
        <v>0</v>
      </c>
      <c r="D2576" s="58">
        <v>0</v>
      </c>
      <c r="E2576" s="58">
        <v>0</v>
      </c>
      <c r="F2576" s="58">
        <v>5339.21</v>
      </c>
      <c r="G2576" s="58">
        <v>0</v>
      </c>
      <c r="H2576" s="58">
        <v>5339.21</v>
      </c>
      <c r="I2576" s="58">
        <v>0</v>
      </c>
      <c r="J2576" s="58">
        <v>5339.21</v>
      </c>
      <c r="K2576" s="64">
        <f t="shared" si="133"/>
        <v>-5339.21</v>
      </c>
      <c r="L2576" s="21" t="s">
        <v>6732</v>
      </c>
      <c r="M2576" s="26" t="s">
        <v>6938</v>
      </c>
      <c r="N2576" s="21" t="s">
        <v>6805</v>
      </c>
      <c r="O2576" s="21" t="s">
        <v>6734</v>
      </c>
      <c r="P2576" s="21" t="s">
        <v>6442</v>
      </c>
      <c r="U2576" s="1" t="str">
        <f t="shared" si="134"/>
        <v>'703</v>
      </c>
      <c r="AI2576" s="1"/>
      <c r="AM2576" s="1" t="s">
        <v>4665</v>
      </c>
    </row>
    <row r="2577" spans="1:39" x14ac:dyDescent="0.2">
      <c r="A2577" s="21" t="s">
        <v>4667</v>
      </c>
      <c r="B2577" s="21" t="s">
        <v>4668</v>
      </c>
      <c r="C2577" s="58">
        <v>0</v>
      </c>
      <c r="D2577" s="58">
        <v>0</v>
      </c>
      <c r="E2577" s="58">
        <v>0</v>
      </c>
      <c r="F2577" s="58">
        <v>2508.89</v>
      </c>
      <c r="G2577" s="58">
        <v>0</v>
      </c>
      <c r="H2577" s="58">
        <v>2508.89</v>
      </c>
      <c r="I2577" s="58">
        <v>0</v>
      </c>
      <c r="J2577" s="58">
        <v>2508.89</v>
      </c>
      <c r="K2577" s="64">
        <f t="shared" si="133"/>
        <v>-2508.89</v>
      </c>
      <c r="L2577" s="21" t="s">
        <v>6732</v>
      </c>
      <c r="M2577" s="26" t="s">
        <v>6938</v>
      </c>
      <c r="N2577" s="21" t="s">
        <v>6805</v>
      </c>
      <c r="O2577" s="21" t="s">
        <v>6734</v>
      </c>
      <c r="P2577" s="21" t="s">
        <v>6442</v>
      </c>
      <c r="U2577" s="1" t="str">
        <f t="shared" si="134"/>
        <v>'703</v>
      </c>
      <c r="AI2577" s="1"/>
      <c r="AM2577" s="1" t="s">
        <v>4667</v>
      </c>
    </row>
    <row r="2578" spans="1:39" x14ac:dyDescent="0.2">
      <c r="A2578" s="21" t="s">
        <v>4669</v>
      </c>
      <c r="B2578" s="21" t="s">
        <v>4670</v>
      </c>
      <c r="C2578" s="58">
        <v>0</v>
      </c>
      <c r="D2578" s="58">
        <v>0</v>
      </c>
      <c r="E2578" s="58">
        <v>0</v>
      </c>
      <c r="F2578" s="58">
        <v>2.06</v>
      </c>
      <c r="G2578" s="58">
        <v>0</v>
      </c>
      <c r="H2578" s="58">
        <v>2.06</v>
      </c>
      <c r="I2578" s="58">
        <v>0</v>
      </c>
      <c r="J2578" s="58">
        <v>2.06</v>
      </c>
      <c r="K2578" s="64">
        <f t="shared" si="133"/>
        <v>-2.06</v>
      </c>
      <c r="L2578" s="21" t="s">
        <v>6732</v>
      </c>
      <c r="M2578" s="26" t="s">
        <v>6938</v>
      </c>
      <c r="N2578" s="21" t="s">
        <v>6805</v>
      </c>
      <c r="O2578" s="21" t="s">
        <v>6734</v>
      </c>
      <c r="P2578" s="21" t="s">
        <v>6442</v>
      </c>
      <c r="U2578" s="1" t="str">
        <f t="shared" si="134"/>
        <v>'703</v>
      </c>
      <c r="AI2578" s="1"/>
      <c r="AM2578" s="1" t="s">
        <v>4669</v>
      </c>
    </row>
    <row r="2579" spans="1:39" x14ac:dyDescent="0.2">
      <c r="A2579" s="21" t="s">
        <v>4671</v>
      </c>
      <c r="B2579" s="21" t="s">
        <v>4672</v>
      </c>
      <c r="C2579" s="58">
        <v>0</v>
      </c>
      <c r="D2579" s="58">
        <v>0</v>
      </c>
      <c r="E2579" s="58">
        <v>0</v>
      </c>
      <c r="F2579" s="58">
        <v>11441.04</v>
      </c>
      <c r="G2579" s="58">
        <v>0</v>
      </c>
      <c r="H2579" s="58">
        <v>11441.04</v>
      </c>
      <c r="I2579" s="58">
        <v>0</v>
      </c>
      <c r="J2579" s="58">
        <v>11441.04</v>
      </c>
      <c r="K2579" s="64">
        <f t="shared" si="133"/>
        <v>-11441.04</v>
      </c>
      <c r="L2579" s="21" t="s">
        <v>6732</v>
      </c>
      <c r="M2579" s="26" t="s">
        <v>6938</v>
      </c>
      <c r="N2579" s="21" t="s">
        <v>6805</v>
      </c>
      <c r="O2579" s="21" t="s">
        <v>6734</v>
      </c>
      <c r="P2579" s="21" t="s">
        <v>6442</v>
      </c>
      <c r="U2579" s="1" t="str">
        <f t="shared" si="134"/>
        <v>'703</v>
      </c>
      <c r="AI2579" s="1"/>
      <c r="AM2579" s="1" t="s">
        <v>4671</v>
      </c>
    </row>
    <row r="2580" spans="1:39" x14ac:dyDescent="0.2">
      <c r="A2580" s="21" t="s">
        <v>4673</v>
      </c>
      <c r="B2580" s="21" t="s">
        <v>4674</v>
      </c>
      <c r="C2580" s="58">
        <v>0</v>
      </c>
      <c r="D2580" s="58">
        <v>0</v>
      </c>
      <c r="E2580" s="58">
        <v>0</v>
      </c>
      <c r="F2580" s="58">
        <v>2.44</v>
      </c>
      <c r="G2580" s="58">
        <v>0</v>
      </c>
      <c r="H2580" s="58">
        <v>2.44</v>
      </c>
      <c r="I2580" s="58">
        <v>0</v>
      </c>
      <c r="J2580" s="58">
        <v>2.44</v>
      </c>
      <c r="K2580" s="64">
        <f t="shared" si="133"/>
        <v>-2.44</v>
      </c>
      <c r="L2580" s="21" t="s">
        <v>6732</v>
      </c>
      <c r="M2580" s="26" t="s">
        <v>6938</v>
      </c>
      <c r="N2580" s="21" t="s">
        <v>6805</v>
      </c>
      <c r="O2580" s="21" t="s">
        <v>6734</v>
      </c>
      <c r="P2580" s="21" t="s">
        <v>6442</v>
      </c>
      <c r="U2580" s="1" t="str">
        <f t="shared" si="134"/>
        <v>'703</v>
      </c>
      <c r="AI2580" s="1"/>
      <c r="AM2580" s="1" t="s">
        <v>4673</v>
      </c>
    </row>
    <row r="2581" spans="1:39" x14ac:dyDescent="0.2">
      <c r="A2581" s="21" t="s">
        <v>4675</v>
      </c>
      <c r="B2581" s="21" t="s">
        <v>4676</v>
      </c>
      <c r="C2581" s="58">
        <v>0</v>
      </c>
      <c r="D2581" s="58">
        <v>0</v>
      </c>
      <c r="E2581" s="58">
        <v>0</v>
      </c>
      <c r="F2581" s="58">
        <v>16562.79</v>
      </c>
      <c r="G2581" s="58">
        <v>0</v>
      </c>
      <c r="H2581" s="58">
        <v>16562.79</v>
      </c>
      <c r="I2581" s="58">
        <v>0</v>
      </c>
      <c r="J2581" s="58">
        <v>16562.79</v>
      </c>
      <c r="K2581" s="64">
        <f t="shared" si="133"/>
        <v>-16562.79</v>
      </c>
      <c r="L2581" s="21" t="s">
        <v>6732</v>
      </c>
      <c r="M2581" s="26" t="s">
        <v>6938</v>
      </c>
      <c r="N2581" s="21" t="s">
        <v>6805</v>
      </c>
      <c r="O2581" s="21" t="s">
        <v>6734</v>
      </c>
      <c r="P2581" s="21" t="s">
        <v>6442</v>
      </c>
      <c r="U2581" s="1" t="str">
        <f t="shared" si="134"/>
        <v>'703</v>
      </c>
      <c r="AI2581" s="1"/>
      <c r="AM2581" s="1" t="s">
        <v>4675</v>
      </c>
    </row>
    <row r="2582" spans="1:39" x14ac:dyDescent="0.2">
      <c r="A2582" s="21" t="s">
        <v>4677</v>
      </c>
      <c r="B2582" s="21" t="s">
        <v>4678</v>
      </c>
      <c r="C2582" s="58">
        <v>0</v>
      </c>
      <c r="D2582" s="58">
        <v>0</v>
      </c>
      <c r="E2582" s="58">
        <v>0</v>
      </c>
      <c r="F2582" s="58">
        <v>1087.67</v>
      </c>
      <c r="G2582" s="58">
        <v>0</v>
      </c>
      <c r="H2582" s="58">
        <v>1087.67</v>
      </c>
      <c r="I2582" s="58">
        <v>0</v>
      </c>
      <c r="J2582" s="58">
        <v>1087.67</v>
      </c>
      <c r="K2582" s="64">
        <f t="shared" si="133"/>
        <v>-1087.67</v>
      </c>
      <c r="L2582" s="21" t="s">
        <v>6732</v>
      </c>
      <c r="M2582" s="26" t="s">
        <v>6938</v>
      </c>
      <c r="N2582" s="21" t="s">
        <v>6805</v>
      </c>
      <c r="O2582" s="21" t="s">
        <v>6734</v>
      </c>
      <c r="P2582" s="21" t="s">
        <v>6442</v>
      </c>
      <c r="U2582" s="1" t="str">
        <f t="shared" si="134"/>
        <v>'703</v>
      </c>
      <c r="AI2582" s="1"/>
      <c r="AM2582" s="1" t="s">
        <v>4677</v>
      </c>
    </row>
    <row r="2583" spans="1:39" x14ac:dyDescent="0.2">
      <c r="A2583" s="21" t="s">
        <v>4679</v>
      </c>
      <c r="B2583" s="21" t="s">
        <v>4680</v>
      </c>
      <c r="C2583" s="58">
        <v>0</v>
      </c>
      <c r="D2583" s="58">
        <v>0</v>
      </c>
      <c r="E2583" s="58">
        <v>0</v>
      </c>
      <c r="F2583" s="58">
        <v>668.72</v>
      </c>
      <c r="G2583" s="58">
        <v>0</v>
      </c>
      <c r="H2583" s="58">
        <v>668.72</v>
      </c>
      <c r="I2583" s="58">
        <v>0</v>
      </c>
      <c r="J2583" s="58">
        <v>668.72</v>
      </c>
      <c r="K2583" s="64">
        <f t="shared" si="133"/>
        <v>-668.72</v>
      </c>
      <c r="L2583" s="21" t="s">
        <v>6732</v>
      </c>
      <c r="M2583" s="26" t="s">
        <v>6938</v>
      </c>
      <c r="N2583" s="21" t="s">
        <v>6805</v>
      </c>
      <c r="O2583" s="21" t="s">
        <v>6734</v>
      </c>
      <c r="P2583" s="21" t="s">
        <v>6442</v>
      </c>
      <c r="U2583" s="1" t="str">
        <f t="shared" si="134"/>
        <v>'703</v>
      </c>
      <c r="AI2583" s="1"/>
      <c r="AM2583" s="1" t="s">
        <v>4679</v>
      </c>
    </row>
    <row r="2584" spans="1:39" x14ac:dyDescent="0.2">
      <c r="A2584" s="21" t="s">
        <v>4681</v>
      </c>
      <c r="B2584" s="21" t="s">
        <v>4682</v>
      </c>
      <c r="C2584" s="58">
        <v>0</v>
      </c>
      <c r="D2584" s="58">
        <v>0</v>
      </c>
      <c r="E2584" s="58">
        <v>0</v>
      </c>
      <c r="F2584" s="58">
        <v>113.66</v>
      </c>
      <c r="G2584" s="58">
        <v>0</v>
      </c>
      <c r="H2584" s="58">
        <v>113.66</v>
      </c>
      <c r="I2584" s="58">
        <v>0</v>
      </c>
      <c r="J2584" s="58">
        <v>113.66</v>
      </c>
      <c r="K2584" s="64">
        <f t="shared" si="133"/>
        <v>-113.66</v>
      </c>
      <c r="L2584" s="21" t="s">
        <v>6732</v>
      </c>
      <c r="M2584" s="26" t="s">
        <v>6938</v>
      </c>
      <c r="N2584" s="21" t="s">
        <v>6805</v>
      </c>
      <c r="O2584" s="21" t="s">
        <v>6734</v>
      </c>
      <c r="P2584" s="21" t="s">
        <v>6442</v>
      </c>
      <c r="U2584" s="1" t="str">
        <f t="shared" si="134"/>
        <v>'703</v>
      </c>
      <c r="AI2584" s="1"/>
      <c r="AM2584" s="1" t="s">
        <v>4681</v>
      </c>
    </row>
    <row r="2585" spans="1:39" x14ac:dyDescent="0.2">
      <c r="A2585" s="21" t="s">
        <v>4683</v>
      </c>
      <c r="B2585" s="21" t="s">
        <v>4684</v>
      </c>
      <c r="C2585" s="58">
        <v>0</v>
      </c>
      <c r="D2585" s="58">
        <v>0</v>
      </c>
      <c r="E2585" s="58">
        <v>0</v>
      </c>
      <c r="F2585" s="58">
        <v>19773428.440000001</v>
      </c>
      <c r="G2585" s="58">
        <v>0</v>
      </c>
      <c r="H2585" s="58">
        <v>19773428.440000001</v>
      </c>
      <c r="I2585" s="58">
        <v>0</v>
      </c>
      <c r="J2585" s="58">
        <v>19773428.440000001</v>
      </c>
      <c r="K2585" s="64">
        <f t="shared" si="133"/>
        <v>-19773428.440000001</v>
      </c>
      <c r="L2585" s="21" t="s">
        <v>6732</v>
      </c>
      <c r="M2585" s="26" t="s">
        <v>6938</v>
      </c>
      <c r="N2585" s="21" t="s">
        <v>6805</v>
      </c>
      <c r="O2585" s="21" t="s">
        <v>6734</v>
      </c>
      <c r="P2585" s="21" t="s">
        <v>6442</v>
      </c>
      <c r="U2585" s="1" t="str">
        <f t="shared" si="134"/>
        <v>'703</v>
      </c>
      <c r="AI2585" s="1"/>
      <c r="AM2585" s="1" t="s">
        <v>4683</v>
      </c>
    </row>
    <row r="2586" spans="1:39" x14ac:dyDescent="0.2">
      <c r="A2586" s="21" t="s">
        <v>4685</v>
      </c>
      <c r="B2586" s="21" t="s">
        <v>4686</v>
      </c>
      <c r="C2586" s="58">
        <v>0</v>
      </c>
      <c r="D2586" s="58">
        <v>0</v>
      </c>
      <c r="E2586" s="58">
        <v>0</v>
      </c>
      <c r="F2586" s="58">
        <v>69002.34</v>
      </c>
      <c r="G2586" s="58">
        <v>0</v>
      </c>
      <c r="H2586" s="58">
        <v>69002.34</v>
      </c>
      <c r="I2586" s="58">
        <v>0</v>
      </c>
      <c r="J2586" s="58">
        <v>69002.34</v>
      </c>
      <c r="K2586" s="64">
        <f t="shared" si="133"/>
        <v>-69002.34</v>
      </c>
      <c r="L2586" s="21" t="s">
        <v>6732</v>
      </c>
      <c r="M2586" s="26" t="s">
        <v>6938</v>
      </c>
      <c r="N2586" s="21" t="s">
        <v>6805</v>
      </c>
      <c r="O2586" s="21" t="s">
        <v>6734</v>
      </c>
      <c r="P2586" s="21" t="s">
        <v>6442</v>
      </c>
      <c r="U2586" s="1" t="str">
        <f t="shared" si="134"/>
        <v>'703</v>
      </c>
      <c r="AI2586" s="1"/>
      <c r="AM2586" s="1" t="s">
        <v>4685</v>
      </c>
    </row>
    <row r="2587" spans="1:39" x14ac:dyDescent="0.2">
      <c r="A2587" s="21" t="s">
        <v>4687</v>
      </c>
      <c r="B2587" s="21" t="s">
        <v>4688</v>
      </c>
      <c r="C2587" s="58">
        <v>0</v>
      </c>
      <c r="D2587" s="58">
        <v>0</v>
      </c>
      <c r="E2587" s="58">
        <v>0</v>
      </c>
      <c r="F2587" s="58">
        <v>193909.76000000001</v>
      </c>
      <c r="G2587" s="58">
        <v>0</v>
      </c>
      <c r="H2587" s="58">
        <v>193909.76000000001</v>
      </c>
      <c r="I2587" s="58">
        <v>0</v>
      </c>
      <c r="J2587" s="58">
        <v>193909.76000000001</v>
      </c>
      <c r="K2587" s="64">
        <f t="shared" si="133"/>
        <v>-193909.76000000001</v>
      </c>
      <c r="L2587" s="21" t="s">
        <v>6732</v>
      </c>
      <c r="M2587" s="26" t="s">
        <v>6938</v>
      </c>
      <c r="N2587" s="21" t="s">
        <v>6805</v>
      </c>
      <c r="O2587" s="21" t="s">
        <v>6734</v>
      </c>
      <c r="P2587" s="21" t="s">
        <v>6442</v>
      </c>
      <c r="U2587" s="1" t="str">
        <f t="shared" si="134"/>
        <v>'703</v>
      </c>
      <c r="AI2587" s="1"/>
      <c r="AM2587" s="1" t="s">
        <v>4687</v>
      </c>
    </row>
    <row r="2588" spans="1:39" x14ac:dyDescent="0.2">
      <c r="A2588" s="21" t="s">
        <v>4689</v>
      </c>
      <c r="B2588" s="21" t="s">
        <v>4690</v>
      </c>
      <c r="C2588" s="58">
        <v>0</v>
      </c>
      <c r="D2588" s="58">
        <v>0</v>
      </c>
      <c r="E2588" s="58">
        <v>0</v>
      </c>
      <c r="F2588" s="58">
        <v>332.78</v>
      </c>
      <c r="G2588" s="58">
        <v>0</v>
      </c>
      <c r="H2588" s="58">
        <v>332.78</v>
      </c>
      <c r="I2588" s="58">
        <v>0</v>
      </c>
      <c r="J2588" s="58">
        <v>332.78</v>
      </c>
      <c r="K2588" s="64">
        <f t="shared" si="133"/>
        <v>-332.78</v>
      </c>
      <c r="L2588" s="21" t="s">
        <v>6732</v>
      </c>
      <c r="M2588" s="26" t="s">
        <v>6938</v>
      </c>
      <c r="N2588" s="21" t="s">
        <v>6805</v>
      </c>
      <c r="O2588" s="21" t="s">
        <v>6734</v>
      </c>
      <c r="P2588" s="21" t="s">
        <v>6442</v>
      </c>
      <c r="U2588" s="1" t="str">
        <f t="shared" si="134"/>
        <v>'703</v>
      </c>
      <c r="AI2588" s="1"/>
      <c r="AM2588" s="1" t="s">
        <v>4689</v>
      </c>
    </row>
    <row r="2589" spans="1:39" x14ac:dyDescent="0.2">
      <c r="A2589" s="21" t="s">
        <v>4691</v>
      </c>
      <c r="B2589" s="21" t="s">
        <v>4692</v>
      </c>
      <c r="C2589" s="58">
        <v>0</v>
      </c>
      <c r="D2589" s="58">
        <v>0</v>
      </c>
      <c r="E2589" s="58">
        <v>0</v>
      </c>
      <c r="F2589" s="58">
        <v>2053788.32</v>
      </c>
      <c r="G2589" s="58">
        <v>0</v>
      </c>
      <c r="H2589" s="58">
        <v>2053788.32</v>
      </c>
      <c r="I2589" s="58">
        <v>0</v>
      </c>
      <c r="J2589" s="58">
        <v>2053788.32</v>
      </c>
      <c r="K2589" s="64">
        <f t="shared" si="133"/>
        <v>-2053788.32</v>
      </c>
      <c r="L2589" s="21" t="s">
        <v>6732</v>
      </c>
      <c r="M2589" s="26" t="s">
        <v>6938</v>
      </c>
      <c r="N2589" s="21" t="s">
        <v>6805</v>
      </c>
      <c r="O2589" s="21" t="s">
        <v>6734</v>
      </c>
      <c r="P2589" s="21" t="s">
        <v>6442</v>
      </c>
      <c r="U2589" s="1" t="str">
        <f t="shared" si="134"/>
        <v>'703</v>
      </c>
      <c r="AI2589" s="1"/>
      <c r="AM2589" s="1" t="s">
        <v>4691</v>
      </c>
    </row>
    <row r="2590" spans="1:39" x14ac:dyDescent="0.2">
      <c r="A2590" s="21" t="s">
        <v>4693</v>
      </c>
      <c r="B2590" s="21" t="s">
        <v>4694</v>
      </c>
      <c r="C2590" s="58">
        <v>0</v>
      </c>
      <c r="D2590" s="58">
        <v>0</v>
      </c>
      <c r="E2590" s="58">
        <v>0</v>
      </c>
      <c r="F2590" s="58">
        <v>8812.18</v>
      </c>
      <c r="G2590" s="58">
        <v>0</v>
      </c>
      <c r="H2590" s="58">
        <v>8812.18</v>
      </c>
      <c r="I2590" s="58">
        <v>0</v>
      </c>
      <c r="J2590" s="58">
        <v>8812.18</v>
      </c>
      <c r="K2590" s="64">
        <f t="shared" si="133"/>
        <v>-8812.18</v>
      </c>
      <c r="L2590" s="21" t="s">
        <v>6732</v>
      </c>
      <c r="M2590" s="26" t="s">
        <v>6938</v>
      </c>
      <c r="N2590" s="21" t="s">
        <v>6805</v>
      </c>
      <c r="O2590" s="21" t="s">
        <v>6734</v>
      </c>
      <c r="P2590" s="21" t="s">
        <v>6442</v>
      </c>
      <c r="U2590" s="1" t="str">
        <f t="shared" si="134"/>
        <v>'703</v>
      </c>
      <c r="AI2590" s="1"/>
      <c r="AM2590" s="1" t="s">
        <v>4693</v>
      </c>
    </row>
    <row r="2591" spans="1:39" x14ac:dyDescent="0.2">
      <c r="A2591" s="21" t="s">
        <v>4695</v>
      </c>
      <c r="B2591" s="21" t="s">
        <v>4696</v>
      </c>
      <c r="C2591" s="58">
        <v>0</v>
      </c>
      <c r="D2591" s="58">
        <v>0</v>
      </c>
      <c r="E2591" s="58">
        <v>0</v>
      </c>
      <c r="F2591" s="58">
        <v>16256.66</v>
      </c>
      <c r="G2591" s="58">
        <v>0</v>
      </c>
      <c r="H2591" s="58">
        <v>16256.66</v>
      </c>
      <c r="I2591" s="58">
        <v>0</v>
      </c>
      <c r="J2591" s="58">
        <v>16256.66</v>
      </c>
      <c r="K2591" s="64">
        <f t="shared" si="133"/>
        <v>-16256.66</v>
      </c>
      <c r="L2591" s="21" t="s">
        <v>6732</v>
      </c>
      <c r="M2591" s="26" t="s">
        <v>6938</v>
      </c>
      <c r="N2591" s="21" t="s">
        <v>6805</v>
      </c>
      <c r="O2591" s="21" t="s">
        <v>6734</v>
      </c>
      <c r="P2591" s="21" t="s">
        <v>6442</v>
      </c>
      <c r="U2591" s="1" t="str">
        <f t="shared" si="134"/>
        <v>'703</v>
      </c>
      <c r="AI2591" s="1"/>
      <c r="AM2591" s="1" t="s">
        <v>4695</v>
      </c>
    </row>
    <row r="2592" spans="1:39" x14ac:dyDescent="0.2">
      <c r="A2592" s="21" t="s">
        <v>4697</v>
      </c>
      <c r="B2592" s="21" t="s">
        <v>4698</v>
      </c>
      <c r="C2592" s="58">
        <v>0</v>
      </c>
      <c r="D2592" s="58">
        <v>0</v>
      </c>
      <c r="E2592" s="58">
        <v>0</v>
      </c>
      <c r="F2592" s="58">
        <v>398.67</v>
      </c>
      <c r="G2592" s="58">
        <v>0</v>
      </c>
      <c r="H2592" s="58">
        <v>398.67</v>
      </c>
      <c r="I2592" s="58">
        <v>0</v>
      </c>
      <c r="J2592" s="58">
        <v>398.67</v>
      </c>
      <c r="K2592" s="64">
        <f t="shared" si="133"/>
        <v>-398.67</v>
      </c>
      <c r="L2592" s="21" t="s">
        <v>6732</v>
      </c>
      <c r="M2592" s="26" t="s">
        <v>6938</v>
      </c>
      <c r="N2592" s="21" t="s">
        <v>6805</v>
      </c>
      <c r="O2592" s="21" t="s">
        <v>6734</v>
      </c>
      <c r="P2592" s="21" t="s">
        <v>6442</v>
      </c>
      <c r="U2592" s="1" t="str">
        <f t="shared" si="134"/>
        <v>'703</v>
      </c>
      <c r="AI2592" s="1"/>
      <c r="AM2592" s="1" t="s">
        <v>4697</v>
      </c>
    </row>
    <row r="2593" spans="1:39" x14ac:dyDescent="0.2">
      <c r="A2593" s="21" t="s">
        <v>4699</v>
      </c>
      <c r="B2593" s="21" t="s">
        <v>4700</v>
      </c>
      <c r="C2593" s="58">
        <v>0</v>
      </c>
      <c r="D2593" s="58">
        <v>0</v>
      </c>
      <c r="E2593" s="58">
        <v>0</v>
      </c>
      <c r="F2593" s="58">
        <v>524538.48</v>
      </c>
      <c r="G2593" s="58">
        <v>0</v>
      </c>
      <c r="H2593" s="58">
        <v>524538.48</v>
      </c>
      <c r="I2593" s="58">
        <v>0</v>
      </c>
      <c r="J2593" s="58">
        <v>524538.48</v>
      </c>
      <c r="K2593" s="64">
        <f t="shared" si="133"/>
        <v>-524538.48</v>
      </c>
      <c r="L2593" s="21" t="s">
        <v>6732</v>
      </c>
      <c r="M2593" s="26" t="s">
        <v>6938</v>
      </c>
      <c r="N2593" s="21" t="s">
        <v>6805</v>
      </c>
      <c r="O2593" s="21" t="s">
        <v>6734</v>
      </c>
      <c r="P2593" s="21" t="s">
        <v>6442</v>
      </c>
      <c r="U2593" s="1" t="str">
        <f t="shared" si="134"/>
        <v>'703</v>
      </c>
      <c r="AI2593" s="1"/>
      <c r="AM2593" s="1" t="s">
        <v>4699</v>
      </c>
    </row>
    <row r="2594" spans="1:39" x14ac:dyDescent="0.2">
      <c r="A2594" s="21" t="s">
        <v>4701</v>
      </c>
      <c r="B2594" s="21" t="s">
        <v>4702</v>
      </c>
      <c r="C2594" s="58">
        <v>0</v>
      </c>
      <c r="D2594" s="58">
        <v>0</v>
      </c>
      <c r="E2594" s="58">
        <v>0</v>
      </c>
      <c r="F2594" s="58">
        <v>2038.63</v>
      </c>
      <c r="G2594" s="58">
        <v>0</v>
      </c>
      <c r="H2594" s="58">
        <v>2038.63</v>
      </c>
      <c r="I2594" s="58">
        <v>0</v>
      </c>
      <c r="J2594" s="58">
        <v>2038.63</v>
      </c>
      <c r="K2594" s="64">
        <f t="shared" si="133"/>
        <v>-2038.63</v>
      </c>
      <c r="L2594" s="21" t="s">
        <v>6732</v>
      </c>
      <c r="M2594" s="26" t="s">
        <v>6938</v>
      </c>
      <c r="N2594" s="21" t="s">
        <v>6805</v>
      </c>
      <c r="O2594" s="21" t="s">
        <v>6734</v>
      </c>
      <c r="P2594" s="21" t="s">
        <v>6442</v>
      </c>
      <c r="U2594" s="1" t="str">
        <f t="shared" si="134"/>
        <v>'703</v>
      </c>
      <c r="AI2594" s="1"/>
      <c r="AM2594" s="1" t="s">
        <v>4701</v>
      </c>
    </row>
    <row r="2595" spans="1:39" x14ac:dyDescent="0.2">
      <c r="A2595" s="21" t="s">
        <v>4703</v>
      </c>
      <c r="B2595" s="21" t="s">
        <v>4704</v>
      </c>
      <c r="C2595" s="58">
        <v>0</v>
      </c>
      <c r="D2595" s="58">
        <v>0</v>
      </c>
      <c r="E2595" s="58">
        <v>0</v>
      </c>
      <c r="F2595" s="58">
        <v>2338179.4300000002</v>
      </c>
      <c r="G2595" s="58">
        <v>0</v>
      </c>
      <c r="H2595" s="58">
        <v>2338179.4300000002</v>
      </c>
      <c r="I2595" s="58">
        <v>0</v>
      </c>
      <c r="J2595" s="58">
        <v>2338179.4300000002</v>
      </c>
      <c r="K2595" s="64">
        <f t="shared" si="133"/>
        <v>-2338179.4300000002</v>
      </c>
      <c r="L2595" s="21" t="s">
        <v>6732</v>
      </c>
      <c r="M2595" s="26" t="s">
        <v>6938</v>
      </c>
      <c r="N2595" s="21" t="s">
        <v>6805</v>
      </c>
      <c r="O2595" s="21" t="s">
        <v>6734</v>
      </c>
      <c r="P2595" s="21" t="s">
        <v>6442</v>
      </c>
      <c r="U2595" s="1" t="str">
        <f t="shared" si="134"/>
        <v>'703</v>
      </c>
      <c r="AI2595" s="1"/>
      <c r="AM2595" s="1" t="s">
        <v>4703</v>
      </c>
    </row>
    <row r="2596" spans="1:39" x14ac:dyDescent="0.2">
      <c r="A2596" s="21" t="s">
        <v>4705</v>
      </c>
      <c r="B2596" s="21" t="s">
        <v>4706</v>
      </c>
      <c r="C2596" s="58">
        <v>0</v>
      </c>
      <c r="D2596" s="58">
        <v>0</v>
      </c>
      <c r="E2596" s="58">
        <v>0</v>
      </c>
      <c r="F2596" s="58">
        <v>3839.33</v>
      </c>
      <c r="G2596" s="58">
        <v>0</v>
      </c>
      <c r="H2596" s="58">
        <v>3839.33</v>
      </c>
      <c r="I2596" s="58">
        <v>0</v>
      </c>
      <c r="J2596" s="58">
        <v>3839.33</v>
      </c>
      <c r="K2596" s="64">
        <f t="shared" si="133"/>
        <v>-3839.33</v>
      </c>
      <c r="L2596" s="21" t="s">
        <v>6732</v>
      </c>
      <c r="M2596" s="26" t="s">
        <v>6938</v>
      </c>
      <c r="N2596" s="21" t="s">
        <v>6805</v>
      </c>
      <c r="O2596" s="21" t="s">
        <v>6734</v>
      </c>
      <c r="P2596" s="21" t="s">
        <v>6442</v>
      </c>
      <c r="U2596" s="1" t="str">
        <f t="shared" si="134"/>
        <v>'703</v>
      </c>
      <c r="AI2596" s="1"/>
      <c r="AM2596" s="1" t="s">
        <v>4705</v>
      </c>
    </row>
    <row r="2597" spans="1:39" x14ac:dyDescent="0.2">
      <c r="A2597" s="21" t="s">
        <v>4707</v>
      </c>
      <c r="B2597" s="21" t="s">
        <v>4708</v>
      </c>
      <c r="C2597" s="58">
        <v>0</v>
      </c>
      <c r="D2597" s="58">
        <v>0</v>
      </c>
      <c r="E2597" s="58">
        <v>0</v>
      </c>
      <c r="F2597" s="58">
        <v>29442.2</v>
      </c>
      <c r="G2597" s="58">
        <v>0</v>
      </c>
      <c r="H2597" s="58">
        <v>29442.2</v>
      </c>
      <c r="I2597" s="58">
        <v>0</v>
      </c>
      <c r="J2597" s="58">
        <v>29442.2</v>
      </c>
      <c r="K2597" s="64">
        <f t="shared" si="133"/>
        <v>-29442.2</v>
      </c>
      <c r="L2597" s="21" t="s">
        <v>6732</v>
      </c>
      <c r="M2597" s="26" t="s">
        <v>6938</v>
      </c>
      <c r="N2597" s="21" t="s">
        <v>6805</v>
      </c>
      <c r="O2597" s="21" t="s">
        <v>6734</v>
      </c>
      <c r="P2597" s="21" t="s">
        <v>6442</v>
      </c>
      <c r="U2597" s="1" t="str">
        <f t="shared" si="134"/>
        <v>'703</v>
      </c>
      <c r="AI2597" s="1"/>
      <c r="AM2597" s="1" t="s">
        <v>4707</v>
      </c>
    </row>
    <row r="2598" spans="1:39" x14ac:dyDescent="0.2">
      <c r="A2598" s="21" t="s">
        <v>4709</v>
      </c>
      <c r="B2598" s="21" t="s">
        <v>4710</v>
      </c>
      <c r="C2598" s="58">
        <v>0</v>
      </c>
      <c r="D2598" s="58">
        <v>0</v>
      </c>
      <c r="E2598" s="58">
        <v>0</v>
      </c>
      <c r="F2598" s="58">
        <v>753.64</v>
      </c>
      <c r="G2598" s="58">
        <v>0</v>
      </c>
      <c r="H2598" s="58">
        <v>753.64</v>
      </c>
      <c r="I2598" s="58">
        <v>0</v>
      </c>
      <c r="J2598" s="58">
        <v>753.64</v>
      </c>
      <c r="K2598" s="64">
        <f t="shared" si="133"/>
        <v>-753.64</v>
      </c>
      <c r="L2598" s="21" t="s">
        <v>6732</v>
      </c>
      <c r="M2598" s="26" t="s">
        <v>6938</v>
      </c>
      <c r="N2598" s="21" t="s">
        <v>6805</v>
      </c>
      <c r="O2598" s="21" t="s">
        <v>6734</v>
      </c>
      <c r="P2598" s="21" t="s">
        <v>6442</v>
      </c>
      <c r="U2598" s="1" t="str">
        <f t="shared" si="134"/>
        <v>'703</v>
      </c>
      <c r="AI2598" s="1"/>
      <c r="AM2598" s="1" t="s">
        <v>4709</v>
      </c>
    </row>
    <row r="2599" spans="1:39" x14ac:dyDescent="0.2">
      <c r="A2599" s="21" t="s">
        <v>4711</v>
      </c>
      <c r="B2599" s="21" t="s">
        <v>4712</v>
      </c>
      <c r="C2599" s="58">
        <v>0</v>
      </c>
      <c r="D2599" s="58">
        <v>0</v>
      </c>
      <c r="E2599" s="58">
        <v>0</v>
      </c>
      <c r="F2599" s="58">
        <v>461.73</v>
      </c>
      <c r="G2599" s="58">
        <v>0</v>
      </c>
      <c r="H2599" s="58">
        <v>461.73</v>
      </c>
      <c r="I2599" s="58">
        <v>0</v>
      </c>
      <c r="J2599" s="58">
        <v>461.73</v>
      </c>
      <c r="K2599" s="64">
        <f t="shared" si="133"/>
        <v>-461.73</v>
      </c>
      <c r="L2599" s="21" t="s">
        <v>6732</v>
      </c>
      <c r="M2599" s="26" t="s">
        <v>6938</v>
      </c>
      <c r="N2599" s="21" t="s">
        <v>6805</v>
      </c>
      <c r="O2599" s="21" t="s">
        <v>6734</v>
      </c>
      <c r="P2599" s="21" t="s">
        <v>6442</v>
      </c>
      <c r="U2599" s="1" t="str">
        <f t="shared" si="134"/>
        <v>'703</v>
      </c>
      <c r="AI2599" s="1"/>
      <c r="AM2599" s="1" t="s">
        <v>4711</v>
      </c>
    </row>
    <row r="2600" spans="1:39" x14ac:dyDescent="0.2">
      <c r="A2600" s="21" t="s">
        <v>4713</v>
      </c>
      <c r="B2600" s="21" t="s">
        <v>4714</v>
      </c>
      <c r="C2600" s="58">
        <v>0</v>
      </c>
      <c r="D2600" s="58">
        <v>0</v>
      </c>
      <c r="E2600" s="58">
        <v>0</v>
      </c>
      <c r="F2600" s="58">
        <v>53.58</v>
      </c>
      <c r="G2600" s="58">
        <v>0</v>
      </c>
      <c r="H2600" s="58">
        <v>53.58</v>
      </c>
      <c r="I2600" s="58">
        <v>0</v>
      </c>
      <c r="J2600" s="58">
        <v>53.58</v>
      </c>
      <c r="K2600" s="64">
        <f t="shared" si="133"/>
        <v>-53.58</v>
      </c>
      <c r="L2600" s="21" t="s">
        <v>6732</v>
      </c>
      <c r="M2600" s="26" t="s">
        <v>6938</v>
      </c>
      <c r="N2600" s="21" t="s">
        <v>6805</v>
      </c>
      <c r="O2600" s="21" t="s">
        <v>6734</v>
      </c>
      <c r="P2600" s="21" t="s">
        <v>6442</v>
      </c>
      <c r="U2600" s="1" t="str">
        <f t="shared" si="134"/>
        <v>'703</v>
      </c>
      <c r="AI2600" s="1"/>
      <c r="AM2600" s="1" t="s">
        <v>4713</v>
      </c>
    </row>
    <row r="2601" spans="1:39" x14ac:dyDescent="0.2">
      <c r="A2601" s="21" t="s">
        <v>4715</v>
      </c>
      <c r="B2601" s="21" t="s">
        <v>4716</v>
      </c>
      <c r="C2601" s="58">
        <v>0</v>
      </c>
      <c r="D2601" s="58">
        <v>0</v>
      </c>
      <c r="E2601" s="58">
        <v>0</v>
      </c>
      <c r="F2601" s="58">
        <v>27658.54</v>
      </c>
      <c r="G2601" s="58">
        <v>0</v>
      </c>
      <c r="H2601" s="58">
        <v>27658.54</v>
      </c>
      <c r="I2601" s="58">
        <v>0</v>
      </c>
      <c r="J2601" s="58">
        <v>27658.54</v>
      </c>
      <c r="K2601" s="64">
        <f t="shared" si="133"/>
        <v>-27658.54</v>
      </c>
      <c r="L2601" s="21" t="s">
        <v>6732</v>
      </c>
      <c r="M2601" s="26" t="s">
        <v>6938</v>
      </c>
      <c r="N2601" s="21" t="s">
        <v>6805</v>
      </c>
      <c r="O2601" s="21" t="s">
        <v>6734</v>
      </c>
      <c r="P2601" s="21" t="s">
        <v>6442</v>
      </c>
      <c r="U2601" s="1" t="str">
        <f t="shared" si="134"/>
        <v>'703</v>
      </c>
      <c r="AI2601" s="1"/>
      <c r="AM2601" s="1" t="s">
        <v>4715</v>
      </c>
    </row>
    <row r="2602" spans="1:39" x14ac:dyDescent="0.2">
      <c r="A2602" s="21" t="s">
        <v>4717</v>
      </c>
      <c r="B2602" s="21" t="s">
        <v>4718</v>
      </c>
      <c r="C2602" s="58">
        <v>0</v>
      </c>
      <c r="D2602" s="58">
        <v>0</v>
      </c>
      <c r="E2602" s="58">
        <v>0</v>
      </c>
      <c r="F2602" s="58">
        <v>143479.9</v>
      </c>
      <c r="G2602" s="58">
        <v>0</v>
      </c>
      <c r="H2602" s="58">
        <v>143479.9</v>
      </c>
      <c r="I2602" s="58">
        <v>0</v>
      </c>
      <c r="J2602" s="58">
        <v>143479.9</v>
      </c>
      <c r="K2602" s="64">
        <f t="shared" si="133"/>
        <v>-143479.9</v>
      </c>
      <c r="L2602" s="21" t="s">
        <v>6732</v>
      </c>
      <c r="M2602" s="26" t="s">
        <v>6938</v>
      </c>
      <c r="N2602" s="21" t="s">
        <v>6805</v>
      </c>
      <c r="O2602" s="21" t="s">
        <v>6734</v>
      </c>
      <c r="P2602" s="21" t="s">
        <v>6443</v>
      </c>
      <c r="U2602" s="1" t="str">
        <f t="shared" si="134"/>
        <v>'703</v>
      </c>
      <c r="AI2602" s="1"/>
      <c r="AM2602" s="1" t="s">
        <v>4717</v>
      </c>
    </row>
    <row r="2603" spans="1:39" x14ac:dyDescent="0.2">
      <c r="A2603" s="21" t="s">
        <v>4719</v>
      </c>
      <c r="B2603" s="21" t="s">
        <v>4720</v>
      </c>
      <c r="C2603" s="58">
        <v>0</v>
      </c>
      <c r="D2603" s="58">
        <v>0</v>
      </c>
      <c r="E2603" s="58">
        <v>0</v>
      </c>
      <c r="F2603" s="58">
        <v>1856.73</v>
      </c>
      <c r="G2603" s="58">
        <v>0</v>
      </c>
      <c r="H2603" s="58">
        <v>1856.73</v>
      </c>
      <c r="I2603" s="58">
        <v>0</v>
      </c>
      <c r="J2603" s="58">
        <v>1856.73</v>
      </c>
      <c r="K2603" s="64">
        <f t="shared" si="133"/>
        <v>-1856.73</v>
      </c>
      <c r="L2603" s="21" t="s">
        <v>6732</v>
      </c>
      <c r="M2603" s="26" t="s">
        <v>6938</v>
      </c>
      <c r="N2603" s="21" t="s">
        <v>6805</v>
      </c>
      <c r="O2603" s="21" t="s">
        <v>6734</v>
      </c>
      <c r="P2603" s="21" t="s">
        <v>6443</v>
      </c>
      <c r="U2603" s="1" t="str">
        <f t="shared" si="134"/>
        <v>'703</v>
      </c>
      <c r="AI2603" s="1"/>
      <c r="AM2603" s="1" t="s">
        <v>4719</v>
      </c>
    </row>
    <row r="2604" spans="1:39" x14ac:dyDescent="0.2">
      <c r="A2604" s="21" t="s">
        <v>4721</v>
      </c>
      <c r="B2604" s="21" t="s">
        <v>4722</v>
      </c>
      <c r="C2604" s="58">
        <v>0</v>
      </c>
      <c r="D2604" s="58">
        <v>0</v>
      </c>
      <c r="E2604" s="58">
        <v>0</v>
      </c>
      <c r="F2604" s="58">
        <v>119122.44</v>
      </c>
      <c r="G2604" s="58">
        <v>0</v>
      </c>
      <c r="H2604" s="58">
        <v>119122.44</v>
      </c>
      <c r="I2604" s="58">
        <v>0</v>
      </c>
      <c r="J2604" s="58">
        <v>119122.44</v>
      </c>
      <c r="K2604" s="64">
        <f t="shared" si="133"/>
        <v>-119122.44</v>
      </c>
      <c r="L2604" s="21" t="s">
        <v>6732</v>
      </c>
      <c r="M2604" s="26" t="s">
        <v>6938</v>
      </c>
      <c r="N2604" s="21" t="s">
        <v>6805</v>
      </c>
      <c r="O2604" s="21" t="s">
        <v>6734</v>
      </c>
      <c r="P2604" s="21" t="s">
        <v>6443</v>
      </c>
      <c r="U2604" s="1" t="str">
        <f t="shared" si="134"/>
        <v>'703</v>
      </c>
      <c r="AI2604" s="1"/>
      <c r="AM2604" s="1" t="s">
        <v>4721</v>
      </c>
    </row>
    <row r="2605" spans="1:39" x14ac:dyDescent="0.2">
      <c r="A2605" s="21" t="s">
        <v>4723</v>
      </c>
      <c r="B2605" s="21" t="s">
        <v>4724</v>
      </c>
      <c r="C2605" s="58">
        <v>0</v>
      </c>
      <c r="D2605" s="58">
        <v>0</v>
      </c>
      <c r="E2605" s="58">
        <v>0</v>
      </c>
      <c r="F2605" s="58">
        <v>1023.11</v>
      </c>
      <c r="G2605" s="58">
        <v>0</v>
      </c>
      <c r="H2605" s="58">
        <v>1023.11</v>
      </c>
      <c r="I2605" s="58">
        <v>0</v>
      </c>
      <c r="J2605" s="58">
        <v>1023.11</v>
      </c>
      <c r="K2605" s="64">
        <f t="shared" si="133"/>
        <v>-1023.11</v>
      </c>
      <c r="L2605" s="21" t="s">
        <v>6732</v>
      </c>
      <c r="M2605" s="26" t="s">
        <v>6938</v>
      </c>
      <c r="N2605" s="21" t="s">
        <v>6805</v>
      </c>
      <c r="O2605" s="21" t="s">
        <v>6734</v>
      </c>
      <c r="P2605" s="21" t="s">
        <v>6443</v>
      </c>
      <c r="U2605" s="1" t="str">
        <f t="shared" si="134"/>
        <v>'703</v>
      </c>
      <c r="AI2605" s="1"/>
      <c r="AM2605" s="1" t="s">
        <v>4723</v>
      </c>
    </row>
    <row r="2606" spans="1:39" x14ac:dyDescent="0.2">
      <c r="A2606" s="21" t="s">
        <v>6345</v>
      </c>
      <c r="B2606" s="21" t="s">
        <v>6346</v>
      </c>
      <c r="C2606" s="58">
        <v>0</v>
      </c>
      <c r="D2606" s="58">
        <v>0</v>
      </c>
      <c r="E2606" s="58">
        <v>0</v>
      </c>
      <c r="F2606" s="58">
        <v>249.95</v>
      </c>
      <c r="G2606" s="58">
        <v>0</v>
      </c>
      <c r="H2606" s="58">
        <v>249.95</v>
      </c>
      <c r="I2606" s="58">
        <v>0</v>
      </c>
      <c r="J2606" s="58">
        <v>249.95</v>
      </c>
      <c r="K2606" s="64">
        <f t="shared" si="133"/>
        <v>-249.95</v>
      </c>
      <c r="L2606" s="21" t="s">
        <v>6732</v>
      </c>
      <c r="M2606" s="26" t="s">
        <v>6938</v>
      </c>
      <c r="N2606" s="21" t="s">
        <v>6805</v>
      </c>
      <c r="O2606" s="21" t="s">
        <v>6734</v>
      </c>
      <c r="P2606" s="21" t="s">
        <v>6443</v>
      </c>
      <c r="U2606" s="1" t="str">
        <f t="shared" si="134"/>
        <v>'703</v>
      </c>
      <c r="AI2606" s="1"/>
      <c r="AM2606" s="1" t="e">
        <v>#N/A</v>
      </c>
    </row>
    <row r="2607" spans="1:39" x14ac:dyDescent="0.2">
      <c r="A2607" s="21" t="s">
        <v>4725</v>
      </c>
      <c r="B2607" s="21" t="s">
        <v>4726</v>
      </c>
      <c r="C2607" s="58">
        <v>0</v>
      </c>
      <c r="D2607" s="58">
        <v>0</v>
      </c>
      <c r="E2607" s="58">
        <v>0</v>
      </c>
      <c r="F2607" s="58">
        <v>150445.48000000001</v>
      </c>
      <c r="G2607" s="58">
        <v>0</v>
      </c>
      <c r="H2607" s="58">
        <v>150445.48000000001</v>
      </c>
      <c r="I2607" s="58">
        <v>0</v>
      </c>
      <c r="J2607" s="58">
        <v>150445.48000000001</v>
      </c>
      <c r="K2607" s="64">
        <f t="shared" si="133"/>
        <v>-150445.48000000001</v>
      </c>
      <c r="L2607" s="21" t="s">
        <v>6732</v>
      </c>
      <c r="M2607" s="26" t="s">
        <v>6938</v>
      </c>
      <c r="N2607" s="21" t="s">
        <v>6805</v>
      </c>
      <c r="O2607" s="21" t="s">
        <v>6734</v>
      </c>
      <c r="P2607" s="21" t="s">
        <v>6442</v>
      </c>
      <c r="U2607" s="1" t="str">
        <f t="shared" si="134"/>
        <v>'703</v>
      </c>
      <c r="AI2607" s="1"/>
      <c r="AM2607" s="1" t="s">
        <v>4725</v>
      </c>
    </row>
    <row r="2608" spans="1:39" x14ac:dyDescent="0.2">
      <c r="A2608" s="21" t="s">
        <v>4727</v>
      </c>
      <c r="B2608" s="21" t="s">
        <v>4728</v>
      </c>
      <c r="C2608" s="58">
        <v>0</v>
      </c>
      <c r="D2608" s="58">
        <v>0</v>
      </c>
      <c r="E2608" s="58">
        <v>0</v>
      </c>
      <c r="F2608" s="58">
        <v>1752.18</v>
      </c>
      <c r="G2608" s="58">
        <v>0</v>
      </c>
      <c r="H2608" s="58">
        <v>1752.18</v>
      </c>
      <c r="I2608" s="58">
        <v>0</v>
      </c>
      <c r="J2608" s="58">
        <v>1752.18</v>
      </c>
      <c r="K2608" s="64">
        <f t="shared" si="133"/>
        <v>-1752.18</v>
      </c>
      <c r="L2608" s="21" t="s">
        <v>6732</v>
      </c>
      <c r="M2608" s="26" t="s">
        <v>6938</v>
      </c>
      <c r="N2608" s="21" t="s">
        <v>6805</v>
      </c>
      <c r="O2608" s="21" t="s">
        <v>6734</v>
      </c>
      <c r="P2608" s="21" t="s">
        <v>6442</v>
      </c>
      <c r="U2608" s="1" t="str">
        <f t="shared" si="134"/>
        <v>'703</v>
      </c>
      <c r="AI2608" s="1"/>
      <c r="AM2608" s="1" t="s">
        <v>4727</v>
      </c>
    </row>
    <row r="2609" spans="1:39" x14ac:dyDescent="0.2">
      <c r="A2609" s="21" t="s">
        <v>4729</v>
      </c>
      <c r="B2609" s="21" t="s">
        <v>4730</v>
      </c>
      <c r="C2609" s="58">
        <v>0</v>
      </c>
      <c r="D2609" s="58">
        <v>0</v>
      </c>
      <c r="E2609" s="58">
        <v>0</v>
      </c>
      <c r="F2609" s="58">
        <v>463189.1</v>
      </c>
      <c r="G2609" s="58">
        <v>0</v>
      </c>
      <c r="H2609" s="58">
        <v>463189.1</v>
      </c>
      <c r="I2609" s="58">
        <v>0</v>
      </c>
      <c r="J2609" s="58">
        <v>463189.1</v>
      </c>
      <c r="K2609" s="64">
        <f t="shared" si="133"/>
        <v>-463189.1</v>
      </c>
      <c r="L2609" s="21" t="s">
        <v>6732</v>
      </c>
      <c r="M2609" s="26" t="s">
        <v>6938</v>
      </c>
      <c r="N2609" s="21" t="s">
        <v>6805</v>
      </c>
      <c r="O2609" s="21" t="s">
        <v>6734</v>
      </c>
      <c r="P2609" s="21" t="s">
        <v>6442</v>
      </c>
      <c r="U2609" s="1" t="str">
        <f t="shared" si="134"/>
        <v>'703</v>
      </c>
      <c r="AI2609" s="1"/>
      <c r="AM2609" s="1" t="s">
        <v>4729</v>
      </c>
    </row>
    <row r="2610" spans="1:39" x14ac:dyDescent="0.2">
      <c r="A2610" s="21" t="s">
        <v>4731</v>
      </c>
      <c r="B2610" s="21" t="s">
        <v>4732</v>
      </c>
      <c r="C2610" s="58">
        <v>0</v>
      </c>
      <c r="D2610" s="58">
        <v>0</v>
      </c>
      <c r="E2610" s="58">
        <v>0</v>
      </c>
      <c r="F2610" s="58">
        <v>3166.85</v>
      </c>
      <c r="G2610" s="58">
        <v>0</v>
      </c>
      <c r="H2610" s="58">
        <v>3166.85</v>
      </c>
      <c r="I2610" s="58">
        <v>0</v>
      </c>
      <c r="J2610" s="58">
        <v>3166.85</v>
      </c>
      <c r="K2610" s="64">
        <f t="shared" si="133"/>
        <v>-3166.85</v>
      </c>
      <c r="L2610" s="21" t="s">
        <v>6732</v>
      </c>
      <c r="M2610" s="26" t="s">
        <v>6938</v>
      </c>
      <c r="N2610" s="21" t="s">
        <v>6805</v>
      </c>
      <c r="O2610" s="21" t="s">
        <v>6734</v>
      </c>
      <c r="P2610" s="21" t="s">
        <v>6442</v>
      </c>
      <c r="U2610" s="1" t="str">
        <f t="shared" si="134"/>
        <v>'703</v>
      </c>
      <c r="AI2610" s="1"/>
      <c r="AM2610" s="1" t="s">
        <v>4731</v>
      </c>
    </row>
    <row r="2611" spans="1:39" x14ac:dyDescent="0.2">
      <c r="A2611" s="21" t="s">
        <v>4733</v>
      </c>
      <c r="B2611" s="21" t="s">
        <v>4734</v>
      </c>
      <c r="C2611" s="58">
        <v>0</v>
      </c>
      <c r="D2611" s="58">
        <v>0</v>
      </c>
      <c r="E2611" s="58">
        <v>0</v>
      </c>
      <c r="F2611" s="58">
        <v>4042873.48</v>
      </c>
      <c r="G2611" s="58">
        <v>0</v>
      </c>
      <c r="H2611" s="58">
        <v>4042873.48</v>
      </c>
      <c r="I2611" s="58">
        <v>0</v>
      </c>
      <c r="J2611" s="58">
        <v>4042873.48</v>
      </c>
      <c r="K2611" s="64">
        <f t="shared" si="133"/>
        <v>-4042873.48</v>
      </c>
      <c r="L2611" s="21" t="s">
        <v>6732</v>
      </c>
      <c r="M2611" s="26" t="s">
        <v>6938</v>
      </c>
      <c r="N2611" s="21" t="s">
        <v>6805</v>
      </c>
      <c r="O2611" s="21" t="s">
        <v>6735</v>
      </c>
      <c r="P2611" s="21" t="s">
        <v>6441</v>
      </c>
      <c r="U2611" s="1" t="str">
        <f t="shared" si="134"/>
        <v>'705</v>
      </c>
      <c r="AI2611" s="1"/>
      <c r="AM2611" s="1" t="s">
        <v>4733</v>
      </c>
    </row>
    <row r="2612" spans="1:39" x14ac:dyDescent="0.2">
      <c r="A2612" s="21" t="s">
        <v>6347</v>
      </c>
      <c r="B2612" s="21" t="s">
        <v>6348</v>
      </c>
      <c r="C2612" s="58">
        <v>0</v>
      </c>
      <c r="D2612" s="58">
        <v>0</v>
      </c>
      <c r="E2612" s="58">
        <v>0</v>
      </c>
      <c r="F2612" s="58">
        <v>4142.72</v>
      </c>
      <c r="G2612" s="58">
        <v>0</v>
      </c>
      <c r="H2612" s="58">
        <v>4142.72</v>
      </c>
      <c r="I2612" s="58">
        <v>0</v>
      </c>
      <c r="J2612" s="58">
        <v>4142.72</v>
      </c>
      <c r="K2612" s="64">
        <f t="shared" si="133"/>
        <v>-4142.72</v>
      </c>
      <c r="L2612" s="21" t="s">
        <v>6732</v>
      </c>
      <c r="M2612" s="26" t="s">
        <v>6938</v>
      </c>
      <c r="N2612" s="21" t="s">
        <v>6805</v>
      </c>
      <c r="O2612" s="21" t="s">
        <v>6734</v>
      </c>
      <c r="P2612" s="21" t="s">
        <v>6441</v>
      </c>
      <c r="U2612" s="1" t="str">
        <f t="shared" si="134"/>
        <v>'706</v>
      </c>
      <c r="AI2612" s="1"/>
      <c r="AM2612" s="1" t="e">
        <v>#N/A</v>
      </c>
    </row>
    <row r="2613" spans="1:39" x14ac:dyDescent="0.2">
      <c r="A2613" s="21" t="s">
        <v>6349</v>
      </c>
      <c r="B2613" s="21" t="s">
        <v>6350</v>
      </c>
      <c r="C2613" s="58">
        <v>0</v>
      </c>
      <c r="D2613" s="58">
        <v>0</v>
      </c>
      <c r="E2613" s="58">
        <v>0</v>
      </c>
      <c r="F2613" s="58">
        <v>18.05</v>
      </c>
      <c r="G2613" s="58">
        <v>0</v>
      </c>
      <c r="H2613" s="58">
        <v>18.05</v>
      </c>
      <c r="I2613" s="58">
        <v>0</v>
      </c>
      <c r="J2613" s="58">
        <v>18.05</v>
      </c>
      <c r="K2613" s="64">
        <f t="shared" si="133"/>
        <v>-18.05</v>
      </c>
      <c r="L2613" s="21" t="s">
        <v>6732</v>
      </c>
      <c r="M2613" s="26" t="s">
        <v>6938</v>
      </c>
      <c r="N2613" s="21" t="s">
        <v>6805</v>
      </c>
      <c r="O2613" s="21" t="s">
        <v>6734</v>
      </c>
      <c r="P2613" s="21" t="s">
        <v>6440</v>
      </c>
      <c r="U2613" s="1" t="str">
        <f t="shared" si="134"/>
        <v>'706</v>
      </c>
      <c r="AI2613" s="1"/>
      <c r="AM2613" s="1" t="e">
        <v>#N/A</v>
      </c>
    </row>
    <row r="2614" spans="1:39" x14ac:dyDescent="0.2">
      <c r="A2614" s="21" t="s">
        <v>6351</v>
      </c>
      <c r="B2614" s="21" t="s">
        <v>6352</v>
      </c>
      <c r="C2614" s="58">
        <v>0</v>
      </c>
      <c r="D2614" s="58">
        <v>0</v>
      </c>
      <c r="E2614" s="58">
        <v>0</v>
      </c>
      <c r="F2614" s="58">
        <v>87.9</v>
      </c>
      <c r="G2614" s="58">
        <v>0</v>
      </c>
      <c r="H2614" s="58">
        <v>87.9</v>
      </c>
      <c r="I2614" s="58">
        <v>0</v>
      </c>
      <c r="J2614" s="58">
        <v>87.9</v>
      </c>
      <c r="K2614" s="64">
        <f t="shared" si="133"/>
        <v>-87.9</v>
      </c>
      <c r="L2614" s="21" t="s">
        <v>6732</v>
      </c>
      <c r="M2614" s="26" t="s">
        <v>6938</v>
      </c>
      <c r="N2614" s="21" t="s">
        <v>6805</v>
      </c>
      <c r="O2614" s="21" t="s">
        <v>6734</v>
      </c>
      <c r="P2614" s="21" t="s">
        <v>6440</v>
      </c>
      <c r="U2614" s="1" t="str">
        <f t="shared" si="134"/>
        <v>'706</v>
      </c>
      <c r="AI2614" s="1"/>
      <c r="AM2614" s="1" t="e">
        <v>#N/A</v>
      </c>
    </row>
    <row r="2615" spans="1:39" x14ac:dyDescent="0.2">
      <c r="A2615" s="21" t="s">
        <v>4735</v>
      </c>
      <c r="B2615" s="21" t="s">
        <v>4736</v>
      </c>
      <c r="C2615" s="58">
        <v>0</v>
      </c>
      <c r="D2615" s="58">
        <v>0</v>
      </c>
      <c r="E2615" s="58">
        <v>0</v>
      </c>
      <c r="F2615" s="58">
        <v>36434.080000000002</v>
      </c>
      <c r="G2615" s="58">
        <v>0</v>
      </c>
      <c r="H2615" s="58">
        <v>36434.080000000002</v>
      </c>
      <c r="I2615" s="58">
        <v>0</v>
      </c>
      <c r="J2615" s="58">
        <v>36434.080000000002</v>
      </c>
      <c r="K2615" s="64">
        <f t="shared" si="133"/>
        <v>-36434.080000000002</v>
      </c>
      <c r="L2615" s="21" t="s">
        <v>6732</v>
      </c>
      <c r="M2615" s="26" t="s">
        <v>6938</v>
      </c>
      <c r="N2615" s="21" t="s">
        <v>6805</v>
      </c>
      <c r="O2615" s="21" t="s">
        <v>6734</v>
      </c>
      <c r="P2615" s="21" t="s">
        <v>6442</v>
      </c>
      <c r="U2615" s="1" t="str">
        <f t="shared" si="134"/>
        <v>'706</v>
      </c>
      <c r="AI2615" s="1"/>
      <c r="AM2615" s="1" t="s">
        <v>4735</v>
      </c>
    </row>
    <row r="2616" spans="1:39" x14ac:dyDescent="0.2">
      <c r="A2616" s="21" t="s">
        <v>4737</v>
      </c>
      <c r="B2616" s="21" t="s">
        <v>4738</v>
      </c>
      <c r="C2616" s="58">
        <v>0</v>
      </c>
      <c r="D2616" s="58">
        <v>0</v>
      </c>
      <c r="E2616" s="58">
        <v>0</v>
      </c>
      <c r="F2616" s="58">
        <v>1552.05</v>
      </c>
      <c r="G2616" s="58">
        <v>0</v>
      </c>
      <c r="H2616" s="58">
        <v>1552.05</v>
      </c>
      <c r="I2616" s="58">
        <v>0</v>
      </c>
      <c r="J2616" s="58">
        <v>1552.05</v>
      </c>
      <c r="K2616" s="64">
        <f t="shared" si="133"/>
        <v>-1552.05</v>
      </c>
      <c r="L2616" s="21" t="s">
        <v>6732</v>
      </c>
      <c r="M2616" s="26" t="s">
        <v>6938</v>
      </c>
      <c r="N2616" s="21" t="s">
        <v>6805</v>
      </c>
      <c r="O2616" s="21" t="s">
        <v>6734</v>
      </c>
      <c r="P2616" s="21" t="s">
        <v>6442</v>
      </c>
      <c r="U2616" s="1" t="str">
        <f t="shared" si="134"/>
        <v>'706</v>
      </c>
      <c r="AI2616" s="1"/>
      <c r="AM2616" s="1" t="s">
        <v>4737</v>
      </c>
    </row>
    <row r="2617" spans="1:39" x14ac:dyDescent="0.2">
      <c r="A2617" s="21" t="s">
        <v>6353</v>
      </c>
      <c r="B2617" s="21" t="s">
        <v>6354</v>
      </c>
      <c r="C2617" s="58">
        <v>0</v>
      </c>
      <c r="D2617" s="58">
        <v>0</v>
      </c>
      <c r="E2617" s="58">
        <v>0</v>
      </c>
      <c r="F2617" s="58">
        <v>110.03</v>
      </c>
      <c r="G2617" s="58">
        <v>0</v>
      </c>
      <c r="H2617" s="58">
        <v>110.03</v>
      </c>
      <c r="I2617" s="58">
        <v>0</v>
      </c>
      <c r="J2617" s="58">
        <v>110.03</v>
      </c>
      <c r="K2617" s="64">
        <f t="shared" si="133"/>
        <v>-110.03</v>
      </c>
      <c r="L2617" s="21" t="s">
        <v>6732</v>
      </c>
      <c r="M2617" s="26" t="s">
        <v>6938</v>
      </c>
      <c r="N2617" s="21" t="s">
        <v>6805</v>
      </c>
      <c r="O2617" s="21" t="s">
        <v>6734</v>
      </c>
      <c r="P2617" s="21" t="s">
        <v>6442</v>
      </c>
      <c r="U2617" s="1" t="str">
        <f t="shared" si="134"/>
        <v>'706</v>
      </c>
      <c r="AI2617" s="1"/>
      <c r="AM2617" s="1" t="e">
        <v>#N/A</v>
      </c>
    </row>
    <row r="2618" spans="1:39" x14ac:dyDescent="0.2">
      <c r="A2618" s="21" t="s">
        <v>6355</v>
      </c>
      <c r="B2618" s="21" t="s">
        <v>6356</v>
      </c>
      <c r="C2618" s="58">
        <v>0</v>
      </c>
      <c r="D2618" s="58">
        <v>0</v>
      </c>
      <c r="E2618" s="58">
        <v>0</v>
      </c>
      <c r="F2618" s="58">
        <v>426.17</v>
      </c>
      <c r="G2618" s="58">
        <v>0</v>
      </c>
      <c r="H2618" s="58">
        <v>426.17</v>
      </c>
      <c r="I2618" s="58">
        <v>0</v>
      </c>
      <c r="J2618" s="58">
        <v>426.17</v>
      </c>
      <c r="K2618" s="64">
        <f t="shared" si="133"/>
        <v>-426.17</v>
      </c>
      <c r="L2618" s="21" t="s">
        <v>6732</v>
      </c>
      <c r="M2618" s="26" t="s">
        <v>6938</v>
      </c>
      <c r="N2618" s="21" t="s">
        <v>6805</v>
      </c>
      <c r="O2618" s="21" t="s">
        <v>6734</v>
      </c>
      <c r="P2618" s="21" t="s">
        <v>6442</v>
      </c>
      <c r="U2618" s="1" t="str">
        <f t="shared" si="134"/>
        <v>'706</v>
      </c>
      <c r="AI2618" s="1"/>
      <c r="AM2618" s="1" t="e">
        <v>#N/A</v>
      </c>
    </row>
    <row r="2619" spans="1:39" x14ac:dyDescent="0.2">
      <c r="A2619" s="21" t="s">
        <v>6357</v>
      </c>
      <c r="B2619" s="21" t="s">
        <v>6358</v>
      </c>
      <c r="C2619" s="58">
        <v>0</v>
      </c>
      <c r="D2619" s="58">
        <v>0</v>
      </c>
      <c r="E2619" s="58">
        <v>0</v>
      </c>
      <c r="F2619" s="58">
        <v>183.65</v>
      </c>
      <c r="G2619" s="58">
        <v>0</v>
      </c>
      <c r="H2619" s="58">
        <v>183.65</v>
      </c>
      <c r="I2619" s="58">
        <v>0</v>
      </c>
      <c r="J2619" s="58">
        <v>183.65</v>
      </c>
      <c r="K2619" s="64">
        <f t="shared" si="133"/>
        <v>-183.65</v>
      </c>
      <c r="L2619" s="21" t="s">
        <v>6732</v>
      </c>
      <c r="M2619" s="26" t="s">
        <v>6938</v>
      </c>
      <c r="N2619" s="21" t="s">
        <v>6805</v>
      </c>
      <c r="O2619" s="21" t="s">
        <v>6734</v>
      </c>
      <c r="P2619" s="21" t="s">
        <v>6442</v>
      </c>
      <c r="U2619" s="1" t="str">
        <f t="shared" si="134"/>
        <v>'706</v>
      </c>
      <c r="AI2619" s="1"/>
      <c r="AM2619" s="1" t="e">
        <v>#N/A</v>
      </c>
    </row>
    <row r="2620" spans="1:39" x14ac:dyDescent="0.2">
      <c r="A2620" s="21" t="s">
        <v>4739</v>
      </c>
      <c r="B2620" s="21" t="s">
        <v>4740</v>
      </c>
      <c r="C2620" s="58">
        <v>0</v>
      </c>
      <c r="D2620" s="58">
        <v>0</v>
      </c>
      <c r="E2620" s="58">
        <v>0</v>
      </c>
      <c r="F2620" s="58">
        <v>9569.94</v>
      </c>
      <c r="G2620" s="58">
        <v>0</v>
      </c>
      <c r="H2620" s="58">
        <v>9569.94</v>
      </c>
      <c r="I2620" s="58">
        <v>0</v>
      </c>
      <c r="J2620" s="58">
        <v>9569.94</v>
      </c>
      <c r="K2620" s="64">
        <f t="shared" si="133"/>
        <v>-9569.94</v>
      </c>
      <c r="L2620" s="21" t="s">
        <v>6732</v>
      </c>
      <c r="M2620" s="26" t="s">
        <v>6938</v>
      </c>
      <c r="N2620" s="21" t="s">
        <v>6805</v>
      </c>
      <c r="O2620" s="21" t="s">
        <v>6734</v>
      </c>
      <c r="P2620" s="21" t="s">
        <v>6442</v>
      </c>
      <c r="U2620" s="1" t="str">
        <f t="shared" si="134"/>
        <v>'706</v>
      </c>
      <c r="AI2620" s="1"/>
      <c r="AM2620" s="1" t="s">
        <v>4739</v>
      </c>
    </row>
    <row r="2621" spans="1:39" x14ac:dyDescent="0.2">
      <c r="A2621" s="21" t="s">
        <v>4741</v>
      </c>
      <c r="B2621" s="21" t="s">
        <v>4742</v>
      </c>
      <c r="C2621" s="58">
        <v>0</v>
      </c>
      <c r="D2621" s="58">
        <v>0</v>
      </c>
      <c r="E2621" s="58">
        <v>0</v>
      </c>
      <c r="F2621" s="58">
        <v>296.77</v>
      </c>
      <c r="G2621" s="58">
        <v>0</v>
      </c>
      <c r="H2621" s="58">
        <v>296.77</v>
      </c>
      <c r="I2621" s="58">
        <v>0</v>
      </c>
      <c r="J2621" s="58">
        <v>296.77</v>
      </c>
      <c r="K2621" s="64">
        <f t="shared" si="133"/>
        <v>-296.77</v>
      </c>
      <c r="L2621" s="21" t="s">
        <v>6732</v>
      </c>
      <c r="M2621" s="26" t="s">
        <v>6938</v>
      </c>
      <c r="N2621" s="21" t="s">
        <v>6805</v>
      </c>
      <c r="O2621" s="21" t="s">
        <v>6734</v>
      </c>
      <c r="P2621" s="21" t="s">
        <v>6442</v>
      </c>
      <c r="U2621" s="1" t="str">
        <f t="shared" si="134"/>
        <v>'706</v>
      </c>
      <c r="AI2621" s="1"/>
      <c r="AM2621" s="1" t="s">
        <v>4741</v>
      </c>
    </row>
    <row r="2622" spans="1:39" x14ac:dyDescent="0.2">
      <c r="A2622" s="21" t="s">
        <v>4743</v>
      </c>
      <c r="B2622" s="21" t="s">
        <v>4744</v>
      </c>
      <c r="C2622" s="58">
        <v>0</v>
      </c>
      <c r="D2622" s="58">
        <v>0</v>
      </c>
      <c r="E2622" s="58">
        <v>0</v>
      </c>
      <c r="F2622" s="58">
        <v>1.41</v>
      </c>
      <c r="G2622" s="58">
        <v>0</v>
      </c>
      <c r="H2622" s="58">
        <v>1.41</v>
      </c>
      <c r="I2622" s="58">
        <v>0</v>
      </c>
      <c r="J2622" s="58">
        <v>1.41</v>
      </c>
      <c r="K2622" s="57">
        <f t="shared" si="133"/>
        <v>-1.41</v>
      </c>
      <c r="L2622" s="21" t="s">
        <v>6732</v>
      </c>
      <c r="M2622" s="26" t="s">
        <v>6938</v>
      </c>
      <c r="N2622" s="21" t="s">
        <v>6805</v>
      </c>
      <c r="O2622" s="21" t="s">
        <v>6734</v>
      </c>
      <c r="P2622" s="21" t="s">
        <v>6444</v>
      </c>
      <c r="U2622" s="1" t="str">
        <f t="shared" si="134"/>
        <v>'707</v>
      </c>
      <c r="AI2622" s="1"/>
      <c r="AM2622" s="1" t="s">
        <v>4743</v>
      </c>
    </row>
    <row r="2623" spans="1:39" x14ac:dyDescent="0.2">
      <c r="A2623" s="21" t="s">
        <v>4745</v>
      </c>
      <c r="B2623" s="21" t="s">
        <v>4746</v>
      </c>
      <c r="C2623" s="58">
        <v>0</v>
      </c>
      <c r="D2623" s="58">
        <v>0</v>
      </c>
      <c r="E2623" s="58">
        <v>0</v>
      </c>
      <c r="F2623" s="58">
        <v>63131.199999999997</v>
      </c>
      <c r="G2623" s="58">
        <v>0</v>
      </c>
      <c r="H2623" s="58">
        <v>63131.199999999997</v>
      </c>
      <c r="I2623" s="58">
        <v>0</v>
      </c>
      <c r="J2623" s="59">
        <v>63131.199999999997</v>
      </c>
      <c r="K2623" s="57">
        <f t="shared" si="133"/>
        <v>-63131.199999999997</v>
      </c>
      <c r="L2623" s="21" t="s">
        <v>6449</v>
      </c>
      <c r="M2623" s="1" t="s">
        <v>6939</v>
      </c>
      <c r="N2623" s="21" t="s">
        <v>6806</v>
      </c>
      <c r="O2623" s="21" t="s">
        <v>6741</v>
      </c>
      <c r="U2623" s="1" t="str">
        <f t="shared" si="134"/>
        <v>'710</v>
      </c>
      <c r="AI2623" s="1"/>
      <c r="AM2623" s="1" t="s">
        <v>4745</v>
      </c>
    </row>
    <row r="2624" spans="1:39" x14ac:dyDescent="0.2">
      <c r="A2624" s="21" t="s">
        <v>4747</v>
      </c>
      <c r="B2624" s="21" t="s">
        <v>4748</v>
      </c>
      <c r="C2624" s="58">
        <v>0</v>
      </c>
      <c r="D2624" s="58">
        <v>0</v>
      </c>
      <c r="E2624" s="58">
        <v>0</v>
      </c>
      <c r="F2624" s="58">
        <v>149966.6</v>
      </c>
      <c r="G2624" s="58">
        <v>0</v>
      </c>
      <c r="H2624" s="58">
        <v>149966.6</v>
      </c>
      <c r="I2624" s="58">
        <v>0</v>
      </c>
      <c r="J2624" s="59">
        <v>149966.6</v>
      </c>
      <c r="K2624" s="57">
        <f t="shared" si="133"/>
        <v>-149966.6</v>
      </c>
      <c r="L2624" s="21" t="s">
        <v>6449</v>
      </c>
      <c r="M2624" s="1" t="s">
        <v>6939</v>
      </c>
      <c r="N2624" s="21" t="s">
        <v>6806</v>
      </c>
      <c r="O2624" s="21" t="s">
        <v>6740</v>
      </c>
      <c r="U2624" s="1" t="str">
        <f t="shared" si="134"/>
        <v>'710</v>
      </c>
      <c r="AI2624" s="1"/>
      <c r="AM2624" s="1" t="s">
        <v>4747</v>
      </c>
    </row>
    <row r="2625" spans="1:39" x14ac:dyDescent="0.2">
      <c r="A2625" s="21" t="s">
        <v>4749</v>
      </c>
      <c r="B2625" s="21" t="s">
        <v>4750</v>
      </c>
      <c r="C2625" s="58">
        <v>0</v>
      </c>
      <c r="D2625" s="58">
        <v>0</v>
      </c>
      <c r="E2625" s="58">
        <v>0</v>
      </c>
      <c r="F2625" s="58">
        <v>471185.47</v>
      </c>
      <c r="G2625" s="58">
        <v>0</v>
      </c>
      <c r="H2625" s="58">
        <v>471185.47</v>
      </c>
      <c r="I2625" s="58">
        <v>0</v>
      </c>
      <c r="J2625" s="59">
        <v>471185.47</v>
      </c>
      <c r="K2625" s="57">
        <f t="shared" si="133"/>
        <v>-471185.47</v>
      </c>
      <c r="L2625" s="21" t="s">
        <v>6449</v>
      </c>
      <c r="M2625" s="1" t="s">
        <v>6939</v>
      </c>
      <c r="N2625" s="21" t="s">
        <v>6806</v>
      </c>
      <c r="O2625" s="21" t="s">
        <v>6740</v>
      </c>
      <c r="U2625" s="1" t="str">
        <f t="shared" si="134"/>
        <v>'710</v>
      </c>
      <c r="AI2625" s="1"/>
      <c r="AM2625" s="1" t="s">
        <v>4749</v>
      </c>
    </row>
    <row r="2626" spans="1:39" x14ac:dyDescent="0.2">
      <c r="A2626" s="21" t="s">
        <v>4751</v>
      </c>
      <c r="B2626" s="21" t="s">
        <v>4752</v>
      </c>
      <c r="C2626" s="58">
        <v>0</v>
      </c>
      <c r="D2626" s="58">
        <v>0</v>
      </c>
      <c r="E2626" s="58">
        <v>0</v>
      </c>
      <c r="F2626" s="58">
        <v>178200.95</v>
      </c>
      <c r="G2626" s="58">
        <v>0</v>
      </c>
      <c r="H2626" s="58">
        <v>178200.95</v>
      </c>
      <c r="I2626" s="58">
        <v>0</v>
      </c>
      <c r="J2626" s="59">
        <v>178200.95</v>
      </c>
      <c r="K2626" s="57">
        <f t="shared" si="133"/>
        <v>-178200.95</v>
      </c>
      <c r="L2626" s="21" t="s">
        <v>6449</v>
      </c>
      <c r="M2626" s="1" t="s">
        <v>6939</v>
      </c>
      <c r="N2626" s="21" t="s">
        <v>6806</v>
      </c>
      <c r="O2626" s="21" t="s">
        <v>6740</v>
      </c>
      <c r="U2626" s="1" t="str">
        <f t="shared" si="134"/>
        <v>'710</v>
      </c>
      <c r="AI2626" s="1"/>
      <c r="AM2626" s="1" t="s">
        <v>4751</v>
      </c>
    </row>
    <row r="2627" spans="1:39" x14ac:dyDescent="0.2">
      <c r="A2627" s="21" t="s">
        <v>4753</v>
      </c>
      <c r="B2627" s="21" t="s">
        <v>4754</v>
      </c>
      <c r="C2627" s="58">
        <v>0</v>
      </c>
      <c r="D2627" s="58">
        <v>0</v>
      </c>
      <c r="E2627" s="58">
        <v>0</v>
      </c>
      <c r="F2627" s="58">
        <v>875107.14</v>
      </c>
      <c r="G2627" s="58">
        <v>0</v>
      </c>
      <c r="H2627" s="58">
        <v>875107.14</v>
      </c>
      <c r="I2627" s="58">
        <v>0</v>
      </c>
      <c r="J2627" s="59">
        <v>875107.14</v>
      </c>
      <c r="K2627" s="57">
        <f t="shared" si="133"/>
        <v>-875107.14</v>
      </c>
      <c r="L2627" s="21" t="s">
        <v>6449</v>
      </c>
      <c r="M2627" s="1" t="s">
        <v>6939</v>
      </c>
      <c r="N2627" s="21" t="s">
        <v>6806</v>
      </c>
      <c r="O2627" s="21" t="s">
        <v>6740</v>
      </c>
      <c r="U2627" s="1" t="str">
        <f t="shared" si="134"/>
        <v>'710</v>
      </c>
      <c r="AI2627" s="1"/>
      <c r="AM2627" s="1" t="s">
        <v>4753</v>
      </c>
    </row>
    <row r="2628" spans="1:39" x14ac:dyDescent="0.2">
      <c r="A2628" s="21" t="s">
        <v>4755</v>
      </c>
      <c r="B2628" s="21" t="s">
        <v>4756</v>
      </c>
      <c r="C2628" s="58">
        <v>0</v>
      </c>
      <c r="D2628" s="58">
        <v>0</v>
      </c>
      <c r="E2628" s="58">
        <v>0</v>
      </c>
      <c r="F2628" s="58">
        <v>747459.9</v>
      </c>
      <c r="G2628" s="58">
        <v>0</v>
      </c>
      <c r="H2628" s="58">
        <v>747459.9</v>
      </c>
      <c r="I2628" s="58">
        <v>0</v>
      </c>
      <c r="J2628" s="59">
        <v>747459.9</v>
      </c>
      <c r="K2628" s="57">
        <f t="shared" si="133"/>
        <v>-747459.9</v>
      </c>
      <c r="L2628" s="21" t="s">
        <v>6449</v>
      </c>
      <c r="M2628" s="1" t="s">
        <v>6939</v>
      </c>
      <c r="N2628" s="21" t="s">
        <v>6806</v>
      </c>
      <c r="O2628" s="21" t="s">
        <v>6740</v>
      </c>
      <c r="U2628" s="1" t="str">
        <f t="shared" si="134"/>
        <v>'710</v>
      </c>
      <c r="AI2628" s="1"/>
      <c r="AM2628" s="1" t="s">
        <v>4755</v>
      </c>
    </row>
    <row r="2629" spans="1:39" x14ac:dyDescent="0.2">
      <c r="A2629" s="21" t="s">
        <v>4757</v>
      </c>
      <c r="B2629" s="21" t="s">
        <v>4758</v>
      </c>
      <c r="C2629" s="58">
        <v>0</v>
      </c>
      <c r="D2629" s="58">
        <v>0</v>
      </c>
      <c r="E2629" s="58">
        <v>0</v>
      </c>
      <c r="F2629" s="58">
        <v>365710.94</v>
      </c>
      <c r="G2629" s="58">
        <v>0</v>
      </c>
      <c r="H2629" s="58">
        <v>365710.94</v>
      </c>
      <c r="I2629" s="58">
        <v>0</v>
      </c>
      <c r="J2629" s="59">
        <v>365710.94</v>
      </c>
      <c r="K2629" s="57">
        <f t="shared" si="133"/>
        <v>-365710.94</v>
      </c>
      <c r="L2629" s="21" t="s">
        <v>6449</v>
      </c>
      <c r="M2629" s="1" t="s">
        <v>6939</v>
      </c>
      <c r="N2629" s="21" t="s">
        <v>6806</v>
      </c>
      <c r="O2629" s="21" t="s">
        <v>6740</v>
      </c>
      <c r="U2629" s="1" t="str">
        <f t="shared" si="134"/>
        <v>'710</v>
      </c>
      <c r="AI2629" s="1"/>
      <c r="AM2629" s="1" t="s">
        <v>4757</v>
      </c>
    </row>
    <row r="2630" spans="1:39" x14ac:dyDescent="0.2">
      <c r="A2630" s="21" t="s">
        <v>4759</v>
      </c>
      <c r="B2630" s="21" t="s">
        <v>4760</v>
      </c>
      <c r="C2630" s="58">
        <v>0</v>
      </c>
      <c r="D2630" s="58">
        <v>0</v>
      </c>
      <c r="E2630" s="58">
        <v>0</v>
      </c>
      <c r="F2630" s="58">
        <v>165974.96</v>
      </c>
      <c r="G2630" s="58">
        <v>0</v>
      </c>
      <c r="H2630" s="58">
        <v>165974.96</v>
      </c>
      <c r="I2630" s="58">
        <v>0</v>
      </c>
      <c r="J2630" s="59">
        <v>165974.96</v>
      </c>
      <c r="K2630" s="57">
        <f t="shared" si="133"/>
        <v>-165974.96</v>
      </c>
      <c r="L2630" s="21" t="s">
        <v>6449</v>
      </c>
      <c r="M2630" s="1" t="s">
        <v>6939</v>
      </c>
      <c r="N2630" s="21" t="s">
        <v>6806</v>
      </c>
      <c r="O2630" s="21" t="s">
        <v>6740</v>
      </c>
      <c r="U2630" s="1" t="str">
        <f t="shared" si="134"/>
        <v>'710</v>
      </c>
      <c r="AI2630" s="1"/>
      <c r="AM2630" s="1" t="s">
        <v>4759</v>
      </c>
    </row>
    <row r="2631" spans="1:39" x14ac:dyDescent="0.2">
      <c r="A2631" s="21" t="s">
        <v>4761</v>
      </c>
      <c r="B2631" s="21" t="s">
        <v>4762</v>
      </c>
      <c r="C2631" s="58">
        <v>0</v>
      </c>
      <c r="D2631" s="58">
        <v>0</v>
      </c>
      <c r="E2631" s="58">
        <v>0</v>
      </c>
      <c r="F2631" s="58">
        <v>25114.01</v>
      </c>
      <c r="G2631" s="58">
        <v>0</v>
      </c>
      <c r="H2631" s="58">
        <v>25114.01</v>
      </c>
      <c r="I2631" s="58">
        <v>0</v>
      </c>
      <c r="J2631" s="58">
        <v>25114.01</v>
      </c>
      <c r="K2631" s="57">
        <f t="shared" ref="K2631:K2694" si="135">I2631-J2631</f>
        <v>-25114.01</v>
      </c>
      <c r="L2631" s="21" t="s">
        <v>6449</v>
      </c>
      <c r="M2631" s="1" t="s">
        <v>6939</v>
      </c>
      <c r="N2631" s="21" t="s">
        <v>6806</v>
      </c>
      <c r="O2631" s="21" t="s">
        <v>6740</v>
      </c>
      <c r="U2631" s="1" t="str">
        <f t="shared" ref="U2631:U2694" si="136">LEFT(A2631,4)</f>
        <v>'710</v>
      </c>
      <c r="AI2631" s="1"/>
      <c r="AM2631" s="1" t="s">
        <v>4761</v>
      </c>
    </row>
    <row r="2632" spans="1:39" x14ac:dyDescent="0.2">
      <c r="A2632" s="21" t="s">
        <v>4763</v>
      </c>
      <c r="B2632" s="21" t="s">
        <v>4764</v>
      </c>
      <c r="C2632" s="58">
        <v>0</v>
      </c>
      <c r="D2632" s="58">
        <v>0</v>
      </c>
      <c r="E2632" s="58">
        <v>0</v>
      </c>
      <c r="F2632" s="58">
        <v>273240.26</v>
      </c>
      <c r="G2632" s="58">
        <v>0</v>
      </c>
      <c r="H2632" s="58">
        <v>273240.26</v>
      </c>
      <c r="I2632" s="58">
        <v>0</v>
      </c>
      <c r="J2632" s="59">
        <v>273240.26</v>
      </c>
      <c r="K2632" s="57">
        <f t="shared" si="135"/>
        <v>-273240.26</v>
      </c>
      <c r="L2632" s="21" t="s">
        <v>6449</v>
      </c>
      <c r="M2632" s="1" t="s">
        <v>6939</v>
      </c>
      <c r="N2632" s="21" t="s">
        <v>6806</v>
      </c>
      <c r="O2632" s="21" t="s">
        <v>6740</v>
      </c>
      <c r="U2632" s="1" t="str">
        <f t="shared" si="136"/>
        <v>'710</v>
      </c>
      <c r="AI2632" s="1"/>
      <c r="AM2632" s="1" t="s">
        <v>4763</v>
      </c>
    </row>
    <row r="2633" spans="1:39" x14ac:dyDescent="0.2">
      <c r="A2633" s="21" t="s">
        <v>4765</v>
      </c>
      <c r="B2633" s="21" t="s">
        <v>4766</v>
      </c>
      <c r="C2633" s="58">
        <v>0</v>
      </c>
      <c r="D2633" s="58">
        <v>0</v>
      </c>
      <c r="E2633" s="58">
        <v>0</v>
      </c>
      <c r="F2633" s="58">
        <v>923272.82</v>
      </c>
      <c r="G2633" s="58">
        <v>0</v>
      </c>
      <c r="H2633" s="58">
        <v>923272.82</v>
      </c>
      <c r="I2633" s="58">
        <v>0</v>
      </c>
      <c r="J2633" s="59">
        <v>923272.82</v>
      </c>
      <c r="K2633" s="57">
        <f t="shared" si="135"/>
        <v>-923272.82</v>
      </c>
      <c r="L2633" s="21" t="s">
        <v>6449</v>
      </c>
      <c r="M2633" s="1" t="s">
        <v>6939</v>
      </c>
      <c r="N2633" s="21" t="s">
        <v>6806</v>
      </c>
      <c r="O2633" s="21" t="s">
        <v>6740</v>
      </c>
      <c r="U2633" s="1" t="str">
        <f t="shared" si="136"/>
        <v>'710</v>
      </c>
      <c r="AI2633" s="1"/>
      <c r="AM2633" s="1" t="s">
        <v>4765</v>
      </c>
    </row>
    <row r="2634" spans="1:39" x14ac:dyDescent="0.2">
      <c r="A2634" s="21" t="s">
        <v>4767</v>
      </c>
      <c r="B2634" s="21" t="s">
        <v>4768</v>
      </c>
      <c r="C2634" s="58">
        <v>0</v>
      </c>
      <c r="D2634" s="58">
        <v>0</v>
      </c>
      <c r="E2634" s="58">
        <v>0</v>
      </c>
      <c r="F2634" s="58">
        <v>17929.3</v>
      </c>
      <c r="G2634" s="58">
        <v>0</v>
      </c>
      <c r="H2634" s="58">
        <v>17929.3</v>
      </c>
      <c r="I2634" s="58">
        <v>0</v>
      </c>
      <c r="J2634" s="58">
        <v>17929.3</v>
      </c>
      <c r="K2634" s="57">
        <f t="shared" si="135"/>
        <v>-17929.3</v>
      </c>
      <c r="L2634" s="21" t="s">
        <v>6449</v>
      </c>
      <c r="M2634" s="1" t="s">
        <v>6939</v>
      </c>
      <c r="N2634" s="21" t="s">
        <v>6806</v>
      </c>
      <c r="O2634" s="21" t="s">
        <v>6740</v>
      </c>
      <c r="U2634" s="1" t="str">
        <f t="shared" si="136"/>
        <v>'710</v>
      </c>
      <c r="AI2634" s="1"/>
      <c r="AM2634" s="1" t="s">
        <v>4767</v>
      </c>
    </row>
    <row r="2635" spans="1:39" x14ac:dyDescent="0.2">
      <c r="A2635" s="21" t="s">
        <v>4769</v>
      </c>
      <c r="B2635" s="21" t="s">
        <v>4770</v>
      </c>
      <c r="C2635" s="58">
        <v>0</v>
      </c>
      <c r="D2635" s="58">
        <v>0</v>
      </c>
      <c r="E2635" s="58">
        <v>0</v>
      </c>
      <c r="F2635" s="58">
        <v>73797.84</v>
      </c>
      <c r="G2635" s="58">
        <v>0</v>
      </c>
      <c r="H2635" s="58">
        <v>73797.84</v>
      </c>
      <c r="I2635" s="58">
        <v>0</v>
      </c>
      <c r="J2635" s="59">
        <v>73797.84</v>
      </c>
      <c r="K2635" s="57">
        <f t="shared" si="135"/>
        <v>-73797.84</v>
      </c>
      <c r="L2635" s="21" t="s">
        <v>6449</v>
      </c>
      <c r="M2635" s="1" t="s">
        <v>6939</v>
      </c>
      <c r="N2635" s="21" t="s">
        <v>6806</v>
      </c>
      <c r="O2635" s="21" t="s">
        <v>6740</v>
      </c>
      <c r="U2635" s="1" t="str">
        <f t="shared" si="136"/>
        <v>'710</v>
      </c>
      <c r="AI2635" s="1"/>
      <c r="AM2635" s="1" t="s">
        <v>4769</v>
      </c>
    </row>
    <row r="2636" spans="1:39" x14ac:dyDescent="0.2">
      <c r="A2636" s="21" t="s">
        <v>4771</v>
      </c>
      <c r="B2636" s="21" t="s">
        <v>4772</v>
      </c>
      <c r="C2636" s="58">
        <v>0</v>
      </c>
      <c r="D2636" s="58">
        <v>0</v>
      </c>
      <c r="E2636" s="58">
        <v>0</v>
      </c>
      <c r="F2636" s="58">
        <v>26783.69</v>
      </c>
      <c r="G2636" s="58">
        <v>0</v>
      </c>
      <c r="H2636" s="58">
        <v>26783.69</v>
      </c>
      <c r="I2636" s="58">
        <v>0</v>
      </c>
      <c r="J2636" s="59">
        <v>26783.69</v>
      </c>
      <c r="K2636" s="57">
        <f t="shared" si="135"/>
        <v>-26783.69</v>
      </c>
      <c r="L2636" s="21" t="s">
        <v>6449</v>
      </c>
      <c r="M2636" s="1" t="s">
        <v>6939</v>
      </c>
      <c r="N2636" s="21" t="s">
        <v>6806</v>
      </c>
      <c r="O2636" s="21" t="s">
        <v>6740</v>
      </c>
      <c r="U2636" s="1" t="str">
        <f t="shared" si="136"/>
        <v>'710</v>
      </c>
      <c r="AI2636" s="1"/>
      <c r="AM2636" s="1" t="s">
        <v>4771</v>
      </c>
    </row>
    <row r="2637" spans="1:39" x14ac:dyDescent="0.2">
      <c r="A2637" s="21" t="s">
        <v>4773</v>
      </c>
      <c r="B2637" s="21" t="s">
        <v>4774</v>
      </c>
      <c r="C2637" s="58">
        <v>0</v>
      </c>
      <c r="D2637" s="58">
        <v>0</v>
      </c>
      <c r="E2637" s="58">
        <v>0</v>
      </c>
      <c r="F2637" s="58">
        <v>1126300.25</v>
      </c>
      <c r="G2637" s="58">
        <v>0</v>
      </c>
      <c r="H2637" s="58">
        <v>1126300.25</v>
      </c>
      <c r="I2637" s="58">
        <v>0</v>
      </c>
      <c r="J2637" s="58">
        <v>1126300.25</v>
      </c>
      <c r="K2637" s="57">
        <f t="shared" si="135"/>
        <v>-1126300.25</v>
      </c>
      <c r="L2637" s="21" t="s">
        <v>6449</v>
      </c>
      <c r="M2637" s="1" t="s">
        <v>6939</v>
      </c>
      <c r="N2637" s="21" t="s">
        <v>6806</v>
      </c>
      <c r="O2637" s="21" t="s">
        <v>6740</v>
      </c>
      <c r="U2637" s="1" t="str">
        <f t="shared" si="136"/>
        <v>'710</v>
      </c>
      <c r="AI2637" s="1"/>
      <c r="AM2637" s="1" t="s">
        <v>4773</v>
      </c>
    </row>
    <row r="2638" spans="1:39" x14ac:dyDescent="0.2">
      <c r="A2638" s="21" t="s">
        <v>4775</v>
      </c>
      <c r="B2638" s="21" t="s">
        <v>4776</v>
      </c>
      <c r="C2638" s="58">
        <v>0</v>
      </c>
      <c r="D2638" s="58">
        <v>0</v>
      </c>
      <c r="E2638" s="58">
        <v>0</v>
      </c>
      <c r="F2638" s="58">
        <v>441015.33</v>
      </c>
      <c r="G2638" s="58">
        <v>0</v>
      </c>
      <c r="H2638" s="58">
        <v>441015.33</v>
      </c>
      <c r="I2638" s="58">
        <v>0</v>
      </c>
      <c r="J2638" s="58">
        <v>441015.33</v>
      </c>
      <c r="K2638" s="57">
        <f t="shared" si="135"/>
        <v>-441015.33</v>
      </c>
      <c r="L2638" s="21" t="s">
        <v>6449</v>
      </c>
      <c r="M2638" s="1" t="s">
        <v>6939</v>
      </c>
      <c r="N2638" s="21" t="s">
        <v>6806</v>
      </c>
      <c r="O2638" s="21" t="s">
        <v>6740</v>
      </c>
      <c r="U2638" s="1" t="str">
        <f t="shared" si="136"/>
        <v>'710</v>
      </c>
      <c r="AI2638" s="1"/>
      <c r="AM2638" s="1" t="s">
        <v>4775</v>
      </c>
    </row>
    <row r="2639" spans="1:39" x14ac:dyDescent="0.2">
      <c r="A2639" s="21" t="s">
        <v>4777</v>
      </c>
      <c r="B2639" s="21" t="s">
        <v>4778</v>
      </c>
      <c r="C2639" s="58">
        <v>0</v>
      </c>
      <c r="D2639" s="58">
        <v>0</v>
      </c>
      <c r="E2639" s="58">
        <v>0</v>
      </c>
      <c r="F2639" s="58">
        <v>307168.2</v>
      </c>
      <c r="G2639" s="58">
        <v>0</v>
      </c>
      <c r="H2639" s="58">
        <v>307168.2</v>
      </c>
      <c r="I2639" s="58">
        <v>0</v>
      </c>
      <c r="J2639" s="58">
        <v>307168.2</v>
      </c>
      <c r="K2639" s="57">
        <f t="shared" si="135"/>
        <v>-307168.2</v>
      </c>
      <c r="L2639" s="21" t="s">
        <v>6449</v>
      </c>
      <c r="M2639" s="1" t="s">
        <v>6939</v>
      </c>
      <c r="N2639" s="21" t="s">
        <v>6806</v>
      </c>
      <c r="O2639" s="21" t="s">
        <v>6740</v>
      </c>
      <c r="U2639" s="1" t="str">
        <f t="shared" si="136"/>
        <v>'710</v>
      </c>
      <c r="AI2639" s="1"/>
      <c r="AM2639" s="1" t="s">
        <v>4777</v>
      </c>
    </row>
    <row r="2640" spans="1:39" x14ac:dyDescent="0.2">
      <c r="A2640" s="21" t="s">
        <v>4779</v>
      </c>
      <c r="B2640" s="21" t="s">
        <v>4780</v>
      </c>
      <c r="C2640" s="58">
        <v>0</v>
      </c>
      <c r="D2640" s="58">
        <v>0</v>
      </c>
      <c r="E2640" s="58">
        <v>0</v>
      </c>
      <c r="F2640" s="58">
        <v>964113.11</v>
      </c>
      <c r="G2640" s="58">
        <v>0</v>
      </c>
      <c r="H2640" s="58">
        <v>964113.11</v>
      </c>
      <c r="I2640" s="58">
        <v>0</v>
      </c>
      <c r="J2640" s="58">
        <v>964113.11</v>
      </c>
      <c r="K2640" s="57">
        <f t="shared" si="135"/>
        <v>-964113.11</v>
      </c>
      <c r="L2640" s="21" t="s">
        <v>6449</v>
      </c>
      <c r="M2640" s="1" t="s">
        <v>6939</v>
      </c>
      <c r="N2640" s="21" t="s">
        <v>6806</v>
      </c>
      <c r="O2640" s="21" t="s">
        <v>6741</v>
      </c>
      <c r="U2640" s="1" t="str">
        <f t="shared" si="136"/>
        <v>'710</v>
      </c>
      <c r="AI2640" s="1"/>
      <c r="AM2640" s="1" t="s">
        <v>4779</v>
      </c>
    </row>
    <row r="2641" spans="1:39" x14ac:dyDescent="0.2">
      <c r="A2641" s="21" t="s">
        <v>4781</v>
      </c>
      <c r="B2641" s="21" t="s">
        <v>4782</v>
      </c>
      <c r="C2641" s="58">
        <v>0</v>
      </c>
      <c r="D2641" s="58">
        <v>0</v>
      </c>
      <c r="E2641" s="58">
        <v>0</v>
      </c>
      <c r="F2641" s="58">
        <v>144419.72</v>
      </c>
      <c r="G2641" s="58">
        <v>0</v>
      </c>
      <c r="H2641" s="58">
        <v>144419.72</v>
      </c>
      <c r="I2641" s="58">
        <v>0</v>
      </c>
      <c r="J2641" s="58">
        <v>144419.72</v>
      </c>
      <c r="K2641" s="57">
        <f t="shared" si="135"/>
        <v>-144419.72</v>
      </c>
      <c r="L2641" s="21" t="s">
        <v>6449</v>
      </c>
      <c r="M2641" s="1" t="s">
        <v>6939</v>
      </c>
      <c r="N2641" s="21" t="s">
        <v>6806</v>
      </c>
      <c r="O2641" s="21" t="s">
        <v>6741</v>
      </c>
      <c r="U2641" s="1" t="str">
        <f t="shared" si="136"/>
        <v>'711</v>
      </c>
      <c r="AI2641" s="1"/>
      <c r="AM2641" s="1" t="s">
        <v>4781</v>
      </c>
    </row>
    <row r="2642" spans="1:39" x14ac:dyDescent="0.2">
      <c r="A2642" s="21" t="s">
        <v>4783</v>
      </c>
      <c r="B2642" s="21" t="s">
        <v>4784</v>
      </c>
      <c r="C2642" s="58">
        <v>0</v>
      </c>
      <c r="D2642" s="58">
        <v>0</v>
      </c>
      <c r="E2642" s="58">
        <v>0</v>
      </c>
      <c r="F2642" s="58">
        <v>3629.54</v>
      </c>
      <c r="G2642" s="58">
        <v>0</v>
      </c>
      <c r="H2642" s="58">
        <v>3629.54</v>
      </c>
      <c r="I2642" s="58">
        <v>0</v>
      </c>
      <c r="J2642" s="58">
        <v>3629.54</v>
      </c>
      <c r="K2642" s="57">
        <f t="shared" si="135"/>
        <v>-3629.54</v>
      </c>
      <c r="L2642" s="21" t="s">
        <v>6449</v>
      </c>
      <c r="M2642" s="1" t="s">
        <v>6939</v>
      </c>
      <c r="N2642" s="21" t="s">
        <v>6806</v>
      </c>
      <c r="O2642" s="21" t="s">
        <v>6741</v>
      </c>
      <c r="U2642" s="1" t="str">
        <f t="shared" si="136"/>
        <v>'711</v>
      </c>
      <c r="AI2642" s="1"/>
      <c r="AM2642" s="1" t="s">
        <v>4783</v>
      </c>
    </row>
    <row r="2643" spans="1:39" x14ac:dyDescent="0.2">
      <c r="A2643" s="21" t="s">
        <v>4785</v>
      </c>
      <c r="B2643" s="21" t="s">
        <v>4786</v>
      </c>
      <c r="C2643" s="58">
        <v>0</v>
      </c>
      <c r="D2643" s="58">
        <v>0</v>
      </c>
      <c r="E2643" s="58">
        <v>0</v>
      </c>
      <c r="F2643" s="58">
        <v>1863978.37</v>
      </c>
      <c r="G2643" s="58">
        <v>0</v>
      </c>
      <c r="H2643" s="58">
        <v>1863978.37</v>
      </c>
      <c r="I2643" s="58">
        <v>0</v>
      </c>
      <c r="J2643" s="58">
        <v>1863978.37</v>
      </c>
      <c r="K2643" s="57">
        <f t="shared" si="135"/>
        <v>-1863978.37</v>
      </c>
      <c r="L2643" s="21" t="s">
        <v>6449</v>
      </c>
      <c r="M2643" s="1" t="s">
        <v>6939</v>
      </c>
      <c r="N2643" s="21" t="s">
        <v>6806</v>
      </c>
      <c r="O2643" s="21" t="s">
        <v>6741</v>
      </c>
      <c r="U2643" s="1" t="str">
        <f t="shared" si="136"/>
        <v>'711</v>
      </c>
      <c r="AI2643" s="1"/>
      <c r="AM2643" s="1" t="s">
        <v>4785</v>
      </c>
    </row>
    <row r="2644" spans="1:39" x14ac:dyDescent="0.2">
      <c r="A2644" s="21" t="s">
        <v>4787</v>
      </c>
      <c r="B2644" s="21" t="s">
        <v>4788</v>
      </c>
      <c r="C2644" s="58">
        <v>0</v>
      </c>
      <c r="D2644" s="58">
        <v>0</v>
      </c>
      <c r="E2644" s="58">
        <v>0</v>
      </c>
      <c r="F2644" s="58">
        <v>2992.39</v>
      </c>
      <c r="G2644" s="58">
        <v>0</v>
      </c>
      <c r="H2644" s="58">
        <v>2992.39</v>
      </c>
      <c r="I2644" s="58">
        <v>0</v>
      </c>
      <c r="J2644" s="58">
        <v>2992.39</v>
      </c>
      <c r="K2644" s="57">
        <f t="shared" si="135"/>
        <v>-2992.39</v>
      </c>
      <c r="L2644" s="21" t="s">
        <v>6449</v>
      </c>
      <c r="M2644" s="1" t="s">
        <v>6939</v>
      </c>
      <c r="N2644" s="21" t="s">
        <v>6806</v>
      </c>
      <c r="O2644" s="21" t="s">
        <v>6447</v>
      </c>
      <c r="U2644" s="1" t="str">
        <f t="shared" si="136"/>
        <v>'712</v>
      </c>
      <c r="AI2644" s="1"/>
      <c r="AM2644" s="1" t="s">
        <v>4787</v>
      </c>
    </row>
    <row r="2645" spans="1:39" x14ac:dyDescent="0.2">
      <c r="A2645" s="21" t="s">
        <v>4789</v>
      </c>
      <c r="B2645" s="21" t="s">
        <v>4790</v>
      </c>
      <c r="C2645" s="58">
        <v>0</v>
      </c>
      <c r="D2645" s="58">
        <v>0</v>
      </c>
      <c r="E2645" s="58">
        <v>0</v>
      </c>
      <c r="F2645" s="58">
        <v>25560.799999999999</v>
      </c>
      <c r="G2645" s="58">
        <v>0</v>
      </c>
      <c r="H2645" s="58">
        <v>25560.799999999999</v>
      </c>
      <c r="I2645" s="58">
        <v>0</v>
      </c>
      <c r="J2645" s="58">
        <v>25560.799999999999</v>
      </c>
      <c r="K2645" s="57">
        <f t="shared" si="135"/>
        <v>-25560.799999999999</v>
      </c>
      <c r="L2645" s="21" t="s">
        <v>6449</v>
      </c>
      <c r="M2645" s="1" t="s">
        <v>6939</v>
      </c>
      <c r="N2645" s="21" t="s">
        <v>6806</v>
      </c>
      <c r="O2645" s="21" t="s">
        <v>6447</v>
      </c>
      <c r="U2645" s="1" t="str">
        <f t="shared" si="136"/>
        <v>'712</v>
      </c>
      <c r="AI2645" s="1"/>
      <c r="AM2645" s="1" t="s">
        <v>4789</v>
      </c>
    </row>
    <row r="2646" spans="1:39" x14ac:dyDescent="0.2">
      <c r="A2646" s="21" t="s">
        <v>4791</v>
      </c>
      <c r="B2646" s="21" t="s">
        <v>4792</v>
      </c>
      <c r="C2646" s="58">
        <v>0</v>
      </c>
      <c r="D2646" s="58">
        <v>0</v>
      </c>
      <c r="E2646" s="58">
        <v>0</v>
      </c>
      <c r="F2646" s="58">
        <v>6970</v>
      </c>
      <c r="G2646" s="58">
        <v>0</v>
      </c>
      <c r="H2646" s="58">
        <v>6970</v>
      </c>
      <c r="I2646" s="58">
        <v>0</v>
      </c>
      <c r="J2646" s="58">
        <v>6970</v>
      </c>
      <c r="K2646" s="57">
        <f t="shared" si="135"/>
        <v>-6970</v>
      </c>
      <c r="L2646" s="21" t="s">
        <v>6449</v>
      </c>
      <c r="M2646" s="1" t="s">
        <v>6939</v>
      </c>
      <c r="N2646" s="21" t="s">
        <v>6806</v>
      </c>
      <c r="O2646" s="21" t="s">
        <v>6448</v>
      </c>
      <c r="U2646" s="1" t="str">
        <f t="shared" si="136"/>
        <v>'712</v>
      </c>
      <c r="AI2646" s="1"/>
      <c r="AM2646" s="1" t="s">
        <v>4791</v>
      </c>
    </row>
    <row r="2647" spans="1:39" x14ac:dyDescent="0.2">
      <c r="A2647" s="21" t="s">
        <v>4793</v>
      </c>
      <c r="B2647" s="21" t="s">
        <v>4794</v>
      </c>
      <c r="C2647" s="58">
        <v>0</v>
      </c>
      <c r="D2647" s="58">
        <v>0</v>
      </c>
      <c r="E2647" s="58">
        <v>0</v>
      </c>
      <c r="F2647" s="58">
        <v>333.24</v>
      </c>
      <c r="G2647" s="58">
        <v>0</v>
      </c>
      <c r="H2647" s="58">
        <v>333.24</v>
      </c>
      <c r="I2647" s="58">
        <v>0</v>
      </c>
      <c r="J2647" s="58">
        <v>333.24</v>
      </c>
      <c r="K2647" s="57">
        <f t="shared" si="135"/>
        <v>-333.24</v>
      </c>
      <c r="L2647" s="21" t="s">
        <v>6449</v>
      </c>
      <c r="M2647" s="1" t="s">
        <v>6939</v>
      </c>
      <c r="N2647" s="21" t="s">
        <v>6806</v>
      </c>
      <c r="O2647" s="21" t="s">
        <v>6447</v>
      </c>
      <c r="U2647" s="1" t="str">
        <f t="shared" si="136"/>
        <v>'712</v>
      </c>
      <c r="AI2647" s="1"/>
      <c r="AM2647" s="1" t="s">
        <v>4793</v>
      </c>
    </row>
    <row r="2648" spans="1:39" x14ac:dyDescent="0.2">
      <c r="A2648" s="21" t="s">
        <v>4795</v>
      </c>
      <c r="B2648" s="21" t="s">
        <v>4796</v>
      </c>
      <c r="C2648" s="58">
        <v>0</v>
      </c>
      <c r="D2648" s="58">
        <v>0</v>
      </c>
      <c r="E2648" s="58">
        <v>0</v>
      </c>
      <c r="F2648" s="58">
        <v>235840.76</v>
      </c>
      <c r="G2648" s="58">
        <v>0</v>
      </c>
      <c r="H2648" s="58">
        <v>235840.76</v>
      </c>
      <c r="I2648" s="58">
        <v>0</v>
      </c>
      <c r="J2648" s="58">
        <v>235840.76</v>
      </c>
      <c r="K2648" s="57">
        <f t="shared" si="135"/>
        <v>-235840.76</v>
      </c>
      <c r="L2648" s="21" t="s">
        <v>6449</v>
      </c>
      <c r="M2648" s="1" t="s">
        <v>6939</v>
      </c>
      <c r="N2648" s="21" t="s">
        <v>6806</v>
      </c>
      <c r="O2648" s="21" t="s">
        <v>6450</v>
      </c>
      <c r="U2648" s="1" t="str">
        <f t="shared" si="136"/>
        <v>'712</v>
      </c>
      <c r="AI2648" s="1"/>
      <c r="AM2648" s="1" t="s">
        <v>4795</v>
      </c>
    </row>
    <row r="2649" spans="1:39" x14ac:dyDescent="0.2">
      <c r="A2649" s="21" t="s">
        <v>4797</v>
      </c>
      <c r="B2649" s="21" t="s">
        <v>4798</v>
      </c>
      <c r="C2649" s="58">
        <v>0</v>
      </c>
      <c r="D2649" s="58">
        <v>0</v>
      </c>
      <c r="E2649" s="58">
        <v>0</v>
      </c>
      <c r="F2649" s="58">
        <v>261951.4</v>
      </c>
      <c r="G2649" s="58">
        <v>0</v>
      </c>
      <c r="H2649" s="58">
        <v>261951.4</v>
      </c>
      <c r="I2649" s="58">
        <v>0</v>
      </c>
      <c r="J2649" s="58">
        <v>261951.4</v>
      </c>
      <c r="K2649" s="57">
        <f t="shared" si="135"/>
        <v>-261951.4</v>
      </c>
      <c r="L2649" s="21" t="s">
        <v>6449</v>
      </c>
      <c r="M2649" s="1" t="s">
        <v>6939</v>
      </c>
      <c r="N2649" s="21" t="s">
        <v>6806</v>
      </c>
      <c r="O2649" s="21" t="s">
        <v>6450</v>
      </c>
      <c r="U2649" s="1" t="str">
        <f t="shared" si="136"/>
        <v>'712</v>
      </c>
      <c r="AI2649" s="1"/>
      <c r="AM2649" s="1" t="s">
        <v>4797</v>
      </c>
    </row>
    <row r="2650" spans="1:39" x14ac:dyDescent="0.2">
      <c r="A2650" s="21" t="s">
        <v>4799</v>
      </c>
      <c r="B2650" s="21" t="s">
        <v>4800</v>
      </c>
      <c r="C2650" s="58">
        <v>0</v>
      </c>
      <c r="D2650" s="58">
        <v>0</v>
      </c>
      <c r="E2650" s="58">
        <v>0</v>
      </c>
      <c r="F2650" s="58">
        <v>228804.74</v>
      </c>
      <c r="G2650" s="58">
        <v>0</v>
      </c>
      <c r="H2650" s="58">
        <v>228804.74</v>
      </c>
      <c r="I2650" s="58">
        <v>0</v>
      </c>
      <c r="J2650" s="58">
        <v>228804.74</v>
      </c>
      <c r="K2650" s="57">
        <f t="shared" si="135"/>
        <v>-228804.74</v>
      </c>
      <c r="L2650" s="21" t="s">
        <v>6449</v>
      </c>
      <c r="M2650" s="1" t="s">
        <v>6939</v>
      </c>
      <c r="N2650" s="21" t="s">
        <v>6806</v>
      </c>
      <c r="O2650" s="21" t="s">
        <v>6450</v>
      </c>
      <c r="U2650" s="1" t="str">
        <f t="shared" si="136"/>
        <v>'712</v>
      </c>
      <c r="AI2650" s="1"/>
      <c r="AM2650" s="1" t="s">
        <v>4799</v>
      </c>
    </row>
    <row r="2651" spans="1:39" x14ac:dyDescent="0.2">
      <c r="A2651" s="21" t="s">
        <v>4801</v>
      </c>
      <c r="B2651" s="21" t="s">
        <v>4802</v>
      </c>
      <c r="C2651" s="58">
        <v>0</v>
      </c>
      <c r="D2651" s="58">
        <v>0</v>
      </c>
      <c r="E2651" s="58">
        <v>0</v>
      </c>
      <c r="F2651" s="58">
        <v>18480</v>
      </c>
      <c r="G2651" s="58">
        <v>0</v>
      </c>
      <c r="H2651" s="58">
        <v>18480</v>
      </c>
      <c r="I2651" s="58">
        <v>0</v>
      </c>
      <c r="J2651" s="58">
        <v>18480</v>
      </c>
      <c r="K2651" s="57">
        <f t="shared" si="135"/>
        <v>-18480</v>
      </c>
      <c r="L2651" s="21" t="s">
        <v>6449</v>
      </c>
      <c r="M2651" s="1" t="s">
        <v>6939</v>
      </c>
      <c r="N2651" s="21" t="s">
        <v>6806</v>
      </c>
      <c r="O2651" s="21" t="s">
        <v>6448</v>
      </c>
      <c r="U2651" s="1" t="str">
        <f t="shared" si="136"/>
        <v>'712</v>
      </c>
      <c r="AI2651" s="1"/>
      <c r="AM2651" s="1" t="s">
        <v>4801</v>
      </c>
    </row>
    <row r="2652" spans="1:39" x14ac:dyDescent="0.2">
      <c r="A2652" s="21" t="s">
        <v>4803</v>
      </c>
      <c r="B2652" s="21" t="s">
        <v>4804</v>
      </c>
      <c r="C2652" s="58">
        <v>0</v>
      </c>
      <c r="D2652" s="58">
        <v>0</v>
      </c>
      <c r="E2652" s="58">
        <v>0</v>
      </c>
      <c r="F2652" s="58">
        <v>1542.84</v>
      </c>
      <c r="G2652" s="58">
        <v>0</v>
      </c>
      <c r="H2652" s="58">
        <v>1542.84</v>
      </c>
      <c r="I2652" s="58">
        <v>0</v>
      </c>
      <c r="J2652" s="58">
        <v>1542.84</v>
      </c>
      <c r="K2652" s="57">
        <f t="shared" si="135"/>
        <v>-1542.84</v>
      </c>
      <c r="L2652" s="21" t="s">
        <v>6449</v>
      </c>
      <c r="M2652" s="1" t="s">
        <v>6939</v>
      </c>
      <c r="N2652" s="21" t="s">
        <v>6806</v>
      </c>
      <c r="O2652" s="21" t="s">
        <v>6447</v>
      </c>
      <c r="U2652" s="1" t="str">
        <f t="shared" si="136"/>
        <v>'712</v>
      </c>
      <c r="AI2652" s="1"/>
      <c r="AM2652" s="1" t="s">
        <v>4803</v>
      </c>
    </row>
    <row r="2653" spans="1:39" x14ac:dyDescent="0.2">
      <c r="A2653" s="21" t="s">
        <v>4805</v>
      </c>
      <c r="B2653" s="21" t="s">
        <v>4806</v>
      </c>
      <c r="C2653" s="58">
        <v>0</v>
      </c>
      <c r="D2653" s="58">
        <v>0</v>
      </c>
      <c r="E2653" s="58">
        <v>0</v>
      </c>
      <c r="F2653" s="58">
        <v>324292.53999999998</v>
      </c>
      <c r="G2653" s="58">
        <v>0</v>
      </c>
      <c r="H2653" s="58">
        <v>324292.53999999998</v>
      </c>
      <c r="I2653" s="58">
        <v>0</v>
      </c>
      <c r="J2653" s="58">
        <v>324292.53999999998</v>
      </c>
      <c r="K2653" s="57">
        <f t="shared" si="135"/>
        <v>-324292.53999999998</v>
      </c>
      <c r="L2653" s="21" t="s">
        <v>6449</v>
      </c>
      <c r="M2653" s="1" t="s">
        <v>6939</v>
      </c>
      <c r="N2653" s="21" t="s">
        <v>6806</v>
      </c>
      <c r="O2653" s="21" t="s">
        <v>6450</v>
      </c>
      <c r="U2653" s="1" t="str">
        <f t="shared" si="136"/>
        <v>'712</v>
      </c>
      <c r="AI2653" s="1"/>
      <c r="AM2653" s="1" t="s">
        <v>4805</v>
      </c>
    </row>
    <row r="2654" spans="1:39" x14ac:dyDescent="0.2">
      <c r="A2654" s="21" t="s">
        <v>4807</v>
      </c>
      <c r="B2654" s="21" t="s">
        <v>4808</v>
      </c>
      <c r="C2654" s="58">
        <v>0</v>
      </c>
      <c r="D2654" s="58">
        <v>0</v>
      </c>
      <c r="E2654" s="58">
        <v>0</v>
      </c>
      <c r="F2654" s="58">
        <v>1477.42</v>
      </c>
      <c r="G2654" s="58">
        <v>0</v>
      </c>
      <c r="H2654" s="58">
        <v>1477.42</v>
      </c>
      <c r="I2654" s="58">
        <v>0</v>
      </c>
      <c r="J2654" s="58">
        <v>1477.42</v>
      </c>
      <c r="K2654" s="57">
        <f t="shared" si="135"/>
        <v>-1477.42</v>
      </c>
      <c r="L2654" s="21" t="s">
        <v>6449</v>
      </c>
      <c r="M2654" s="1" t="s">
        <v>6939</v>
      </c>
      <c r="N2654" s="21" t="s">
        <v>6806</v>
      </c>
      <c r="O2654" s="21" t="s">
        <v>6447</v>
      </c>
      <c r="U2654" s="1" t="str">
        <f t="shared" si="136"/>
        <v>'712</v>
      </c>
      <c r="AI2654" s="1"/>
      <c r="AM2654" s="1" t="s">
        <v>4807</v>
      </c>
    </row>
    <row r="2655" spans="1:39" x14ac:dyDescent="0.2">
      <c r="A2655" s="27" t="s">
        <v>4809</v>
      </c>
      <c r="B2655" s="21" t="s">
        <v>4810</v>
      </c>
      <c r="C2655" s="58">
        <v>0</v>
      </c>
      <c r="D2655" s="58">
        <v>0</v>
      </c>
      <c r="E2655" s="58">
        <v>0</v>
      </c>
      <c r="F2655" s="58">
        <v>4136.42</v>
      </c>
      <c r="G2655" s="58">
        <v>0</v>
      </c>
      <c r="H2655" s="58">
        <v>4136.42</v>
      </c>
      <c r="I2655" s="58">
        <v>0</v>
      </c>
      <c r="J2655" s="58">
        <v>4136.42</v>
      </c>
      <c r="K2655" s="64">
        <f t="shared" si="135"/>
        <v>-4136.42</v>
      </c>
      <c r="L2655" s="21" t="s">
        <v>6732</v>
      </c>
      <c r="M2655" s="26" t="s">
        <v>6938</v>
      </c>
      <c r="N2655" s="21" t="s">
        <v>6805</v>
      </c>
      <c r="O2655" s="21" t="s">
        <v>6826</v>
      </c>
      <c r="P2655" s="21" t="s">
        <v>6441</v>
      </c>
      <c r="U2655" s="1" t="str">
        <f t="shared" si="136"/>
        <v>'712</v>
      </c>
      <c r="AI2655" s="1"/>
      <c r="AM2655" s="1" t="s">
        <v>4809</v>
      </c>
    </row>
    <row r="2656" spans="1:39" x14ac:dyDescent="0.2">
      <c r="A2656" s="27" t="s">
        <v>4811</v>
      </c>
      <c r="B2656" s="21" t="s">
        <v>4812</v>
      </c>
      <c r="C2656" s="58">
        <v>0</v>
      </c>
      <c r="D2656" s="58">
        <v>0</v>
      </c>
      <c r="E2656" s="58">
        <v>0</v>
      </c>
      <c r="F2656" s="58">
        <v>435.8</v>
      </c>
      <c r="G2656" s="58">
        <v>0</v>
      </c>
      <c r="H2656" s="58">
        <v>435.8</v>
      </c>
      <c r="I2656" s="58">
        <v>0</v>
      </c>
      <c r="J2656" s="58">
        <v>435.8</v>
      </c>
      <c r="K2656" s="64">
        <f t="shared" si="135"/>
        <v>-435.8</v>
      </c>
      <c r="L2656" s="21" t="s">
        <v>6732</v>
      </c>
      <c r="M2656" s="26" t="s">
        <v>6938</v>
      </c>
      <c r="N2656" s="21" t="s">
        <v>6805</v>
      </c>
      <c r="O2656" s="21" t="s">
        <v>6826</v>
      </c>
      <c r="P2656" s="21" t="s">
        <v>6441</v>
      </c>
      <c r="U2656" s="1" t="str">
        <f t="shared" si="136"/>
        <v>'712</v>
      </c>
      <c r="AI2656" s="1"/>
      <c r="AM2656" s="1" t="s">
        <v>4811</v>
      </c>
    </row>
    <row r="2657" spans="1:39" x14ac:dyDescent="0.2">
      <c r="A2657" s="27" t="s">
        <v>4813</v>
      </c>
      <c r="B2657" s="21" t="s">
        <v>4814</v>
      </c>
      <c r="C2657" s="58">
        <v>0</v>
      </c>
      <c r="D2657" s="58">
        <v>0</v>
      </c>
      <c r="E2657" s="58">
        <v>0</v>
      </c>
      <c r="F2657" s="58">
        <v>391.69</v>
      </c>
      <c r="G2657" s="58">
        <v>0</v>
      </c>
      <c r="H2657" s="58">
        <v>391.69</v>
      </c>
      <c r="I2657" s="58">
        <v>0</v>
      </c>
      <c r="J2657" s="58">
        <v>391.69</v>
      </c>
      <c r="K2657" s="64">
        <f t="shared" si="135"/>
        <v>-391.69</v>
      </c>
      <c r="L2657" s="21" t="s">
        <v>6732</v>
      </c>
      <c r="M2657" s="26" t="s">
        <v>6938</v>
      </c>
      <c r="N2657" s="21" t="s">
        <v>6805</v>
      </c>
      <c r="O2657" s="21" t="s">
        <v>6826</v>
      </c>
      <c r="P2657" s="21" t="s">
        <v>6441</v>
      </c>
      <c r="U2657" s="1" t="str">
        <f t="shared" si="136"/>
        <v>'712</v>
      </c>
      <c r="AI2657" s="1"/>
      <c r="AM2657" s="1" t="s">
        <v>4813</v>
      </c>
    </row>
    <row r="2658" spans="1:39" x14ac:dyDescent="0.2">
      <c r="A2658" s="21" t="s">
        <v>4815</v>
      </c>
      <c r="B2658" s="21" t="s">
        <v>4816</v>
      </c>
      <c r="C2658" s="58">
        <v>0</v>
      </c>
      <c r="D2658" s="58">
        <v>0</v>
      </c>
      <c r="E2658" s="58">
        <v>0</v>
      </c>
      <c r="F2658" s="58">
        <v>2575.04</v>
      </c>
      <c r="G2658" s="58">
        <v>0</v>
      </c>
      <c r="H2658" s="58">
        <v>2575.04</v>
      </c>
      <c r="I2658" s="58">
        <v>0</v>
      </c>
      <c r="J2658" s="58">
        <v>2575.04</v>
      </c>
      <c r="K2658" s="57">
        <f t="shared" si="135"/>
        <v>-2575.04</v>
      </c>
      <c r="L2658" s="21" t="s">
        <v>6449</v>
      </c>
      <c r="M2658" s="1" t="s">
        <v>6939</v>
      </c>
      <c r="N2658" s="21" t="s">
        <v>6806</v>
      </c>
      <c r="O2658" s="21" t="s">
        <v>6447</v>
      </c>
      <c r="U2658" s="1" t="str">
        <f t="shared" si="136"/>
        <v>'712</v>
      </c>
      <c r="AI2658" s="1"/>
      <c r="AM2658" s="1" t="s">
        <v>4815</v>
      </c>
    </row>
    <row r="2659" spans="1:39" x14ac:dyDescent="0.2">
      <c r="A2659" s="21" t="s">
        <v>4817</v>
      </c>
      <c r="B2659" s="21" t="s">
        <v>4818</v>
      </c>
      <c r="C2659" s="58">
        <v>0</v>
      </c>
      <c r="D2659" s="58">
        <v>0</v>
      </c>
      <c r="E2659" s="58">
        <v>0</v>
      </c>
      <c r="F2659" s="58">
        <v>34958.99</v>
      </c>
      <c r="G2659" s="58">
        <v>0</v>
      </c>
      <c r="H2659" s="58">
        <v>34958.99</v>
      </c>
      <c r="I2659" s="58">
        <v>0</v>
      </c>
      <c r="J2659" s="58">
        <v>34958.99</v>
      </c>
      <c r="K2659" s="57">
        <f t="shared" si="135"/>
        <v>-34958.99</v>
      </c>
      <c r="L2659" s="21" t="s">
        <v>6449</v>
      </c>
      <c r="M2659" s="1" t="s">
        <v>6939</v>
      </c>
      <c r="N2659" s="21" t="s">
        <v>6806</v>
      </c>
      <c r="O2659" s="21" t="s">
        <v>6447</v>
      </c>
      <c r="U2659" s="1" t="str">
        <f t="shared" si="136"/>
        <v>'712</v>
      </c>
      <c r="AI2659" s="1"/>
      <c r="AM2659" s="1" t="s">
        <v>4817</v>
      </c>
    </row>
    <row r="2660" spans="1:39" x14ac:dyDescent="0.2">
      <c r="A2660" s="27" t="s">
        <v>4819</v>
      </c>
      <c r="B2660" s="21" t="s">
        <v>4820</v>
      </c>
      <c r="C2660" s="58">
        <v>0</v>
      </c>
      <c r="D2660" s="58">
        <v>0</v>
      </c>
      <c r="E2660" s="58">
        <v>0</v>
      </c>
      <c r="F2660" s="58">
        <v>3501.98</v>
      </c>
      <c r="G2660" s="58">
        <v>0</v>
      </c>
      <c r="H2660" s="58">
        <v>3501.98</v>
      </c>
      <c r="I2660" s="58">
        <v>0</v>
      </c>
      <c r="J2660" s="58">
        <v>3501.98</v>
      </c>
      <c r="K2660" s="64">
        <f t="shared" si="135"/>
        <v>-3501.98</v>
      </c>
      <c r="L2660" s="21" t="s">
        <v>6732</v>
      </c>
      <c r="M2660" s="26" t="s">
        <v>6938</v>
      </c>
      <c r="N2660" s="21" t="s">
        <v>6805</v>
      </c>
      <c r="O2660" s="21" t="s">
        <v>6826</v>
      </c>
      <c r="P2660" s="21" t="s">
        <v>6440</v>
      </c>
      <c r="U2660" s="1" t="str">
        <f t="shared" si="136"/>
        <v>'712</v>
      </c>
      <c r="AI2660" s="1"/>
      <c r="AM2660" s="1" t="s">
        <v>4819</v>
      </c>
    </row>
    <row r="2661" spans="1:39" x14ac:dyDescent="0.2">
      <c r="A2661" s="27" t="s">
        <v>4821</v>
      </c>
      <c r="B2661" s="21" t="s">
        <v>4822</v>
      </c>
      <c r="C2661" s="58">
        <v>0</v>
      </c>
      <c r="D2661" s="58">
        <v>0</v>
      </c>
      <c r="E2661" s="58">
        <v>0</v>
      </c>
      <c r="F2661" s="58">
        <v>3977.13</v>
      </c>
      <c r="G2661" s="58">
        <v>0</v>
      </c>
      <c r="H2661" s="58">
        <v>3977.13</v>
      </c>
      <c r="I2661" s="58">
        <v>0</v>
      </c>
      <c r="J2661" s="58">
        <v>3977.13</v>
      </c>
      <c r="K2661" s="64">
        <f t="shared" si="135"/>
        <v>-3977.13</v>
      </c>
      <c r="L2661" s="21" t="s">
        <v>6732</v>
      </c>
      <c r="M2661" s="26" t="s">
        <v>6938</v>
      </c>
      <c r="N2661" s="21" t="s">
        <v>6805</v>
      </c>
      <c r="O2661" s="21" t="s">
        <v>6826</v>
      </c>
      <c r="P2661" s="21" t="s">
        <v>6440</v>
      </c>
      <c r="U2661" s="1" t="str">
        <f t="shared" si="136"/>
        <v>'712</v>
      </c>
      <c r="AI2661" s="1"/>
      <c r="AM2661" s="1" t="s">
        <v>4821</v>
      </c>
    </row>
    <row r="2662" spans="1:39" x14ac:dyDescent="0.2">
      <c r="A2662" s="27" t="s">
        <v>4823</v>
      </c>
      <c r="B2662" s="21" t="s">
        <v>4824</v>
      </c>
      <c r="C2662" s="58">
        <v>0</v>
      </c>
      <c r="D2662" s="58">
        <v>0</v>
      </c>
      <c r="E2662" s="58">
        <v>0</v>
      </c>
      <c r="F2662" s="58">
        <v>13474.84</v>
      </c>
      <c r="G2662" s="58">
        <v>0</v>
      </c>
      <c r="H2662" s="58">
        <v>13474.84</v>
      </c>
      <c r="I2662" s="58">
        <v>0</v>
      </c>
      <c r="J2662" s="58">
        <v>13474.84</v>
      </c>
      <c r="K2662" s="64">
        <f t="shared" si="135"/>
        <v>-13474.84</v>
      </c>
      <c r="L2662" s="21" t="s">
        <v>6732</v>
      </c>
      <c r="M2662" s="26" t="s">
        <v>6938</v>
      </c>
      <c r="N2662" s="21" t="s">
        <v>6805</v>
      </c>
      <c r="O2662" s="21" t="s">
        <v>6826</v>
      </c>
      <c r="P2662" s="21" t="s">
        <v>6440</v>
      </c>
      <c r="U2662" s="1" t="str">
        <f t="shared" si="136"/>
        <v>'712</v>
      </c>
      <c r="AI2662" s="1"/>
      <c r="AM2662" s="1" t="s">
        <v>4823</v>
      </c>
    </row>
    <row r="2663" spans="1:39" x14ac:dyDescent="0.2">
      <c r="A2663" s="21" t="s">
        <v>4825</v>
      </c>
      <c r="B2663" s="21" t="s">
        <v>4826</v>
      </c>
      <c r="C2663" s="58">
        <v>0</v>
      </c>
      <c r="D2663" s="58">
        <v>0</v>
      </c>
      <c r="E2663" s="58">
        <v>0</v>
      </c>
      <c r="F2663" s="58">
        <v>296598.87</v>
      </c>
      <c r="G2663" s="58">
        <v>0</v>
      </c>
      <c r="H2663" s="58">
        <v>296598.87</v>
      </c>
      <c r="I2663" s="58">
        <v>0</v>
      </c>
      <c r="J2663" s="58">
        <v>296598.87</v>
      </c>
      <c r="K2663" s="57">
        <f t="shared" si="135"/>
        <v>-296598.87</v>
      </c>
      <c r="L2663" s="21" t="s">
        <v>6449</v>
      </c>
      <c r="M2663" s="1" t="s">
        <v>6939</v>
      </c>
      <c r="N2663" s="21" t="s">
        <v>6806</v>
      </c>
      <c r="O2663" s="21" t="s">
        <v>6447</v>
      </c>
      <c r="U2663" s="1" t="str">
        <f t="shared" si="136"/>
        <v>'712</v>
      </c>
      <c r="AI2663" s="1"/>
      <c r="AM2663" s="1" t="s">
        <v>4825</v>
      </c>
    </row>
    <row r="2664" spans="1:39" x14ac:dyDescent="0.2">
      <c r="A2664" s="21" t="s">
        <v>4827</v>
      </c>
      <c r="B2664" s="21" t="s">
        <v>4828</v>
      </c>
      <c r="C2664" s="58">
        <v>0</v>
      </c>
      <c r="D2664" s="58">
        <v>0</v>
      </c>
      <c r="E2664" s="58">
        <v>0</v>
      </c>
      <c r="F2664" s="58">
        <v>801440.63</v>
      </c>
      <c r="G2664" s="58">
        <v>0</v>
      </c>
      <c r="H2664" s="58">
        <v>801440.63</v>
      </c>
      <c r="I2664" s="58">
        <v>0</v>
      </c>
      <c r="J2664" s="58">
        <v>801440.63</v>
      </c>
      <c r="K2664" s="57">
        <f t="shared" si="135"/>
        <v>-801440.63</v>
      </c>
      <c r="L2664" s="21" t="s">
        <v>6449</v>
      </c>
      <c r="M2664" s="1" t="s">
        <v>6939</v>
      </c>
      <c r="N2664" s="21" t="s">
        <v>6806</v>
      </c>
      <c r="O2664" s="21" t="s">
        <v>6447</v>
      </c>
      <c r="U2664" s="1" t="str">
        <f t="shared" si="136"/>
        <v>'712</v>
      </c>
      <c r="AI2664" s="1"/>
      <c r="AM2664" s="1" t="s">
        <v>4827</v>
      </c>
    </row>
    <row r="2665" spans="1:39" x14ac:dyDescent="0.2">
      <c r="A2665" s="27" t="s">
        <v>4829</v>
      </c>
      <c r="B2665" s="21" t="s">
        <v>4830</v>
      </c>
      <c r="C2665" s="58">
        <v>0</v>
      </c>
      <c r="D2665" s="58">
        <v>0</v>
      </c>
      <c r="E2665" s="58">
        <v>0</v>
      </c>
      <c r="F2665" s="58">
        <v>274660.84999999998</v>
      </c>
      <c r="G2665" s="58">
        <v>0</v>
      </c>
      <c r="H2665" s="58">
        <v>274660.84999999998</v>
      </c>
      <c r="I2665" s="58">
        <v>0</v>
      </c>
      <c r="J2665" s="58">
        <v>274660.84999999998</v>
      </c>
      <c r="K2665" s="64">
        <f t="shared" si="135"/>
        <v>-274660.84999999998</v>
      </c>
      <c r="L2665" s="21" t="s">
        <v>6732</v>
      </c>
      <c r="M2665" s="26" t="s">
        <v>6938</v>
      </c>
      <c r="N2665" s="21" t="s">
        <v>6805</v>
      </c>
      <c r="O2665" s="21" t="s">
        <v>6826</v>
      </c>
      <c r="P2665" s="21" t="s">
        <v>6440</v>
      </c>
      <c r="U2665" s="1" t="str">
        <f t="shared" si="136"/>
        <v>'712</v>
      </c>
      <c r="AI2665" s="1"/>
      <c r="AM2665" s="1" t="s">
        <v>4829</v>
      </c>
    </row>
    <row r="2666" spans="1:39" x14ac:dyDescent="0.2">
      <c r="A2666" s="27" t="s">
        <v>4831</v>
      </c>
      <c r="B2666" s="21" t="s">
        <v>4832</v>
      </c>
      <c r="C2666" s="58">
        <v>0</v>
      </c>
      <c r="D2666" s="58">
        <v>0</v>
      </c>
      <c r="E2666" s="58">
        <v>0</v>
      </c>
      <c r="F2666" s="58">
        <v>138972.84</v>
      </c>
      <c r="G2666" s="58">
        <v>0</v>
      </c>
      <c r="H2666" s="58">
        <v>138972.84</v>
      </c>
      <c r="I2666" s="58">
        <v>0</v>
      </c>
      <c r="J2666" s="58">
        <v>138972.84</v>
      </c>
      <c r="K2666" s="64">
        <f t="shared" si="135"/>
        <v>-138972.84</v>
      </c>
      <c r="L2666" s="21" t="s">
        <v>6732</v>
      </c>
      <c r="M2666" s="26" t="s">
        <v>6938</v>
      </c>
      <c r="N2666" s="21" t="s">
        <v>6805</v>
      </c>
      <c r="O2666" s="21" t="s">
        <v>6826</v>
      </c>
      <c r="P2666" s="21" t="s">
        <v>6440</v>
      </c>
      <c r="U2666" s="1" t="str">
        <f t="shared" si="136"/>
        <v>'712</v>
      </c>
      <c r="AI2666" s="1"/>
      <c r="AM2666" s="1" t="s">
        <v>4831</v>
      </c>
    </row>
    <row r="2667" spans="1:39" x14ac:dyDescent="0.2">
      <c r="A2667" s="21" t="s">
        <v>4833</v>
      </c>
      <c r="B2667" s="21" t="s">
        <v>4834</v>
      </c>
      <c r="C2667" s="58">
        <v>0</v>
      </c>
      <c r="D2667" s="58">
        <v>0</v>
      </c>
      <c r="E2667" s="58">
        <v>0</v>
      </c>
      <c r="F2667" s="58">
        <v>298.45999999999998</v>
      </c>
      <c r="G2667" s="58">
        <v>0</v>
      </c>
      <c r="H2667" s="58">
        <v>298.45999999999998</v>
      </c>
      <c r="I2667" s="58">
        <v>0</v>
      </c>
      <c r="J2667" s="58">
        <v>298.45999999999998</v>
      </c>
      <c r="K2667" s="57">
        <f t="shared" si="135"/>
        <v>-298.45999999999998</v>
      </c>
      <c r="L2667" s="21" t="s">
        <v>6449</v>
      </c>
      <c r="M2667" s="1" t="s">
        <v>6939</v>
      </c>
      <c r="N2667" s="21" t="s">
        <v>6806</v>
      </c>
      <c r="O2667" s="21" t="s">
        <v>6448</v>
      </c>
      <c r="U2667" s="1" t="str">
        <f t="shared" si="136"/>
        <v>'712</v>
      </c>
      <c r="AI2667" s="1"/>
      <c r="AM2667" s="1" t="s">
        <v>4833</v>
      </c>
    </row>
    <row r="2668" spans="1:39" x14ac:dyDescent="0.2">
      <c r="A2668" s="27" t="s">
        <v>6359</v>
      </c>
      <c r="B2668" s="21" t="s">
        <v>6360</v>
      </c>
      <c r="C2668" s="58">
        <v>0</v>
      </c>
      <c r="D2668" s="58">
        <v>0</v>
      </c>
      <c r="E2668" s="58">
        <v>0</v>
      </c>
      <c r="F2668" s="58">
        <v>68356.820000000007</v>
      </c>
      <c r="G2668" s="58">
        <v>0</v>
      </c>
      <c r="H2668" s="58">
        <v>68356.820000000007</v>
      </c>
      <c r="I2668" s="58">
        <v>0</v>
      </c>
      <c r="J2668" s="58">
        <v>68356.820000000007</v>
      </c>
      <c r="K2668" s="64">
        <f t="shared" si="135"/>
        <v>-68356.820000000007</v>
      </c>
      <c r="L2668" s="21" t="s">
        <v>6732</v>
      </c>
      <c r="M2668" s="26" t="s">
        <v>6938</v>
      </c>
      <c r="N2668" s="21" t="s">
        <v>6805</v>
      </c>
      <c r="O2668" s="21" t="s">
        <v>6826</v>
      </c>
      <c r="P2668" s="21" t="s">
        <v>6440</v>
      </c>
      <c r="U2668" s="1" t="str">
        <f t="shared" si="136"/>
        <v>'712</v>
      </c>
      <c r="AI2668" s="1"/>
      <c r="AM2668" s="1" t="e">
        <v>#N/A</v>
      </c>
    </row>
    <row r="2669" spans="1:39" x14ac:dyDescent="0.2">
      <c r="A2669" s="27" t="s">
        <v>4835</v>
      </c>
      <c r="B2669" s="21" t="s">
        <v>4836</v>
      </c>
      <c r="C2669" s="58">
        <v>0</v>
      </c>
      <c r="D2669" s="58">
        <v>0</v>
      </c>
      <c r="E2669" s="58">
        <v>0</v>
      </c>
      <c r="F2669" s="58">
        <v>271615.45</v>
      </c>
      <c r="G2669" s="58">
        <v>0</v>
      </c>
      <c r="H2669" s="58">
        <v>271615.45</v>
      </c>
      <c r="I2669" s="58">
        <v>0</v>
      </c>
      <c r="J2669" s="58">
        <v>271615.45</v>
      </c>
      <c r="K2669" s="64">
        <f t="shared" si="135"/>
        <v>-271615.45</v>
      </c>
      <c r="L2669" s="21" t="s">
        <v>6732</v>
      </c>
      <c r="M2669" s="26" t="s">
        <v>6938</v>
      </c>
      <c r="N2669" s="21" t="s">
        <v>6805</v>
      </c>
      <c r="O2669" s="21" t="s">
        <v>6826</v>
      </c>
      <c r="P2669" s="21" t="s">
        <v>6440</v>
      </c>
      <c r="U2669" s="1" t="str">
        <f t="shared" si="136"/>
        <v>'712</v>
      </c>
      <c r="AI2669" s="1"/>
      <c r="AM2669" s="1" t="s">
        <v>4835</v>
      </c>
    </row>
    <row r="2670" spans="1:39" x14ac:dyDescent="0.2">
      <c r="A2670" s="21" t="s">
        <v>4837</v>
      </c>
      <c r="B2670" s="21" t="s">
        <v>4838</v>
      </c>
      <c r="C2670" s="58">
        <v>0</v>
      </c>
      <c r="D2670" s="58">
        <v>0</v>
      </c>
      <c r="E2670" s="58">
        <v>0</v>
      </c>
      <c r="F2670" s="58">
        <v>1697.09</v>
      </c>
      <c r="G2670" s="58">
        <v>0</v>
      </c>
      <c r="H2670" s="58">
        <v>1697.09</v>
      </c>
      <c r="I2670" s="58">
        <v>0</v>
      </c>
      <c r="J2670" s="58">
        <v>1697.09</v>
      </c>
      <c r="K2670" s="57">
        <f t="shared" si="135"/>
        <v>-1697.09</v>
      </c>
      <c r="L2670" s="21" t="s">
        <v>6449</v>
      </c>
      <c r="M2670" s="1" t="s">
        <v>6939</v>
      </c>
      <c r="N2670" s="21" t="s">
        <v>6806</v>
      </c>
      <c r="O2670" s="21" t="s">
        <v>6448</v>
      </c>
      <c r="U2670" s="1" t="str">
        <f t="shared" si="136"/>
        <v>'712</v>
      </c>
      <c r="AI2670" s="1"/>
      <c r="AM2670" s="1" t="s">
        <v>4837</v>
      </c>
    </row>
    <row r="2671" spans="1:39" x14ac:dyDescent="0.2">
      <c r="A2671" s="21" t="s">
        <v>4839</v>
      </c>
      <c r="B2671" s="21" t="s">
        <v>4840</v>
      </c>
      <c r="C2671" s="58">
        <v>0</v>
      </c>
      <c r="D2671" s="58">
        <v>0</v>
      </c>
      <c r="E2671" s="58">
        <v>0</v>
      </c>
      <c r="F2671" s="58">
        <v>4537632.68</v>
      </c>
      <c r="G2671" s="58">
        <v>0</v>
      </c>
      <c r="H2671" s="58">
        <v>4537632.68</v>
      </c>
      <c r="I2671" s="58">
        <v>0</v>
      </c>
      <c r="J2671" s="58">
        <v>4537632.68</v>
      </c>
      <c r="K2671" s="57">
        <f t="shared" si="135"/>
        <v>-4537632.68</v>
      </c>
      <c r="L2671" s="21" t="s">
        <v>6449</v>
      </c>
      <c r="M2671" s="1" t="s">
        <v>6939</v>
      </c>
      <c r="N2671" s="21" t="s">
        <v>6806</v>
      </c>
      <c r="O2671" s="21" t="s">
        <v>6447</v>
      </c>
      <c r="U2671" s="1" t="str">
        <f t="shared" si="136"/>
        <v>'712</v>
      </c>
      <c r="AI2671" s="1"/>
      <c r="AM2671" s="1" t="s">
        <v>4839</v>
      </c>
    </row>
    <row r="2672" spans="1:39" x14ac:dyDescent="0.2">
      <c r="A2672" s="21" t="s">
        <v>4841</v>
      </c>
      <c r="B2672" s="21" t="s">
        <v>4842</v>
      </c>
      <c r="C2672" s="58">
        <v>0</v>
      </c>
      <c r="D2672" s="58">
        <v>0</v>
      </c>
      <c r="E2672" s="58">
        <v>0</v>
      </c>
      <c r="F2672" s="58">
        <v>1740.66</v>
      </c>
      <c r="G2672" s="58">
        <v>0</v>
      </c>
      <c r="H2672" s="58">
        <v>1740.66</v>
      </c>
      <c r="I2672" s="58">
        <v>0</v>
      </c>
      <c r="J2672" s="58">
        <v>1740.66</v>
      </c>
      <c r="K2672" s="57">
        <f t="shared" si="135"/>
        <v>-1740.66</v>
      </c>
      <c r="L2672" s="21" t="s">
        <v>6449</v>
      </c>
      <c r="M2672" s="1" t="s">
        <v>6939</v>
      </c>
      <c r="N2672" s="21" t="s">
        <v>6806</v>
      </c>
      <c r="O2672" s="21" t="s">
        <v>6447</v>
      </c>
      <c r="U2672" s="1" t="str">
        <f t="shared" si="136"/>
        <v>'712</v>
      </c>
      <c r="AI2672" s="1"/>
      <c r="AM2672" s="1" t="s">
        <v>4841</v>
      </c>
    </row>
    <row r="2673" spans="1:39" x14ac:dyDescent="0.2">
      <c r="A2673" s="21" t="s">
        <v>4843</v>
      </c>
      <c r="B2673" s="21" t="s">
        <v>4844</v>
      </c>
      <c r="C2673" s="58">
        <v>0</v>
      </c>
      <c r="D2673" s="58">
        <v>0</v>
      </c>
      <c r="E2673" s="58">
        <v>0</v>
      </c>
      <c r="F2673" s="58">
        <v>2547.79</v>
      </c>
      <c r="G2673" s="58">
        <v>0</v>
      </c>
      <c r="H2673" s="58">
        <v>2547.79</v>
      </c>
      <c r="I2673" s="58">
        <v>0</v>
      </c>
      <c r="J2673" s="58">
        <v>2547.79</v>
      </c>
      <c r="K2673" s="57">
        <f t="shared" si="135"/>
        <v>-2547.79</v>
      </c>
      <c r="L2673" s="21" t="s">
        <v>6449</v>
      </c>
      <c r="M2673" s="1" t="s">
        <v>6939</v>
      </c>
      <c r="N2673" s="21" t="s">
        <v>6806</v>
      </c>
      <c r="O2673" s="21" t="s">
        <v>6447</v>
      </c>
      <c r="U2673" s="1" t="str">
        <f t="shared" si="136"/>
        <v>'712</v>
      </c>
      <c r="AI2673" s="1"/>
      <c r="AM2673" s="1" t="s">
        <v>4843</v>
      </c>
    </row>
    <row r="2674" spans="1:39" x14ac:dyDescent="0.2">
      <c r="A2674" s="27" t="s">
        <v>4845</v>
      </c>
      <c r="B2674" s="21" t="s">
        <v>4846</v>
      </c>
      <c r="C2674" s="58">
        <v>0</v>
      </c>
      <c r="D2674" s="58">
        <v>0</v>
      </c>
      <c r="E2674" s="58">
        <v>0</v>
      </c>
      <c r="F2674" s="58">
        <v>16211.71</v>
      </c>
      <c r="G2674" s="58">
        <v>0</v>
      </c>
      <c r="H2674" s="58">
        <v>16211.71</v>
      </c>
      <c r="I2674" s="58">
        <v>0</v>
      </c>
      <c r="J2674" s="58">
        <v>16211.71</v>
      </c>
      <c r="K2674" s="64">
        <f t="shared" si="135"/>
        <v>-16211.71</v>
      </c>
      <c r="L2674" s="21" t="s">
        <v>6732</v>
      </c>
      <c r="M2674" s="26" t="s">
        <v>6938</v>
      </c>
      <c r="N2674" s="21" t="s">
        <v>6805</v>
      </c>
      <c r="O2674" s="21" t="s">
        <v>6826</v>
      </c>
      <c r="P2674" s="21" t="s">
        <v>6442</v>
      </c>
      <c r="U2674" s="1" t="str">
        <f t="shared" si="136"/>
        <v>'712</v>
      </c>
      <c r="AI2674" s="1"/>
      <c r="AM2674" s="1" t="s">
        <v>4845</v>
      </c>
    </row>
    <row r="2675" spans="1:39" x14ac:dyDescent="0.2">
      <c r="A2675" s="27" t="s">
        <v>4847</v>
      </c>
      <c r="B2675" s="21" t="s">
        <v>4848</v>
      </c>
      <c r="C2675" s="58">
        <v>0</v>
      </c>
      <c r="D2675" s="58">
        <v>0</v>
      </c>
      <c r="E2675" s="58">
        <v>0</v>
      </c>
      <c r="F2675" s="58">
        <v>1419.44</v>
      </c>
      <c r="G2675" s="58">
        <v>0</v>
      </c>
      <c r="H2675" s="58">
        <v>1419.44</v>
      </c>
      <c r="I2675" s="58">
        <v>0</v>
      </c>
      <c r="J2675" s="58">
        <v>1419.44</v>
      </c>
      <c r="K2675" s="64">
        <f t="shared" si="135"/>
        <v>-1419.44</v>
      </c>
      <c r="L2675" s="21" t="s">
        <v>6732</v>
      </c>
      <c r="M2675" s="26" t="s">
        <v>6938</v>
      </c>
      <c r="N2675" s="21" t="s">
        <v>6805</v>
      </c>
      <c r="O2675" s="21" t="s">
        <v>6826</v>
      </c>
      <c r="P2675" s="21" t="s">
        <v>6442</v>
      </c>
      <c r="U2675" s="1" t="str">
        <f t="shared" si="136"/>
        <v>'712</v>
      </c>
      <c r="AI2675" s="1"/>
      <c r="AM2675" s="1" t="s">
        <v>4847</v>
      </c>
    </row>
    <row r="2676" spans="1:39" x14ac:dyDescent="0.2">
      <c r="A2676" s="27" t="s">
        <v>4849</v>
      </c>
      <c r="B2676" s="21" t="s">
        <v>4850</v>
      </c>
      <c r="C2676" s="58">
        <v>0</v>
      </c>
      <c r="D2676" s="58">
        <v>0</v>
      </c>
      <c r="E2676" s="58">
        <v>0</v>
      </c>
      <c r="F2676" s="58">
        <v>2519.16</v>
      </c>
      <c r="G2676" s="58">
        <v>0</v>
      </c>
      <c r="H2676" s="58">
        <v>2519.16</v>
      </c>
      <c r="I2676" s="58">
        <v>0</v>
      </c>
      <c r="J2676" s="58">
        <v>2519.16</v>
      </c>
      <c r="K2676" s="64">
        <f t="shared" si="135"/>
        <v>-2519.16</v>
      </c>
      <c r="L2676" s="21" t="s">
        <v>6732</v>
      </c>
      <c r="M2676" s="26" t="s">
        <v>6938</v>
      </c>
      <c r="N2676" s="21" t="s">
        <v>6805</v>
      </c>
      <c r="O2676" s="21" t="s">
        <v>6826</v>
      </c>
      <c r="P2676" s="21" t="s">
        <v>6442</v>
      </c>
      <c r="U2676" s="1" t="str">
        <f t="shared" si="136"/>
        <v>'712</v>
      </c>
      <c r="AI2676" s="1"/>
      <c r="AM2676" s="1" t="s">
        <v>4849</v>
      </c>
    </row>
    <row r="2677" spans="1:39" x14ac:dyDescent="0.2">
      <c r="A2677" s="27" t="s">
        <v>4851</v>
      </c>
      <c r="B2677" s="21" t="s">
        <v>4852</v>
      </c>
      <c r="C2677" s="58">
        <v>0</v>
      </c>
      <c r="D2677" s="58">
        <v>0</v>
      </c>
      <c r="E2677" s="58">
        <v>0</v>
      </c>
      <c r="F2677" s="58">
        <v>75</v>
      </c>
      <c r="G2677" s="58">
        <v>0</v>
      </c>
      <c r="H2677" s="58">
        <v>75</v>
      </c>
      <c r="I2677" s="58">
        <v>0</v>
      </c>
      <c r="J2677" s="58">
        <v>75</v>
      </c>
      <c r="K2677" s="64">
        <f t="shared" si="135"/>
        <v>-75</v>
      </c>
      <c r="L2677" s="21" t="s">
        <v>6732</v>
      </c>
      <c r="M2677" s="26" t="s">
        <v>6938</v>
      </c>
      <c r="N2677" s="21" t="s">
        <v>6805</v>
      </c>
      <c r="O2677" s="21" t="s">
        <v>6826</v>
      </c>
      <c r="P2677" s="21" t="s">
        <v>6442</v>
      </c>
      <c r="U2677" s="1" t="str">
        <f t="shared" si="136"/>
        <v>'712</v>
      </c>
      <c r="AI2677" s="1"/>
      <c r="AM2677" s="1" t="s">
        <v>4851</v>
      </c>
    </row>
    <row r="2678" spans="1:39" x14ac:dyDescent="0.2">
      <c r="A2678" s="21" t="s">
        <v>6361</v>
      </c>
      <c r="B2678" s="21" t="s">
        <v>6362</v>
      </c>
      <c r="C2678" s="58">
        <v>0</v>
      </c>
      <c r="D2678" s="58">
        <v>0</v>
      </c>
      <c r="E2678" s="58">
        <v>0</v>
      </c>
      <c r="F2678" s="58">
        <v>17.14</v>
      </c>
      <c r="G2678" s="58">
        <v>0</v>
      </c>
      <c r="H2678" s="58">
        <v>17.14</v>
      </c>
      <c r="I2678" s="58">
        <v>0</v>
      </c>
      <c r="J2678" s="58">
        <v>17.14</v>
      </c>
      <c r="K2678" s="57">
        <f t="shared" si="135"/>
        <v>-17.14</v>
      </c>
      <c r="L2678" s="21" t="s">
        <v>6449</v>
      </c>
      <c r="M2678" s="1" t="s">
        <v>6939</v>
      </c>
      <c r="N2678" s="21" t="s">
        <v>6806</v>
      </c>
      <c r="O2678" s="21" t="s">
        <v>6448</v>
      </c>
      <c r="U2678" s="1" t="str">
        <f t="shared" si="136"/>
        <v>'712</v>
      </c>
      <c r="AI2678" s="1"/>
      <c r="AM2678" s="1" t="s">
        <v>6361</v>
      </c>
    </row>
    <row r="2679" spans="1:39" x14ac:dyDescent="0.2">
      <c r="A2679" s="21" t="s">
        <v>4853</v>
      </c>
      <c r="B2679" s="21" t="s">
        <v>4854</v>
      </c>
      <c r="C2679" s="58">
        <v>0</v>
      </c>
      <c r="D2679" s="58">
        <v>0</v>
      </c>
      <c r="E2679" s="58">
        <v>0</v>
      </c>
      <c r="F2679" s="58">
        <v>9388.58</v>
      </c>
      <c r="G2679" s="58">
        <v>0</v>
      </c>
      <c r="H2679" s="58">
        <v>9388.58</v>
      </c>
      <c r="I2679" s="58">
        <v>0</v>
      </c>
      <c r="J2679" s="58">
        <v>9388.58</v>
      </c>
      <c r="K2679" s="57">
        <f t="shared" si="135"/>
        <v>-9388.58</v>
      </c>
      <c r="L2679" s="21" t="s">
        <v>6449</v>
      </c>
      <c r="M2679" s="1" t="s">
        <v>6939</v>
      </c>
      <c r="N2679" s="21" t="s">
        <v>6806</v>
      </c>
      <c r="O2679" s="21" t="s">
        <v>6447</v>
      </c>
      <c r="U2679" s="1" t="str">
        <f t="shared" si="136"/>
        <v>'712</v>
      </c>
      <c r="AI2679" s="1"/>
      <c r="AM2679" s="1" t="s">
        <v>4853</v>
      </c>
    </row>
    <row r="2680" spans="1:39" x14ac:dyDescent="0.2">
      <c r="A2680" s="27" t="s">
        <v>4855</v>
      </c>
      <c r="B2680" s="21" t="s">
        <v>4856</v>
      </c>
      <c r="C2680" s="58">
        <v>0</v>
      </c>
      <c r="D2680" s="58">
        <v>0</v>
      </c>
      <c r="E2680" s="58">
        <v>0</v>
      </c>
      <c r="F2680" s="58">
        <v>593645.64</v>
      </c>
      <c r="G2680" s="58">
        <v>0</v>
      </c>
      <c r="H2680" s="58">
        <v>593645.64</v>
      </c>
      <c r="I2680" s="58">
        <v>0</v>
      </c>
      <c r="J2680" s="58">
        <v>593645.64</v>
      </c>
      <c r="K2680" s="64">
        <f t="shared" si="135"/>
        <v>-593645.64</v>
      </c>
      <c r="L2680" s="21" t="s">
        <v>6732</v>
      </c>
      <c r="M2680" s="26" t="s">
        <v>6938</v>
      </c>
      <c r="N2680" s="21" t="s">
        <v>6805</v>
      </c>
      <c r="O2680" s="21" t="s">
        <v>6826</v>
      </c>
      <c r="P2680" s="21" t="s">
        <v>6442</v>
      </c>
      <c r="U2680" s="1" t="str">
        <f t="shared" si="136"/>
        <v>'712</v>
      </c>
      <c r="AI2680" s="1"/>
      <c r="AM2680" s="1" t="s">
        <v>4855</v>
      </c>
    </row>
    <row r="2681" spans="1:39" x14ac:dyDescent="0.2">
      <c r="A2681" s="21" t="s">
        <v>4857</v>
      </c>
      <c r="B2681" s="21" t="s">
        <v>4858</v>
      </c>
      <c r="C2681" s="58">
        <v>0</v>
      </c>
      <c r="D2681" s="58">
        <v>0</v>
      </c>
      <c r="E2681" s="58">
        <v>0</v>
      </c>
      <c r="F2681" s="58">
        <v>1571.56</v>
      </c>
      <c r="G2681" s="58">
        <v>0</v>
      </c>
      <c r="H2681" s="58">
        <v>1571.56</v>
      </c>
      <c r="I2681" s="58">
        <v>0</v>
      </c>
      <c r="J2681" s="58">
        <v>1571.56</v>
      </c>
      <c r="K2681" s="57">
        <f t="shared" si="135"/>
        <v>-1571.56</v>
      </c>
      <c r="L2681" s="21" t="s">
        <v>6449</v>
      </c>
      <c r="M2681" s="1" t="s">
        <v>6939</v>
      </c>
      <c r="N2681" s="21" t="s">
        <v>6806</v>
      </c>
      <c r="O2681" s="21" t="s">
        <v>6447</v>
      </c>
      <c r="U2681" s="1" t="str">
        <f t="shared" si="136"/>
        <v>'712</v>
      </c>
      <c r="AI2681" s="1"/>
      <c r="AM2681" s="1" t="s">
        <v>4857</v>
      </c>
    </row>
    <row r="2682" spans="1:39" x14ac:dyDescent="0.2">
      <c r="A2682" s="27" t="s">
        <v>4859</v>
      </c>
      <c r="B2682" s="21" t="s">
        <v>4860</v>
      </c>
      <c r="C2682" s="58">
        <v>0</v>
      </c>
      <c r="D2682" s="58">
        <v>0</v>
      </c>
      <c r="E2682" s="58">
        <v>0</v>
      </c>
      <c r="F2682" s="58">
        <v>255467.53</v>
      </c>
      <c r="G2682" s="58">
        <v>0</v>
      </c>
      <c r="H2682" s="58">
        <v>255467.53</v>
      </c>
      <c r="I2682" s="58">
        <v>0</v>
      </c>
      <c r="J2682" s="58">
        <v>255467.53</v>
      </c>
      <c r="K2682" s="64">
        <f t="shared" si="135"/>
        <v>-255467.53</v>
      </c>
      <c r="L2682" s="21" t="s">
        <v>6732</v>
      </c>
      <c r="M2682" s="26" t="s">
        <v>6938</v>
      </c>
      <c r="N2682" s="21" t="s">
        <v>6805</v>
      </c>
      <c r="O2682" s="21" t="s">
        <v>6826</v>
      </c>
      <c r="P2682" s="21" t="s">
        <v>6442</v>
      </c>
      <c r="U2682" s="1" t="str">
        <f t="shared" si="136"/>
        <v>'712</v>
      </c>
      <c r="AI2682" s="1"/>
      <c r="AM2682" s="1" t="s">
        <v>4859</v>
      </c>
    </row>
    <row r="2683" spans="1:39" x14ac:dyDescent="0.2">
      <c r="A2683" s="27" t="s">
        <v>4861</v>
      </c>
      <c r="B2683" s="21" t="s">
        <v>4862</v>
      </c>
      <c r="C2683" s="58">
        <v>0</v>
      </c>
      <c r="D2683" s="58">
        <v>0</v>
      </c>
      <c r="E2683" s="58">
        <v>0</v>
      </c>
      <c r="F2683" s="58">
        <v>35131.25</v>
      </c>
      <c r="G2683" s="58">
        <v>0</v>
      </c>
      <c r="H2683" s="58">
        <v>35131.25</v>
      </c>
      <c r="I2683" s="58">
        <v>0</v>
      </c>
      <c r="J2683" s="58">
        <v>35131.25</v>
      </c>
      <c r="K2683" s="64">
        <f t="shared" si="135"/>
        <v>-35131.25</v>
      </c>
      <c r="L2683" s="21" t="s">
        <v>6732</v>
      </c>
      <c r="M2683" s="26" t="s">
        <v>6938</v>
      </c>
      <c r="N2683" s="21" t="s">
        <v>6805</v>
      </c>
      <c r="O2683" s="21" t="s">
        <v>6826</v>
      </c>
      <c r="P2683" s="21" t="s">
        <v>6442</v>
      </c>
      <c r="U2683" s="1" t="str">
        <f t="shared" si="136"/>
        <v>'712</v>
      </c>
      <c r="AI2683" s="1"/>
      <c r="AM2683" s="1" t="s">
        <v>4861</v>
      </c>
    </row>
    <row r="2684" spans="1:39" x14ac:dyDescent="0.2">
      <c r="A2684" s="21" t="s">
        <v>4863</v>
      </c>
      <c r="B2684" s="21" t="s">
        <v>4864</v>
      </c>
      <c r="C2684" s="58">
        <v>0</v>
      </c>
      <c r="D2684" s="58">
        <v>0</v>
      </c>
      <c r="E2684" s="58">
        <v>0</v>
      </c>
      <c r="F2684" s="58">
        <v>1384.89</v>
      </c>
      <c r="G2684" s="58">
        <v>0</v>
      </c>
      <c r="H2684" s="58">
        <v>1384.89</v>
      </c>
      <c r="I2684" s="58">
        <v>0</v>
      </c>
      <c r="J2684" s="58">
        <v>1384.89</v>
      </c>
      <c r="K2684" s="57">
        <f t="shared" si="135"/>
        <v>-1384.89</v>
      </c>
      <c r="L2684" s="21" t="s">
        <v>6449</v>
      </c>
      <c r="M2684" s="1" t="s">
        <v>6939</v>
      </c>
      <c r="N2684" s="21" t="s">
        <v>6806</v>
      </c>
      <c r="O2684" s="21" t="s">
        <v>6448</v>
      </c>
      <c r="U2684" s="1" t="str">
        <f t="shared" si="136"/>
        <v>'712</v>
      </c>
      <c r="AI2684" s="1"/>
      <c r="AM2684" s="1" t="s">
        <v>4863</v>
      </c>
    </row>
    <row r="2685" spans="1:39" x14ac:dyDescent="0.2">
      <c r="A2685" s="27" t="s">
        <v>4865</v>
      </c>
      <c r="B2685" s="21" t="s">
        <v>4866</v>
      </c>
      <c r="C2685" s="58">
        <v>0</v>
      </c>
      <c r="D2685" s="58">
        <v>0</v>
      </c>
      <c r="E2685" s="58">
        <v>0</v>
      </c>
      <c r="F2685" s="58">
        <v>583.29</v>
      </c>
      <c r="G2685" s="58">
        <v>0</v>
      </c>
      <c r="H2685" s="58">
        <v>583.29</v>
      </c>
      <c r="I2685" s="58">
        <v>0</v>
      </c>
      <c r="J2685" s="58">
        <v>583.29</v>
      </c>
      <c r="K2685" s="64">
        <f t="shared" si="135"/>
        <v>-583.29</v>
      </c>
      <c r="L2685" s="21" t="s">
        <v>6732</v>
      </c>
      <c r="M2685" s="26" t="s">
        <v>6938</v>
      </c>
      <c r="N2685" s="21" t="s">
        <v>6805</v>
      </c>
      <c r="O2685" s="21" t="s">
        <v>6826</v>
      </c>
      <c r="P2685" s="21" t="s">
        <v>6442</v>
      </c>
      <c r="U2685" s="1" t="str">
        <f t="shared" si="136"/>
        <v>'712</v>
      </c>
      <c r="AI2685" s="1"/>
      <c r="AM2685" s="1" t="s">
        <v>4865</v>
      </c>
    </row>
    <row r="2686" spans="1:39" x14ac:dyDescent="0.2">
      <c r="A2686" s="27" t="s">
        <v>4867</v>
      </c>
      <c r="B2686" s="21" t="s">
        <v>4868</v>
      </c>
      <c r="C2686" s="58">
        <v>0</v>
      </c>
      <c r="D2686" s="58">
        <v>0</v>
      </c>
      <c r="E2686" s="58">
        <v>0</v>
      </c>
      <c r="F2686" s="58">
        <v>3639.38</v>
      </c>
      <c r="G2686" s="58">
        <v>0</v>
      </c>
      <c r="H2686" s="58">
        <v>3639.38</v>
      </c>
      <c r="I2686" s="58">
        <v>0</v>
      </c>
      <c r="J2686" s="58">
        <v>3639.38</v>
      </c>
      <c r="K2686" s="64">
        <f t="shared" si="135"/>
        <v>-3639.38</v>
      </c>
      <c r="L2686" s="21" t="s">
        <v>6732</v>
      </c>
      <c r="M2686" s="26" t="s">
        <v>6938</v>
      </c>
      <c r="N2686" s="21" t="s">
        <v>6805</v>
      </c>
      <c r="O2686" s="21" t="s">
        <v>6826</v>
      </c>
      <c r="P2686" s="21" t="s">
        <v>6442</v>
      </c>
      <c r="U2686" s="1" t="str">
        <f t="shared" si="136"/>
        <v>'712</v>
      </c>
      <c r="AI2686" s="1"/>
      <c r="AM2686" s="1" t="s">
        <v>4867</v>
      </c>
    </row>
    <row r="2687" spans="1:39" x14ac:dyDescent="0.2">
      <c r="A2687" s="27" t="s">
        <v>6363</v>
      </c>
      <c r="B2687" s="21" t="s">
        <v>6364</v>
      </c>
      <c r="C2687" s="58">
        <v>0</v>
      </c>
      <c r="D2687" s="58">
        <v>0</v>
      </c>
      <c r="E2687" s="58">
        <v>0</v>
      </c>
      <c r="F2687" s="58">
        <v>687.5</v>
      </c>
      <c r="G2687" s="58">
        <v>0</v>
      </c>
      <c r="H2687" s="58">
        <v>687.5</v>
      </c>
      <c r="I2687" s="58">
        <v>0</v>
      </c>
      <c r="J2687" s="58">
        <v>687.5</v>
      </c>
      <c r="K2687" s="64">
        <f t="shared" si="135"/>
        <v>-687.5</v>
      </c>
      <c r="L2687" s="21" t="s">
        <v>6732</v>
      </c>
      <c r="M2687" s="26" t="s">
        <v>6938</v>
      </c>
      <c r="N2687" s="21" t="s">
        <v>6805</v>
      </c>
      <c r="O2687" s="21" t="s">
        <v>6826</v>
      </c>
      <c r="P2687" s="21" t="s">
        <v>6442</v>
      </c>
      <c r="U2687" s="1" t="str">
        <f t="shared" si="136"/>
        <v>'712</v>
      </c>
      <c r="AI2687" s="1"/>
      <c r="AM2687" s="1" t="e">
        <v>#N/A</v>
      </c>
    </row>
    <row r="2688" spans="1:39" x14ac:dyDescent="0.2">
      <c r="A2688" s="21" t="s">
        <v>4869</v>
      </c>
      <c r="B2688" s="21" t="s">
        <v>4870</v>
      </c>
      <c r="C2688" s="58">
        <v>0</v>
      </c>
      <c r="D2688" s="58">
        <v>0</v>
      </c>
      <c r="E2688" s="58">
        <v>0</v>
      </c>
      <c r="F2688" s="58">
        <v>6853.92</v>
      </c>
      <c r="G2688" s="58">
        <v>0</v>
      </c>
      <c r="H2688" s="58">
        <v>6853.92</v>
      </c>
      <c r="I2688" s="58">
        <v>0</v>
      </c>
      <c r="J2688" s="58">
        <v>6853.92</v>
      </c>
      <c r="K2688" s="57">
        <f t="shared" si="135"/>
        <v>-6853.92</v>
      </c>
      <c r="L2688" s="21" t="s">
        <v>6449</v>
      </c>
      <c r="M2688" s="1" t="s">
        <v>6939</v>
      </c>
      <c r="N2688" s="21" t="s">
        <v>6806</v>
      </c>
      <c r="O2688" s="21" t="s">
        <v>6447</v>
      </c>
      <c r="U2688" s="1" t="str">
        <f t="shared" si="136"/>
        <v>'712</v>
      </c>
      <c r="AI2688" s="1"/>
      <c r="AM2688" s="1" t="s">
        <v>4869</v>
      </c>
    </row>
    <row r="2689" spans="1:39" x14ac:dyDescent="0.2">
      <c r="A2689" s="21" t="s">
        <v>4871</v>
      </c>
      <c r="B2689" s="21" t="s">
        <v>4872</v>
      </c>
      <c r="C2689" s="58">
        <v>0</v>
      </c>
      <c r="D2689" s="58">
        <v>0</v>
      </c>
      <c r="E2689" s="58">
        <v>0</v>
      </c>
      <c r="F2689" s="58">
        <v>1769.99</v>
      </c>
      <c r="G2689" s="58">
        <v>0</v>
      </c>
      <c r="H2689" s="58">
        <v>1769.99</v>
      </c>
      <c r="I2689" s="58">
        <v>0</v>
      </c>
      <c r="J2689" s="58">
        <v>1769.99</v>
      </c>
      <c r="K2689" s="57">
        <f t="shared" si="135"/>
        <v>-1769.99</v>
      </c>
      <c r="L2689" s="21" t="s">
        <v>6449</v>
      </c>
      <c r="M2689" s="1" t="s">
        <v>6939</v>
      </c>
      <c r="N2689" s="21" t="s">
        <v>6806</v>
      </c>
      <c r="O2689" s="21" t="s">
        <v>6447</v>
      </c>
      <c r="U2689" s="1" t="str">
        <f t="shared" si="136"/>
        <v>'712</v>
      </c>
      <c r="AI2689" s="1"/>
      <c r="AM2689" s="1" t="s">
        <v>4871</v>
      </c>
    </row>
    <row r="2690" spans="1:39" x14ac:dyDescent="0.2">
      <c r="A2690" s="27" t="s">
        <v>4873</v>
      </c>
      <c r="B2690" s="21" t="s">
        <v>4874</v>
      </c>
      <c r="C2690" s="58">
        <v>0</v>
      </c>
      <c r="D2690" s="58">
        <v>0</v>
      </c>
      <c r="E2690" s="58">
        <v>0</v>
      </c>
      <c r="F2690" s="58">
        <v>1422.9</v>
      </c>
      <c r="G2690" s="58">
        <v>0</v>
      </c>
      <c r="H2690" s="58">
        <v>1422.9</v>
      </c>
      <c r="I2690" s="58">
        <v>0</v>
      </c>
      <c r="J2690" s="58">
        <v>1422.9</v>
      </c>
      <c r="K2690" s="64">
        <f t="shared" si="135"/>
        <v>-1422.9</v>
      </c>
      <c r="L2690" s="21" t="s">
        <v>6732</v>
      </c>
      <c r="M2690" s="26" t="s">
        <v>6938</v>
      </c>
      <c r="N2690" s="21" t="s">
        <v>6805</v>
      </c>
      <c r="O2690" s="21" t="s">
        <v>6826</v>
      </c>
      <c r="P2690" s="21" t="s">
        <v>6443</v>
      </c>
      <c r="U2690" s="1" t="str">
        <f t="shared" si="136"/>
        <v>'712</v>
      </c>
      <c r="AI2690" s="1"/>
      <c r="AM2690" s="1" t="s">
        <v>4873</v>
      </c>
    </row>
    <row r="2691" spans="1:39" x14ac:dyDescent="0.2">
      <c r="A2691" s="27" t="s">
        <v>4875</v>
      </c>
      <c r="B2691" s="21" t="s">
        <v>4876</v>
      </c>
      <c r="C2691" s="58">
        <v>0</v>
      </c>
      <c r="D2691" s="58">
        <v>0</v>
      </c>
      <c r="E2691" s="58">
        <v>0</v>
      </c>
      <c r="F2691" s="58">
        <v>62.53</v>
      </c>
      <c r="G2691" s="58">
        <v>0</v>
      </c>
      <c r="H2691" s="58">
        <v>62.53</v>
      </c>
      <c r="I2691" s="58">
        <v>0</v>
      </c>
      <c r="J2691" s="58">
        <v>62.53</v>
      </c>
      <c r="K2691" s="64">
        <f t="shared" si="135"/>
        <v>-62.53</v>
      </c>
      <c r="L2691" s="21" t="s">
        <v>6732</v>
      </c>
      <c r="M2691" s="26" t="s">
        <v>6938</v>
      </c>
      <c r="N2691" s="21" t="s">
        <v>6805</v>
      </c>
      <c r="O2691" s="21" t="s">
        <v>6826</v>
      </c>
      <c r="P2691" s="21" t="s">
        <v>6443</v>
      </c>
      <c r="U2691" s="1" t="str">
        <f t="shared" si="136"/>
        <v>'712</v>
      </c>
      <c r="AI2691" s="1"/>
      <c r="AM2691" s="1" t="s">
        <v>4875</v>
      </c>
    </row>
    <row r="2692" spans="1:39" x14ac:dyDescent="0.2">
      <c r="A2692" s="21" t="s">
        <v>4877</v>
      </c>
      <c r="B2692" s="21" t="s">
        <v>4878</v>
      </c>
      <c r="C2692" s="58">
        <v>0</v>
      </c>
      <c r="D2692" s="58">
        <v>0</v>
      </c>
      <c r="E2692" s="58">
        <v>0</v>
      </c>
      <c r="F2692" s="58">
        <v>3432.69</v>
      </c>
      <c r="G2692" s="58">
        <v>0</v>
      </c>
      <c r="H2692" s="58">
        <v>3432.69</v>
      </c>
      <c r="I2692" s="58">
        <v>0</v>
      </c>
      <c r="J2692" s="58">
        <v>3432.69</v>
      </c>
      <c r="K2692" s="57">
        <f t="shared" si="135"/>
        <v>-3432.69</v>
      </c>
      <c r="L2692" s="21" t="s">
        <v>6449</v>
      </c>
      <c r="M2692" s="1" t="s">
        <v>6939</v>
      </c>
      <c r="N2692" s="21" t="s">
        <v>6806</v>
      </c>
      <c r="O2692" s="21" t="s">
        <v>6447</v>
      </c>
      <c r="U2692" s="1" t="str">
        <f t="shared" si="136"/>
        <v>'712</v>
      </c>
      <c r="AI2692" s="1"/>
      <c r="AM2692" s="1" t="s">
        <v>4877</v>
      </c>
    </row>
    <row r="2693" spans="1:39" x14ac:dyDescent="0.2">
      <c r="A2693" s="21" t="s">
        <v>4879</v>
      </c>
      <c r="B2693" s="21" t="s">
        <v>4880</v>
      </c>
      <c r="C2693" s="58">
        <v>0</v>
      </c>
      <c r="D2693" s="58">
        <v>0</v>
      </c>
      <c r="E2693" s="58">
        <v>0</v>
      </c>
      <c r="F2693" s="58">
        <v>1960.09</v>
      </c>
      <c r="G2693" s="58">
        <v>0</v>
      </c>
      <c r="H2693" s="58">
        <v>1960.09</v>
      </c>
      <c r="I2693" s="58">
        <v>0</v>
      </c>
      <c r="J2693" s="58">
        <v>1960.09</v>
      </c>
      <c r="K2693" s="57">
        <f t="shared" si="135"/>
        <v>-1960.09</v>
      </c>
      <c r="L2693" s="21" t="s">
        <v>6449</v>
      </c>
      <c r="M2693" s="1" t="s">
        <v>6939</v>
      </c>
      <c r="N2693" s="21" t="s">
        <v>6806</v>
      </c>
      <c r="O2693" s="21" t="s">
        <v>6447</v>
      </c>
      <c r="U2693" s="1" t="str">
        <f t="shared" si="136"/>
        <v>'712</v>
      </c>
      <c r="AI2693" s="1"/>
      <c r="AM2693" s="1" t="s">
        <v>4879</v>
      </c>
    </row>
    <row r="2694" spans="1:39" x14ac:dyDescent="0.2">
      <c r="A2694" s="27" t="s">
        <v>4881</v>
      </c>
      <c r="B2694" s="21" t="s">
        <v>4882</v>
      </c>
      <c r="C2694" s="58">
        <v>0</v>
      </c>
      <c r="D2694" s="58">
        <v>0</v>
      </c>
      <c r="E2694" s="58">
        <v>0</v>
      </c>
      <c r="F2694" s="58">
        <v>326.08</v>
      </c>
      <c r="G2694" s="58">
        <v>0</v>
      </c>
      <c r="H2694" s="58">
        <v>326.08</v>
      </c>
      <c r="I2694" s="58">
        <v>0</v>
      </c>
      <c r="J2694" s="58">
        <v>326.08</v>
      </c>
      <c r="K2694" s="64">
        <f t="shared" si="135"/>
        <v>-326.08</v>
      </c>
      <c r="L2694" s="21" t="s">
        <v>6732</v>
      </c>
      <c r="M2694" s="26" t="s">
        <v>6938</v>
      </c>
      <c r="N2694" s="21" t="s">
        <v>6805</v>
      </c>
      <c r="O2694" s="21" t="s">
        <v>6826</v>
      </c>
      <c r="P2694" s="21" t="s">
        <v>6443</v>
      </c>
      <c r="U2694" s="1" t="str">
        <f t="shared" si="136"/>
        <v>'712</v>
      </c>
      <c r="AI2694" s="1"/>
      <c r="AM2694" s="1" t="s">
        <v>4881</v>
      </c>
    </row>
    <row r="2695" spans="1:39" x14ac:dyDescent="0.2">
      <c r="A2695" s="27" t="s">
        <v>4883</v>
      </c>
      <c r="B2695" s="21" t="s">
        <v>4884</v>
      </c>
      <c r="C2695" s="58">
        <v>0</v>
      </c>
      <c r="D2695" s="58">
        <v>0</v>
      </c>
      <c r="E2695" s="58">
        <v>0</v>
      </c>
      <c r="F2695" s="58">
        <v>358.32</v>
      </c>
      <c r="G2695" s="58">
        <v>0</v>
      </c>
      <c r="H2695" s="58">
        <v>358.32</v>
      </c>
      <c r="I2695" s="58">
        <v>0</v>
      </c>
      <c r="J2695" s="58">
        <v>358.32</v>
      </c>
      <c r="K2695" s="64">
        <f t="shared" ref="K2695:K2758" si="137">I2695-J2695</f>
        <v>-358.32</v>
      </c>
      <c r="L2695" s="21" t="s">
        <v>6732</v>
      </c>
      <c r="M2695" s="26" t="s">
        <v>6938</v>
      </c>
      <c r="N2695" s="21" t="s">
        <v>6805</v>
      </c>
      <c r="O2695" s="21" t="s">
        <v>6826</v>
      </c>
      <c r="P2695" s="21" t="s">
        <v>6443</v>
      </c>
      <c r="U2695" s="1" t="str">
        <f t="shared" ref="U2695:U2758" si="138">LEFT(A2695,4)</f>
        <v>'712</v>
      </c>
      <c r="AI2695" s="1"/>
      <c r="AM2695" s="1" t="s">
        <v>4883</v>
      </c>
    </row>
    <row r="2696" spans="1:39" x14ac:dyDescent="0.2">
      <c r="A2696" s="27" t="s">
        <v>4885</v>
      </c>
      <c r="B2696" s="21" t="s">
        <v>4886</v>
      </c>
      <c r="C2696" s="58">
        <v>0</v>
      </c>
      <c r="D2696" s="58">
        <v>0</v>
      </c>
      <c r="E2696" s="58">
        <v>0</v>
      </c>
      <c r="F2696" s="58">
        <v>8041.92</v>
      </c>
      <c r="G2696" s="58">
        <v>0</v>
      </c>
      <c r="H2696" s="58">
        <v>8041.92</v>
      </c>
      <c r="I2696" s="58">
        <v>0</v>
      </c>
      <c r="J2696" s="58">
        <v>8041.92</v>
      </c>
      <c r="K2696" s="64">
        <f t="shared" si="137"/>
        <v>-8041.92</v>
      </c>
      <c r="L2696" s="21" t="s">
        <v>6732</v>
      </c>
      <c r="M2696" s="26" t="s">
        <v>6938</v>
      </c>
      <c r="N2696" s="21" t="s">
        <v>6805</v>
      </c>
      <c r="O2696" s="21" t="s">
        <v>6826</v>
      </c>
      <c r="P2696" s="21" t="s">
        <v>6443</v>
      </c>
      <c r="U2696" s="1" t="str">
        <f t="shared" si="138"/>
        <v>'712</v>
      </c>
      <c r="AI2696" s="1"/>
      <c r="AM2696" s="1" t="s">
        <v>4885</v>
      </c>
    </row>
    <row r="2697" spans="1:39" x14ac:dyDescent="0.2">
      <c r="A2697" s="21" t="s">
        <v>6365</v>
      </c>
      <c r="B2697" s="21" t="s">
        <v>6366</v>
      </c>
      <c r="C2697" s="58">
        <v>0</v>
      </c>
      <c r="D2697" s="58">
        <v>0</v>
      </c>
      <c r="E2697" s="58">
        <v>0</v>
      </c>
      <c r="F2697" s="58">
        <v>3202.54</v>
      </c>
      <c r="G2697" s="58">
        <v>0</v>
      </c>
      <c r="H2697" s="58">
        <v>3202.54</v>
      </c>
      <c r="I2697" s="58">
        <v>0</v>
      </c>
      <c r="J2697" s="58">
        <v>3202.54</v>
      </c>
      <c r="K2697" s="57">
        <f t="shared" si="137"/>
        <v>-3202.54</v>
      </c>
      <c r="L2697" s="21" t="s">
        <v>6449</v>
      </c>
      <c r="M2697" s="1" t="s">
        <v>6939</v>
      </c>
      <c r="N2697" s="21" t="s">
        <v>6806</v>
      </c>
      <c r="O2697" s="21" t="s">
        <v>6448</v>
      </c>
      <c r="U2697" s="1" t="str">
        <f t="shared" si="138"/>
        <v>'712</v>
      </c>
      <c r="AI2697" s="1"/>
      <c r="AM2697" s="1" t="e">
        <v>#N/A</v>
      </c>
    </row>
    <row r="2698" spans="1:39" x14ac:dyDescent="0.2">
      <c r="A2698" s="21" t="s">
        <v>4887</v>
      </c>
      <c r="B2698" s="21" t="s">
        <v>4888</v>
      </c>
      <c r="C2698" s="58">
        <v>0</v>
      </c>
      <c r="D2698" s="58">
        <v>0</v>
      </c>
      <c r="E2698" s="58">
        <v>0</v>
      </c>
      <c r="F2698" s="58">
        <v>1501.96</v>
      </c>
      <c r="G2698" s="58">
        <v>0</v>
      </c>
      <c r="H2698" s="58">
        <v>1501.96</v>
      </c>
      <c r="I2698" s="58">
        <v>0</v>
      </c>
      <c r="J2698" s="58">
        <v>1501.96</v>
      </c>
      <c r="K2698" s="57">
        <f t="shared" si="137"/>
        <v>-1501.96</v>
      </c>
      <c r="L2698" s="21" t="s">
        <v>6449</v>
      </c>
      <c r="M2698" s="1" t="s">
        <v>6939</v>
      </c>
      <c r="N2698" s="21" t="s">
        <v>6806</v>
      </c>
      <c r="O2698" s="21" t="s">
        <v>6447</v>
      </c>
      <c r="U2698" s="1" t="str">
        <f t="shared" si="138"/>
        <v>'712</v>
      </c>
      <c r="AI2698" s="1"/>
      <c r="AM2698" s="1" t="s">
        <v>4887</v>
      </c>
    </row>
    <row r="2699" spans="1:39" x14ac:dyDescent="0.2">
      <c r="A2699" s="27" t="s">
        <v>4889</v>
      </c>
      <c r="B2699" s="21" t="s">
        <v>4890</v>
      </c>
      <c r="C2699" s="58">
        <v>0</v>
      </c>
      <c r="D2699" s="58">
        <v>0</v>
      </c>
      <c r="E2699" s="58">
        <v>0</v>
      </c>
      <c r="F2699" s="58">
        <v>55883.41</v>
      </c>
      <c r="G2699" s="58">
        <v>0</v>
      </c>
      <c r="H2699" s="58">
        <v>55883.41</v>
      </c>
      <c r="I2699" s="58">
        <v>0</v>
      </c>
      <c r="J2699" s="58">
        <v>55883.41</v>
      </c>
      <c r="K2699" s="64">
        <f t="shared" si="137"/>
        <v>-55883.41</v>
      </c>
      <c r="L2699" s="21" t="s">
        <v>6732</v>
      </c>
      <c r="M2699" s="26" t="s">
        <v>6938</v>
      </c>
      <c r="N2699" s="21" t="s">
        <v>6805</v>
      </c>
      <c r="O2699" s="21" t="s">
        <v>6826</v>
      </c>
      <c r="P2699" s="21" t="s">
        <v>6441</v>
      </c>
      <c r="U2699" s="1" t="str">
        <f t="shared" si="138"/>
        <v>'712</v>
      </c>
      <c r="AI2699" s="1"/>
      <c r="AM2699" s="1" t="s">
        <v>4889</v>
      </c>
    </row>
    <row r="2700" spans="1:39" x14ac:dyDescent="0.2">
      <c r="A2700" s="27" t="s">
        <v>4891</v>
      </c>
      <c r="B2700" s="21" t="s">
        <v>4892</v>
      </c>
      <c r="C2700" s="58">
        <v>0</v>
      </c>
      <c r="D2700" s="58">
        <v>0</v>
      </c>
      <c r="E2700" s="58">
        <v>0</v>
      </c>
      <c r="F2700" s="58">
        <v>70206.45</v>
      </c>
      <c r="G2700" s="58">
        <v>0</v>
      </c>
      <c r="H2700" s="58">
        <v>70206.45</v>
      </c>
      <c r="I2700" s="58">
        <v>0</v>
      </c>
      <c r="J2700" s="58">
        <v>70206.45</v>
      </c>
      <c r="K2700" s="64">
        <f t="shared" si="137"/>
        <v>-70206.45</v>
      </c>
      <c r="L2700" s="21" t="s">
        <v>6732</v>
      </c>
      <c r="M2700" s="26" t="s">
        <v>6938</v>
      </c>
      <c r="N2700" s="21" t="s">
        <v>6805</v>
      </c>
      <c r="O2700" s="21" t="s">
        <v>6826</v>
      </c>
      <c r="P2700" s="21" t="s">
        <v>6441</v>
      </c>
      <c r="U2700" s="1" t="str">
        <f t="shared" si="138"/>
        <v>'712</v>
      </c>
      <c r="AI2700" s="1"/>
      <c r="AM2700" s="1" t="s">
        <v>4891</v>
      </c>
    </row>
    <row r="2701" spans="1:39" x14ac:dyDescent="0.2">
      <c r="A2701" s="21" t="s">
        <v>4893</v>
      </c>
      <c r="B2701" s="21" t="s">
        <v>4894</v>
      </c>
      <c r="C2701" s="58">
        <v>0</v>
      </c>
      <c r="D2701" s="58">
        <v>0</v>
      </c>
      <c r="E2701" s="58">
        <v>0</v>
      </c>
      <c r="F2701" s="58">
        <v>1986.66</v>
      </c>
      <c r="G2701" s="58">
        <v>0</v>
      </c>
      <c r="H2701" s="58">
        <v>1986.66</v>
      </c>
      <c r="I2701" s="58">
        <v>0</v>
      </c>
      <c r="J2701" s="58">
        <v>1986.66</v>
      </c>
      <c r="K2701" s="57">
        <f t="shared" si="137"/>
        <v>-1986.66</v>
      </c>
      <c r="L2701" s="21" t="s">
        <v>6449</v>
      </c>
      <c r="M2701" s="1" t="s">
        <v>6939</v>
      </c>
      <c r="N2701" s="21" t="s">
        <v>6806</v>
      </c>
      <c r="O2701" s="21" t="s">
        <v>6448</v>
      </c>
      <c r="U2701" s="1" t="str">
        <f t="shared" si="138"/>
        <v>'712</v>
      </c>
      <c r="AI2701" s="1"/>
      <c r="AM2701" s="1" t="s">
        <v>4893</v>
      </c>
    </row>
    <row r="2702" spans="1:39" x14ac:dyDescent="0.2">
      <c r="A2702" s="27" t="s">
        <v>4895</v>
      </c>
      <c r="B2702" s="21" t="s">
        <v>4896</v>
      </c>
      <c r="C2702" s="58">
        <v>0</v>
      </c>
      <c r="D2702" s="58">
        <v>0</v>
      </c>
      <c r="E2702" s="58">
        <v>0</v>
      </c>
      <c r="F2702" s="58">
        <v>1680.42</v>
      </c>
      <c r="G2702" s="58">
        <v>0</v>
      </c>
      <c r="H2702" s="58">
        <v>1680.42</v>
      </c>
      <c r="I2702" s="58">
        <v>0</v>
      </c>
      <c r="J2702" s="58">
        <v>1680.42</v>
      </c>
      <c r="K2702" s="64">
        <f t="shared" si="137"/>
        <v>-1680.42</v>
      </c>
      <c r="L2702" s="21" t="s">
        <v>6732</v>
      </c>
      <c r="M2702" s="26" t="s">
        <v>6938</v>
      </c>
      <c r="N2702" s="21" t="s">
        <v>6805</v>
      </c>
      <c r="O2702" s="21" t="s">
        <v>6826</v>
      </c>
      <c r="P2702" s="21" t="s">
        <v>6441</v>
      </c>
      <c r="U2702" s="1" t="str">
        <f t="shared" si="138"/>
        <v>'712</v>
      </c>
      <c r="AI2702" s="1"/>
      <c r="AM2702" s="1" t="s">
        <v>4895</v>
      </c>
    </row>
    <row r="2703" spans="1:39" x14ac:dyDescent="0.2">
      <c r="A2703" s="27" t="s">
        <v>4897</v>
      </c>
      <c r="B2703" s="21" t="s">
        <v>4898</v>
      </c>
      <c r="C2703" s="58">
        <v>0</v>
      </c>
      <c r="D2703" s="58">
        <v>0</v>
      </c>
      <c r="E2703" s="58">
        <v>0</v>
      </c>
      <c r="F2703" s="58">
        <v>21223.48</v>
      </c>
      <c r="G2703" s="58">
        <v>0</v>
      </c>
      <c r="H2703" s="58">
        <v>21223.48</v>
      </c>
      <c r="I2703" s="58">
        <v>0</v>
      </c>
      <c r="J2703" s="58">
        <v>21223.48</v>
      </c>
      <c r="K2703" s="64">
        <f t="shared" si="137"/>
        <v>-21223.48</v>
      </c>
      <c r="L2703" s="21" t="s">
        <v>6732</v>
      </c>
      <c r="M2703" s="26" t="s">
        <v>6938</v>
      </c>
      <c r="N2703" s="21" t="s">
        <v>6805</v>
      </c>
      <c r="O2703" s="21" t="s">
        <v>6826</v>
      </c>
      <c r="P2703" s="21" t="s">
        <v>6441</v>
      </c>
      <c r="U2703" s="1" t="str">
        <f t="shared" si="138"/>
        <v>'712</v>
      </c>
      <c r="AI2703" s="1"/>
      <c r="AM2703" s="1" t="s">
        <v>4897</v>
      </c>
    </row>
    <row r="2704" spans="1:39" x14ac:dyDescent="0.2">
      <c r="A2704" s="27" t="s">
        <v>4899</v>
      </c>
      <c r="B2704" s="21" t="s">
        <v>4900</v>
      </c>
      <c r="C2704" s="58">
        <v>0</v>
      </c>
      <c r="D2704" s="58">
        <v>0</v>
      </c>
      <c r="E2704" s="58">
        <v>0</v>
      </c>
      <c r="F2704" s="58">
        <v>38851.4</v>
      </c>
      <c r="G2704" s="58">
        <v>0</v>
      </c>
      <c r="H2704" s="58">
        <v>38851.4</v>
      </c>
      <c r="I2704" s="58">
        <v>0</v>
      </c>
      <c r="J2704" s="58">
        <v>38851.4</v>
      </c>
      <c r="K2704" s="64">
        <f t="shared" si="137"/>
        <v>-38851.4</v>
      </c>
      <c r="L2704" s="21" t="s">
        <v>6732</v>
      </c>
      <c r="M2704" s="26" t="s">
        <v>6938</v>
      </c>
      <c r="N2704" s="21" t="s">
        <v>6805</v>
      </c>
      <c r="O2704" s="21" t="s">
        <v>6826</v>
      </c>
      <c r="P2704" s="21" t="s">
        <v>6440</v>
      </c>
      <c r="U2704" s="1" t="str">
        <f t="shared" si="138"/>
        <v>'712</v>
      </c>
      <c r="AI2704" s="1"/>
      <c r="AM2704" s="1" t="s">
        <v>4899</v>
      </c>
    </row>
    <row r="2705" spans="1:39" x14ac:dyDescent="0.2">
      <c r="A2705" s="21" t="s">
        <v>6367</v>
      </c>
      <c r="B2705" s="21" t="s">
        <v>6368</v>
      </c>
      <c r="C2705" s="58">
        <v>0</v>
      </c>
      <c r="D2705" s="58">
        <v>0</v>
      </c>
      <c r="E2705" s="58">
        <v>0</v>
      </c>
      <c r="F2705" s="58">
        <v>78.95</v>
      </c>
      <c r="G2705" s="58">
        <v>0</v>
      </c>
      <c r="H2705" s="58">
        <v>78.95</v>
      </c>
      <c r="I2705" s="58">
        <v>0</v>
      </c>
      <c r="J2705" s="58">
        <v>78.95</v>
      </c>
      <c r="K2705" s="57">
        <f t="shared" si="137"/>
        <v>-78.95</v>
      </c>
      <c r="L2705" s="21" t="s">
        <v>6449</v>
      </c>
      <c r="M2705" s="1" t="s">
        <v>6939</v>
      </c>
      <c r="N2705" s="21" t="s">
        <v>6806</v>
      </c>
      <c r="O2705" s="21" t="s">
        <v>6448</v>
      </c>
      <c r="U2705" s="1" t="str">
        <f t="shared" si="138"/>
        <v>'712</v>
      </c>
      <c r="AI2705" s="1"/>
      <c r="AM2705" s="1" t="e">
        <v>#N/A</v>
      </c>
    </row>
    <row r="2706" spans="1:39" x14ac:dyDescent="0.2">
      <c r="A2706" s="21" t="s">
        <v>4901</v>
      </c>
      <c r="B2706" s="21" t="s">
        <v>4902</v>
      </c>
      <c r="C2706" s="58">
        <v>0</v>
      </c>
      <c r="D2706" s="58">
        <v>0</v>
      </c>
      <c r="E2706" s="58">
        <v>0</v>
      </c>
      <c r="F2706" s="58">
        <v>33856.85</v>
      </c>
      <c r="G2706" s="58">
        <v>0</v>
      </c>
      <c r="H2706" s="58">
        <v>33856.85</v>
      </c>
      <c r="I2706" s="58">
        <v>0</v>
      </c>
      <c r="J2706" s="58">
        <v>33856.85</v>
      </c>
      <c r="K2706" s="57">
        <f t="shared" si="137"/>
        <v>-33856.85</v>
      </c>
      <c r="L2706" s="21" t="s">
        <v>6449</v>
      </c>
      <c r="M2706" s="1" t="s">
        <v>6939</v>
      </c>
      <c r="N2706" s="21" t="s">
        <v>6806</v>
      </c>
      <c r="O2706" s="21" t="s">
        <v>6448</v>
      </c>
      <c r="U2706" s="1" t="str">
        <f t="shared" si="138"/>
        <v>'712</v>
      </c>
      <c r="AI2706" s="1"/>
      <c r="AM2706" s="1" t="s">
        <v>4901</v>
      </c>
    </row>
    <row r="2707" spans="1:39" x14ac:dyDescent="0.2">
      <c r="A2707" s="27" t="s">
        <v>4903</v>
      </c>
      <c r="B2707" s="21" t="s">
        <v>4904</v>
      </c>
      <c r="C2707" s="58">
        <v>0</v>
      </c>
      <c r="D2707" s="58">
        <v>0</v>
      </c>
      <c r="E2707" s="58">
        <v>0</v>
      </c>
      <c r="F2707" s="58">
        <v>23275.58</v>
      </c>
      <c r="G2707" s="58">
        <v>0</v>
      </c>
      <c r="H2707" s="58">
        <v>23275.58</v>
      </c>
      <c r="I2707" s="58">
        <v>0</v>
      </c>
      <c r="J2707" s="58">
        <v>23275.58</v>
      </c>
      <c r="K2707" s="64">
        <f t="shared" si="137"/>
        <v>-23275.58</v>
      </c>
      <c r="L2707" s="21" t="s">
        <v>6732</v>
      </c>
      <c r="M2707" s="26" t="s">
        <v>6938</v>
      </c>
      <c r="N2707" s="21" t="s">
        <v>6805</v>
      </c>
      <c r="O2707" s="21" t="s">
        <v>6826</v>
      </c>
      <c r="P2707" s="21" t="s">
        <v>6440</v>
      </c>
      <c r="U2707" s="1" t="str">
        <f t="shared" si="138"/>
        <v>'712</v>
      </c>
      <c r="AI2707" s="1"/>
      <c r="AM2707" s="1" t="s">
        <v>4903</v>
      </c>
    </row>
    <row r="2708" spans="1:39" x14ac:dyDescent="0.2">
      <c r="A2708" s="27" t="s">
        <v>4905</v>
      </c>
      <c r="B2708" s="21" t="s">
        <v>4906</v>
      </c>
      <c r="C2708" s="58">
        <v>0</v>
      </c>
      <c r="D2708" s="58">
        <v>0</v>
      </c>
      <c r="E2708" s="58">
        <v>0</v>
      </c>
      <c r="F2708" s="58">
        <v>972.54</v>
      </c>
      <c r="G2708" s="58">
        <v>0</v>
      </c>
      <c r="H2708" s="58">
        <v>972.54</v>
      </c>
      <c r="I2708" s="58">
        <v>0</v>
      </c>
      <c r="J2708" s="58">
        <v>972.54</v>
      </c>
      <c r="K2708" s="64">
        <f t="shared" si="137"/>
        <v>-972.54</v>
      </c>
      <c r="L2708" s="21" t="s">
        <v>6732</v>
      </c>
      <c r="M2708" s="26" t="s">
        <v>6938</v>
      </c>
      <c r="N2708" s="21" t="s">
        <v>6805</v>
      </c>
      <c r="O2708" s="21" t="s">
        <v>6826</v>
      </c>
      <c r="P2708" s="21" t="s">
        <v>6440</v>
      </c>
      <c r="U2708" s="1" t="str">
        <f t="shared" si="138"/>
        <v>'712</v>
      </c>
      <c r="AI2708" s="1"/>
      <c r="AM2708" s="1" t="s">
        <v>4905</v>
      </c>
    </row>
    <row r="2709" spans="1:39" x14ac:dyDescent="0.2">
      <c r="A2709" s="27" t="s">
        <v>4907</v>
      </c>
      <c r="B2709" s="21" t="s">
        <v>4908</v>
      </c>
      <c r="C2709" s="58">
        <v>0</v>
      </c>
      <c r="D2709" s="58">
        <v>0</v>
      </c>
      <c r="E2709" s="58">
        <v>0</v>
      </c>
      <c r="F2709" s="58">
        <v>624756.4</v>
      </c>
      <c r="G2709" s="58">
        <v>0</v>
      </c>
      <c r="H2709" s="58">
        <v>624756.4</v>
      </c>
      <c r="I2709" s="58">
        <v>0</v>
      </c>
      <c r="J2709" s="58">
        <v>624756.4</v>
      </c>
      <c r="K2709" s="64">
        <f t="shared" si="137"/>
        <v>-624756.4</v>
      </c>
      <c r="L2709" s="21" t="s">
        <v>6732</v>
      </c>
      <c r="M2709" s="26" t="s">
        <v>6938</v>
      </c>
      <c r="N2709" s="21" t="s">
        <v>6805</v>
      </c>
      <c r="O2709" s="21" t="s">
        <v>6826</v>
      </c>
      <c r="P2709" s="21" t="s">
        <v>6440</v>
      </c>
      <c r="U2709" s="1" t="str">
        <f t="shared" si="138"/>
        <v>'712</v>
      </c>
      <c r="AI2709" s="1"/>
      <c r="AM2709" s="1" t="s">
        <v>4907</v>
      </c>
    </row>
    <row r="2710" spans="1:39" x14ac:dyDescent="0.2">
      <c r="A2710" s="27" t="s">
        <v>4909</v>
      </c>
      <c r="B2710" s="21" t="s">
        <v>4910</v>
      </c>
      <c r="C2710" s="58">
        <v>0</v>
      </c>
      <c r="D2710" s="58">
        <v>0</v>
      </c>
      <c r="E2710" s="58">
        <v>0</v>
      </c>
      <c r="F2710" s="58">
        <v>369.38</v>
      </c>
      <c r="G2710" s="58">
        <v>0</v>
      </c>
      <c r="H2710" s="58">
        <v>369.38</v>
      </c>
      <c r="I2710" s="58">
        <v>0</v>
      </c>
      <c r="J2710" s="58">
        <v>369.38</v>
      </c>
      <c r="K2710" s="64">
        <f t="shared" si="137"/>
        <v>-369.38</v>
      </c>
      <c r="L2710" s="21" t="s">
        <v>6732</v>
      </c>
      <c r="M2710" s="26" t="s">
        <v>6938</v>
      </c>
      <c r="N2710" s="21" t="s">
        <v>6805</v>
      </c>
      <c r="O2710" s="21" t="s">
        <v>6826</v>
      </c>
      <c r="P2710" s="21" t="s">
        <v>6440</v>
      </c>
      <c r="U2710" s="1" t="str">
        <f t="shared" si="138"/>
        <v>'712</v>
      </c>
      <c r="AI2710" s="1"/>
      <c r="AM2710" s="1" t="s">
        <v>4909</v>
      </c>
    </row>
    <row r="2711" spans="1:39" x14ac:dyDescent="0.2">
      <c r="A2711" s="27" t="s">
        <v>4911</v>
      </c>
      <c r="B2711" s="21" t="s">
        <v>4912</v>
      </c>
      <c r="C2711" s="58">
        <v>0</v>
      </c>
      <c r="D2711" s="58">
        <v>0</v>
      </c>
      <c r="E2711" s="58">
        <v>0</v>
      </c>
      <c r="F2711" s="58">
        <v>7488.5</v>
      </c>
      <c r="G2711" s="58">
        <v>0</v>
      </c>
      <c r="H2711" s="58">
        <v>7488.5</v>
      </c>
      <c r="I2711" s="58">
        <v>0</v>
      </c>
      <c r="J2711" s="58">
        <v>7488.5</v>
      </c>
      <c r="K2711" s="64">
        <f t="shared" si="137"/>
        <v>-7488.5</v>
      </c>
      <c r="L2711" s="21" t="s">
        <v>6732</v>
      </c>
      <c r="M2711" s="26" t="s">
        <v>6938</v>
      </c>
      <c r="N2711" s="21" t="s">
        <v>6805</v>
      </c>
      <c r="O2711" s="21" t="s">
        <v>6826</v>
      </c>
      <c r="P2711" s="21" t="s">
        <v>6440</v>
      </c>
      <c r="U2711" s="1" t="str">
        <f t="shared" si="138"/>
        <v>'712</v>
      </c>
      <c r="AI2711" s="1"/>
      <c r="AM2711" s="1" t="s">
        <v>4911</v>
      </c>
    </row>
    <row r="2712" spans="1:39" x14ac:dyDescent="0.2">
      <c r="A2712" s="21" t="s">
        <v>4913</v>
      </c>
      <c r="B2712" s="21" t="s">
        <v>4914</v>
      </c>
      <c r="C2712" s="58">
        <v>0</v>
      </c>
      <c r="D2712" s="58">
        <v>0</v>
      </c>
      <c r="E2712" s="58">
        <v>0</v>
      </c>
      <c r="F2712" s="58">
        <v>64500.79</v>
      </c>
      <c r="G2712" s="58">
        <v>0</v>
      </c>
      <c r="H2712" s="58">
        <v>64500.79</v>
      </c>
      <c r="I2712" s="58">
        <v>0</v>
      </c>
      <c r="J2712" s="58">
        <v>64500.79</v>
      </c>
      <c r="K2712" s="57">
        <f t="shared" si="137"/>
        <v>-64500.79</v>
      </c>
      <c r="L2712" s="21" t="s">
        <v>6449</v>
      </c>
      <c r="M2712" s="1" t="s">
        <v>6939</v>
      </c>
      <c r="N2712" s="21" t="s">
        <v>6806</v>
      </c>
      <c r="O2712" s="21" t="s">
        <v>6448</v>
      </c>
      <c r="U2712" s="1" t="str">
        <f t="shared" si="138"/>
        <v>'712</v>
      </c>
      <c r="AI2712" s="1"/>
      <c r="AM2712" s="1" t="s">
        <v>4913</v>
      </c>
    </row>
    <row r="2713" spans="1:39" x14ac:dyDescent="0.2">
      <c r="A2713" s="21" t="s">
        <v>4915</v>
      </c>
      <c r="B2713" s="21" t="s">
        <v>4916</v>
      </c>
      <c r="C2713" s="58">
        <v>0</v>
      </c>
      <c r="D2713" s="58">
        <v>0</v>
      </c>
      <c r="E2713" s="58">
        <v>0</v>
      </c>
      <c r="F2713" s="58">
        <v>221322.84</v>
      </c>
      <c r="G2713" s="58">
        <v>0</v>
      </c>
      <c r="H2713" s="58">
        <v>221322.84</v>
      </c>
      <c r="I2713" s="58">
        <v>0</v>
      </c>
      <c r="J2713" s="58">
        <v>221322.84</v>
      </c>
      <c r="K2713" s="57">
        <f t="shared" si="137"/>
        <v>-221322.84</v>
      </c>
      <c r="L2713" s="21" t="s">
        <v>6449</v>
      </c>
      <c r="M2713" s="1" t="s">
        <v>6939</v>
      </c>
      <c r="N2713" s="21" t="s">
        <v>6806</v>
      </c>
      <c r="O2713" s="21" t="s">
        <v>6448</v>
      </c>
      <c r="U2713" s="1" t="str">
        <f t="shared" si="138"/>
        <v>'712</v>
      </c>
      <c r="AI2713" s="1"/>
      <c r="AM2713" s="1" t="s">
        <v>4915</v>
      </c>
    </row>
    <row r="2714" spans="1:39" x14ac:dyDescent="0.2">
      <c r="A2714" s="27" t="s">
        <v>4917</v>
      </c>
      <c r="B2714" s="21" t="s">
        <v>4918</v>
      </c>
      <c r="C2714" s="58">
        <v>0</v>
      </c>
      <c r="D2714" s="58">
        <v>0</v>
      </c>
      <c r="E2714" s="58">
        <v>0</v>
      </c>
      <c r="F2714" s="58">
        <v>105710.78</v>
      </c>
      <c r="G2714" s="58">
        <v>0</v>
      </c>
      <c r="H2714" s="58">
        <v>105710.78</v>
      </c>
      <c r="I2714" s="58">
        <v>0</v>
      </c>
      <c r="J2714" s="58">
        <v>105710.78</v>
      </c>
      <c r="K2714" s="64">
        <f t="shared" si="137"/>
        <v>-105710.78</v>
      </c>
      <c r="L2714" s="21" t="s">
        <v>6732</v>
      </c>
      <c r="M2714" s="26" t="s">
        <v>6938</v>
      </c>
      <c r="N2714" s="21" t="s">
        <v>6805</v>
      </c>
      <c r="O2714" s="21" t="s">
        <v>6826</v>
      </c>
      <c r="P2714" s="21" t="s">
        <v>6440</v>
      </c>
      <c r="U2714" s="1" t="str">
        <f t="shared" si="138"/>
        <v>'712</v>
      </c>
      <c r="AI2714" s="1"/>
      <c r="AM2714" s="1" t="s">
        <v>4917</v>
      </c>
    </row>
    <row r="2715" spans="1:39" x14ac:dyDescent="0.2">
      <c r="A2715" s="27" t="s">
        <v>6369</v>
      </c>
      <c r="B2715" s="21" t="s">
        <v>6370</v>
      </c>
      <c r="C2715" s="58">
        <v>0</v>
      </c>
      <c r="D2715" s="58">
        <v>0</v>
      </c>
      <c r="E2715" s="58">
        <v>0</v>
      </c>
      <c r="F2715" s="58">
        <v>2.48</v>
      </c>
      <c r="G2715" s="58">
        <v>0</v>
      </c>
      <c r="H2715" s="58">
        <v>2.48</v>
      </c>
      <c r="I2715" s="58">
        <v>0</v>
      </c>
      <c r="J2715" s="58">
        <v>2.48</v>
      </c>
      <c r="K2715" s="64">
        <f t="shared" si="137"/>
        <v>-2.48</v>
      </c>
      <c r="L2715" s="21" t="s">
        <v>6732</v>
      </c>
      <c r="M2715" s="26" t="s">
        <v>6938</v>
      </c>
      <c r="N2715" s="21" t="s">
        <v>6805</v>
      </c>
      <c r="O2715" s="21" t="s">
        <v>6826</v>
      </c>
      <c r="P2715" s="21" t="s">
        <v>6440</v>
      </c>
      <c r="U2715" s="1" t="str">
        <f t="shared" si="138"/>
        <v>'712</v>
      </c>
      <c r="AI2715" s="1"/>
      <c r="AM2715" s="1" t="e">
        <v>#N/A</v>
      </c>
    </row>
    <row r="2716" spans="1:39" x14ac:dyDescent="0.2">
      <c r="A2716" s="27" t="s">
        <v>4919</v>
      </c>
      <c r="B2716" s="21" t="s">
        <v>4920</v>
      </c>
      <c r="C2716" s="58">
        <v>0</v>
      </c>
      <c r="D2716" s="58">
        <v>0</v>
      </c>
      <c r="E2716" s="58">
        <v>0</v>
      </c>
      <c r="F2716" s="58">
        <v>478.2</v>
      </c>
      <c r="G2716" s="58">
        <v>0</v>
      </c>
      <c r="H2716" s="58">
        <v>478.2</v>
      </c>
      <c r="I2716" s="58">
        <v>0</v>
      </c>
      <c r="J2716" s="58">
        <v>478.2</v>
      </c>
      <c r="K2716" s="64">
        <f t="shared" si="137"/>
        <v>-478.2</v>
      </c>
      <c r="L2716" s="21" t="s">
        <v>6732</v>
      </c>
      <c r="M2716" s="26" t="s">
        <v>6938</v>
      </c>
      <c r="N2716" s="21" t="s">
        <v>6805</v>
      </c>
      <c r="O2716" s="21" t="s">
        <v>6826</v>
      </c>
      <c r="P2716" s="21" t="s">
        <v>6440</v>
      </c>
      <c r="U2716" s="1" t="str">
        <f t="shared" si="138"/>
        <v>'712</v>
      </c>
      <c r="AI2716" s="1"/>
      <c r="AM2716" s="1" t="s">
        <v>4919</v>
      </c>
    </row>
    <row r="2717" spans="1:39" x14ac:dyDescent="0.2">
      <c r="A2717" s="21" t="s">
        <v>6371</v>
      </c>
      <c r="B2717" s="21" t="s">
        <v>6372</v>
      </c>
      <c r="C2717" s="58">
        <v>0</v>
      </c>
      <c r="D2717" s="58">
        <v>0</v>
      </c>
      <c r="E2717" s="58">
        <v>0</v>
      </c>
      <c r="F2717" s="58">
        <v>323.08</v>
      </c>
      <c r="G2717" s="58">
        <v>0</v>
      </c>
      <c r="H2717" s="58">
        <v>323.08</v>
      </c>
      <c r="I2717" s="58">
        <v>0</v>
      </c>
      <c r="J2717" s="58">
        <v>323.08</v>
      </c>
      <c r="K2717" s="57">
        <f t="shared" si="137"/>
        <v>-323.08</v>
      </c>
      <c r="L2717" s="21" t="s">
        <v>6449</v>
      </c>
      <c r="M2717" s="1" t="s">
        <v>6939</v>
      </c>
      <c r="N2717" s="21" t="s">
        <v>6806</v>
      </c>
      <c r="O2717" s="21" t="s">
        <v>6448</v>
      </c>
      <c r="U2717" s="1" t="str">
        <f t="shared" si="138"/>
        <v>'712</v>
      </c>
      <c r="AI2717" s="1"/>
      <c r="AM2717" s="1" t="e">
        <v>#N/A</v>
      </c>
    </row>
    <row r="2718" spans="1:39" x14ac:dyDescent="0.2">
      <c r="A2718" s="27" t="s">
        <v>4921</v>
      </c>
      <c r="B2718" s="21" t="s">
        <v>4922</v>
      </c>
      <c r="C2718" s="58">
        <v>0</v>
      </c>
      <c r="D2718" s="58">
        <v>0</v>
      </c>
      <c r="E2718" s="58">
        <v>0</v>
      </c>
      <c r="F2718" s="58">
        <v>16098.38</v>
      </c>
      <c r="G2718" s="58">
        <v>0</v>
      </c>
      <c r="H2718" s="58">
        <v>16098.38</v>
      </c>
      <c r="I2718" s="58">
        <v>0</v>
      </c>
      <c r="J2718" s="58">
        <v>16098.38</v>
      </c>
      <c r="K2718" s="64">
        <f t="shared" si="137"/>
        <v>-16098.38</v>
      </c>
      <c r="L2718" s="21" t="s">
        <v>6732</v>
      </c>
      <c r="M2718" s="26" t="s">
        <v>6938</v>
      </c>
      <c r="N2718" s="21" t="s">
        <v>6805</v>
      </c>
      <c r="O2718" s="21" t="s">
        <v>6826</v>
      </c>
      <c r="P2718" s="21" t="s">
        <v>6440</v>
      </c>
      <c r="U2718" s="1" t="str">
        <f t="shared" si="138"/>
        <v>'712</v>
      </c>
      <c r="AI2718" s="1"/>
      <c r="AM2718" s="1" t="s">
        <v>4921</v>
      </c>
    </row>
    <row r="2719" spans="1:39" x14ac:dyDescent="0.2">
      <c r="A2719" s="21" t="s">
        <v>4923</v>
      </c>
      <c r="B2719" s="21" t="s">
        <v>4924</v>
      </c>
      <c r="C2719" s="58">
        <v>0</v>
      </c>
      <c r="D2719" s="58">
        <v>0</v>
      </c>
      <c r="E2719" s="58">
        <v>0</v>
      </c>
      <c r="F2719" s="58">
        <v>14496.06</v>
      </c>
      <c r="G2719" s="58">
        <v>0</v>
      </c>
      <c r="H2719" s="58">
        <v>14496.06</v>
      </c>
      <c r="I2719" s="58">
        <v>0</v>
      </c>
      <c r="J2719" s="58">
        <v>14496.06</v>
      </c>
      <c r="K2719" s="57">
        <f t="shared" si="137"/>
        <v>-14496.06</v>
      </c>
      <c r="L2719" s="21" t="s">
        <v>6449</v>
      </c>
      <c r="M2719" s="1" t="s">
        <v>6939</v>
      </c>
      <c r="N2719" s="21" t="s">
        <v>6806</v>
      </c>
      <c r="O2719" s="21" t="s">
        <v>6448</v>
      </c>
      <c r="U2719" s="1" t="str">
        <f t="shared" si="138"/>
        <v>'712</v>
      </c>
      <c r="AI2719" s="1"/>
      <c r="AM2719" s="1" t="s">
        <v>4923</v>
      </c>
    </row>
    <row r="2720" spans="1:39" x14ac:dyDescent="0.2">
      <c r="A2720" s="27" t="s">
        <v>4925</v>
      </c>
      <c r="B2720" s="21" t="s">
        <v>4926</v>
      </c>
      <c r="C2720" s="58">
        <v>0</v>
      </c>
      <c r="D2720" s="58">
        <v>0</v>
      </c>
      <c r="E2720" s="58">
        <v>0</v>
      </c>
      <c r="F2720" s="58">
        <v>6614.15</v>
      </c>
      <c r="G2720" s="58">
        <v>0</v>
      </c>
      <c r="H2720" s="58">
        <v>6614.15</v>
      </c>
      <c r="I2720" s="58">
        <v>0</v>
      </c>
      <c r="J2720" s="58">
        <v>6614.15</v>
      </c>
      <c r="K2720" s="64">
        <f t="shared" si="137"/>
        <v>-6614.15</v>
      </c>
      <c r="L2720" s="21" t="s">
        <v>6732</v>
      </c>
      <c r="M2720" s="26" t="s">
        <v>6938</v>
      </c>
      <c r="N2720" s="21" t="s">
        <v>6805</v>
      </c>
      <c r="O2720" s="21" t="s">
        <v>6826</v>
      </c>
      <c r="P2720" s="21" t="s">
        <v>6440</v>
      </c>
      <c r="U2720" s="1" t="str">
        <f t="shared" si="138"/>
        <v>'712</v>
      </c>
      <c r="AI2720" s="1"/>
      <c r="AM2720" s="1" t="s">
        <v>4925</v>
      </c>
    </row>
    <row r="2721" spans="1:39" x14ac:dyDescent="0.2">
      <c r="A2721" s="21" t="s">
        <v>4927</v>
      </c>
      <c r="B2721" s="21" t="s">
        <v>4928</v>
      </c>
      <c r="C2721" s="58">
        <v>0</v>
      </c>
      <c r="D2721" s="58">
        <v>0</v>
      </c>
      <c r="E2721" s="58">
        <v>0</v>
      </c>
      <c r="F2721" s="58">
        <v>6875.37</v>
      </c>
      <c r="G2721" s="58">
        <v>0</v>
      </c>
      <c r="H2721" s="58">
        <v>6875.37</v>
      </c>
      <c r="I2721" s="58">
        <v>0</v>
      </c>
      <c r="J2721" s="58">
        <v>6875.37</v>
      </c>
      <c r="K2721" s="57">
        <f t="shared" si="137"/>
        <v>-6875.37</v>
      </c>
      <c r="L2721" s="21" t="s">
        <v>6449</v>
      </c>
      <c r="M2721" s="1" t="s">
        <v>6939</v>
      </c>
      <c r="N2721" s="21" t="s">
        <v>6806</v>
      </c>
      <c r="O2721" s="21" t="s">
        <v>6448</v>
      </c>
      <c r="U2721" s="1" t="str">
        <f t="shared" si="138"/>
        <v>'712</v>
      </c>
      <c r="AI2721" s="1"/>
      <c r="AM2721" s="1" t="s">
        <v>4927</v>
      </c>
    </row>
    <row r="2722" spans="1:39" x14ac:dyDescent="0.2">
      <c r="A2722" s="27" t="s">
        <v>4929</v>
      </c>
      <c r="B2722" s="21" t="s">
        <v>4930</v>
      </c>
      <c r="C2722" s="58">
        <v>0</v>
      </c>
      <c r="D2722" s="58">
        <v>0</v>
      </c>
      <c r="E2722" s="58">
        <v>0</v>
      </c>
      <c r="F2722" s="58">
        <v>1193.75</v>
      </c>
      <c r="G2722" s="58">
        <v>0</v>
      </c>
      <c r="H2722" s="58">
        <v>1193.75</v>
      </c>
      <c r="I2722" s="58">
        <v>0</v>
      </c>
      <c r="J2722" s="58">
        <v>1193.75</v>
      </c>
      <c r="K2722" s="64">
        <f t="shared" si="137"/>
        <v>-1193.75</v>
      </c>
      <c r="L2722" s="21" t="s">
        <v>6732</v>
      </c>
      <c r="M2722" s="26" t="s">
        <v>6938</v>
      </c>
      <c r="N2722" s="21" t="s">
        <v>6805</v>
      </c>
      <c r="O2722" s="21" t="s">
        <v>6826</v>
      </c>
      <c r="P2722" s="21" t="s">
        <v>6442</v>
      </c>
      <c r="U2722" s="1" t="str">
        <f t="shared" si="138"/>
        <v>'712</v>
      </c>
      <c r="AI2722" s="1"/>
      <c r="AM2722" s="1" t="s">
        <v>4929</v>
      </c>
    </row>
    <row r="2723" spans="1:39" x14ac:dyDescent="0.2">
      <c r="A2723" s="21" t="s">
        <v>4931</v>
      </c>
      <c r="B2723" s="21" t="s">
        <v>4932</v>
      </c>
      <c r="C2723" s="58">
        <v>0</v>
      </c>
      <c r="D2723" s="58">
        <v>0</v>
      </c>
      <c r="E2723" s="58">
        <v>0</v>
      </c>
      <c r="F2723" s="58">
        <v>1433.91</v>
      </c>
      <c r="G2723" s="58">
        <v>0</v>
      </c>
      <c r="H2723" s="58">
        <v>1433.91</v>
      </c>
      <c r="I2723" s="58">
        <v>0</v>
      </c>
      <c r="J2723" s="58">
        <v>1433.91</v>
      </c>
      <c r="K2723" s="57">
        <f t="shared" si="137"/>
        <v>-1433.91</v>
      </c>
      <c r="L2723" s="21" t="s">
        <v>6449</v>
      </c>
      <c r="M2723" s="1" t="s">
        <v>6939</v>
      </c>
      <c r="N2723" s="21" t="s">
        <v>6806</v>
      </c>
      <c r="O2723" s="21" t="s">
        <v>6448</v>
      </c>
      <c r="U2723" s="1" t="str">
        <f t="shared" si="138"/>
        <v>'712</v>
      </c>
      <c r="AI2723" s="1"/>
      <c r="AM2723" s="1" t="s">
        <v>4931</v>
      </c>
    </row>
    <row r="2724" spans="1:39" x14ac:dyDescent="0.2">
      <c r="A2724" s="27" t="s">
        <v>4933</v>
      </c>
      <c r="B2724" s="21" t="s">
        <v>4934</v>
      </c>
      <c r="C2724" s="58">
        <v>0</v>
      </c>
      <c r="D2724" s="58">
        <v>0</v>
      </c>
      <c r="E2724" s="58">
        <v>0</v>
      </c>
      <c r="F2724" s="58">
        <v>20416.22</v>
      </c>
      <c r="G2724" s="58">
        <v>0</v>
      </c>
      <c r="H2724" s="58">
        <v>20416.22</v>
      </c>
      <c r="I2724" s="58">
        <v>0</v>
      </c>
      <c r="J2724" s="58">
        <v>20416.22</v>
      </c>
      <c r="K2724" s="64">
        <f t="shared" si="137"/>
        <v>-20416.22</v>
      </c>
      <c r="L2724" s="21" t="s">
        <v>6732</v>
      </c>
      <c r="M2724" s="26" t="s">
        <v>6938</v>
      </c>
      <c r="N2724" s="21" t="s">
        <v>6805</v>
      </c>
      <c r="O2724" s="21" t="s">
        <v>6826</v>
      </c>
      <c r="P2724" s="21" t="s">
        <v>6442</v>
      </c>
      <c r="U2724" s="1" t="str">
        <f t="shared" si="138"/>
        <v>'712</v>
      </c>
      <c r="AI2724" s="1"/>
      <c r="AM2724" s="1" t="s">
        <v>4933</v>
      </c>
    </row>
    <row r="2725" spans="1:39" x14ac:dyDescent="0.2">
      <c r="A2725" s="27" t="s">
        <v>6373</v>
      </c>
      <c r="B2725" s="21" t="s">
        <v>6374</v>
      </c>
      <c r="C2725" s="58">
        <v>0</v>
      </c>
      <c r="D2725" s="58">
        <v>0</v>
      </c>
      <c r="E2725" s="58">
        <v>0</v>
      </c>
      <c r="F2725" s="58">
        <v>892.84</v>
      </c>
      <c r="G2725" s="58">
        <v>0</v>
      </c>
      <c r="H2725" s="58">
        <v>892.84</v>
      </c>
      <c r="I2725" s="58">
        <v>0</v>
      </c>
      <c r="J2725" s="58">
        <v>892.84</v>
      </c>
      <c r="K2725" s="64">
        <f t="shared" si="137"/>
        <v>-892.84</v>
      </c>
      <c r="L2725" s="21" t="s">
        <v>6732</v>
      </c>
      <c r="M2725" s="26" t="s">
        <v>6938</v>
      </c>
      <c r="N2725" s="21" t="s">
        <v>6805</v>
      </c>
      <c r="O2725" s="21" t="s">
        <v>6826</v>
      </c>
      <c r="P2725" s="21" t="s">
        <v>6442</v>
      </c>
      <c r="U2725" s="1" t="str">
        <f t="shared" si="138"/>
        <v>'712</v>
      </c>
      <c r="AI2725" s="1"/>
      <c r="AM2725" s="1" t="e">
        <v>#N/A</v>
      </c>
    </row>
    <row r="2726" spans="1:39" x14ac:dyDescent="0.2">
      <c r="A2726" s="21" t="s">
        <v>4935</v>
      </c>
      <c r="B2726" s="21" t="s">
        <v>4936</v>
      </c>
      <c r="C2726" s="58">
        <v>0</v>
      </c>
      <c r="D2726" s="58">
        <v>0</v>
      </c>
      <c r="E2726" s="58">
        <v>0</v>
      </c>
      <c r="F2726" s="58">
        <v>1545.19</v>
      </c>
      <c r="G2726" s="58">
        <v>0</v>
      </c>
      <c r="H2726" s="58">
        <v>1545.19</v>
      </c>
      <c r="I2726" s="58">
        <v>0</v>
      </c>
      <c r="J2726" s="58">
        <v>1545.19</v>
      </c>
      <c r="K2726" s="57">
        <f t="shared" si="137"/>
        <v>-1545.19</v>
      </c>
      <c r="L2726" s="21" t="s">
        <v>6449</v>
      </c>
      <c r="M2726" s="1" t="s">
        <v>6939</v>
      </c>
      <c r="N2726" s="21" t="s">
        <v>6806</v>
      </c>
      <c r="O2726" s="21" t="s">
        <v>6448</v>
      </c>
      <c r="U2726" s="1" t="str">
        <f t="shared" si="138"/>
        <v>'712</v>
      </c>
      <c r="AI2726" s="1"/>
      <c r="AM2726" s="1" t="s">
        <v>4935</v>
      </c>
    </row>
    <row r="2727" spans="1:39" x14ac:dyDescent="0.2">
      <c r="A2727" s="21" t="s">
        <v>6375</v>
      </c>
      <c r="B2727" s="21" t="s">
        <v>6376</v>
      </c>
      <c r="C2727" s="58">
        <v>0</v>
      </c>
      <c r="D2727" s="58">
        <v>0</v>
      </c>
      <c r="E2727" s="58">
        <v>0</v>
      </c>
      <c r="F2727" s="58">
        <v>143.31</v>
      </c>
      <c r="G2727" s="58">
        <v>0</v>
      </c>
      <c r="H2727" s="58">
        <v>143.31</v>
      </c>
      <c r="I2727" s="58">
        <v>0</v>
      </c>
      <c r="J2727" s="58">
        <v>143.31</v>
      </c>
      <c r="K2727" s="57">
        <f t="shared" si="137"/>
        <v>-143.31</v>
      </c>
      <c r="L2727" s="21" t="s">
        <v>6449</v>
      </c>
      <c r="M2727" s="1" t="s">
        <v>6939</v>
      </c>
      <c r="N2727" s="21" t="s">
        <v>6806</v>
      </c>
      <c r="O2727" s="21" t="s">
        <v>6448</v>
      </c>
      <c r="U2727" s="1" t="str">
        <f t="shared" si="138"/>
        <v>'712</v>
      </c>
      <c r="AI2727" s="1"/>
      <c r="AM2727" s="1" t="e">
        <v>#N/A</v>
      </c>
    </row>
    <row r="2728" spans="1:39" x14ac:dyDescent="0.2">
      <c r="A2728" s="21" t="s">
        <v>4937</v>
      </c>
      <c r="B2728" s="21" t="s">
        <v>4938</v>
      </c>
      <c r="C2728" s="58">
        <v>0</v>
      </c>
      <c r="D2728" s="58">
        <v>0</v>
      </c>
      <c r="E2728" s="58">
        <v>0</v>
      </c>
      <c r="F2728" s="58">
        <v>5107.54</v>
      </c>
      <c r="G2728" s="58">
        <v>0</v>
      </c>
      <c r="H2728" s="58">
        <v>5107.54</v>
      </c>
      <c r="I2728" s="58">
        <v>0</v>
      </c>
      <c r="J2728" s="58">
        <v>5107.54</v>
      </c>
      <c r="K2728" s="57">
        <f t="shared" si="137"/>
        <v>-5107.54</v>
      </c>
      <c r="L2728" s="21" t="s">
        <v>6449</v>
      </c>
      <c r="M2728" s="1" t="s">
        <v>6939</v>
      </c>
      <c r="N2728" s="21" t="s">
        <v>6806</v>
      </c>
      <c r="O2728" s="21" t="s">
        <v>6448</v>
      </c>
      <c r="U2728" s="1" t="str">
        <f t="shared" si="138"/>
        <v>'712</v>
      </c>
      <c r="AI2728" s="1"/>
      <c r="AM2728" s="1" t="s">
        <v>4937</v>
      </c>
    </row>
    <row r="2729" spans="1:39" x14ac:dyDescent="0.2">
      <c r="A2729" s="27" t="s">
        <v>4939</v>
      </c>
      <c r="B2729" s="21" t="s">
        <v>4940</v>
      </c>
      <c r="C2729" s="58">
        <v>0</v>
      </c>
      <c r="D2729" s="58">
        <v>0</v>
      </c>
      <c r="E2729" s="58">
        <v>0</v>
      </c>
      <c r="F2729" s="58">
        <v>83.67</v>
      </c>
      <c r="G2729" s="58">
        <v>0</v>
      </c>
      <c r="H2729" s="58">
        <v>83.67</v>
      </c>
      <c r="I2729" s="58">
        <v>0</v>
      </c>
      <c r="J2729" s="58">
        <v>83.67</v>
      </c>
      <c r="K2729" s="64">
        <f t="shared" si="137"/>
        <v>-83.67</v>
      </c>
      <c r="L2729" s="21" t="s">
        <v>6732</v>
      </c>
      <c r="M2729" s="26" t="s">
        <v>6938</v>
      </c>
      <c r="N2729" s="21" t="s">
        <v>6805</v>
      </c>
      <c r="O2729" s="21" t="s">
        <v>6826</v>
      </c>
      <c r="P2729" s="21" t="s">
        <v>6442</v>
      </c>
      <c r="U2729" s="1" t="str">
        <f t="shared" si="138"/>
        <v>'712</v>
      </c>
      <c r="AI2729" s="1"/>
      <c r="AM2729" s="1" t="s">
        <v>4939</v>
      </c>
    </row>
    <row r="2730" spans="1:39" x14ac:dyDescent="0.2">
      <c r="A2730" s="27" t="s">
        <v>4941</v>
      </c>
      <c r="B2730" s="21" t="s">
        <v>4942</v>
      </c>
      <c r="C2730" s="58">
        <v>0</v>
      </c>
      <c r="D2730" s="58">
        <v>0</v>
      </c>
      <c r="E2730" s="58">
        <v>0</v>
      </c>
      <c r="F2730" s="58">
        <v>341.1</v>
      </c>
      <c r="G2730" s="58">
        <v>0</v>
      </c>
      <c r="H2730" s="58">
        <v>341.1</v>
      </c>
      <c r="I2730" s="58">
        <v>0</v>
      </c>
      <c r="J2730" s="58">
        <v>341.1</v>
      </c>
      <c r="K2730" s="64">
        <f t="shared" si="137"/>
        <v>-341.1</v>
      </c>
      <c r="L2730" s="21" t="s">
        <v>6732</v>
      </c>
      <c r="M2730" s="26" t="s">
        <v>6938</v>
      </c>
      <c r="N2730" s="21" t="s">
        <v>6805</v>
      </c>
      <c r="O2730" s="21" t="s">
        <v>6826</v>
      </c>
      <c r="P2730" s="21" t="s">
        <v>6442</v>
      </c>
      <c r="U2730" s="1" t="str">
        <f t="shared" si="138"/>
        <v>'712</v>
      </c>
      <c r="AI2730" s="1"/>
      <c r="AM2730" s="1" t="s">
        <v>4941</v>
      </c>
    </row>
    <row r="2731" spans="1:39" x14ac:dyDescent="0.2">
      <c r="A2731" s="27" t="s">
        <v>4943</v>
      </c>
      <c r="B2731" s="21" t="s">
        <v>4944</v>
      </c>
      <c r="C2731" s="58">
        <v>0</v>
      </c>
      <c r="D2731" s="58">
        <v>0</v>
      </c>
      <c r="E2731" s="58">
        <v>0</v>
      </c>
      <c r="F2731" s="58">
        <v>408.31</v>
      </c>
      <c r="G2731" s="58">
        <v>0</v>
      </c>
      <c r="H2731" s="58">
        <v>408.31</v>
      </c>
      <c r="I2731" s="58">
        <v>0</v>
      </c>
      <c r="J2731" s="58">
        <v>408.31</v>
      </c>
      <c r="K2731" s="64">
        <f t="shared" si="137"/>
        <v>-408.31</v>
      </c>
      <c r="L2731" s="21" t="s">
        <v>6732</v>
      </c>
      <c r="M2731" s="26" t="s">
        <v>6938</v>
      </c>
      <c r="N2731" s="21" t="s">
        <v>6805</v>
      </c>
      <c r="O2731" s="21" t="s">
        <v>6826</v>
      </c>
      <c r="P2731" s="21" t="s">
        <v>6442</v>
      </c>
      <c r="U2731" s="1" t="str">
        <f t="shared" si="138"/>
        <v>'712</v>
      </c>
      <c r="AI2731" s="1"/>
      <c r="AM2731" s="1" t="s">
        <v>4943</v>
      </c>
    </row>
    <row r="2732" spans="1:39" x14ac:dyDescent="0.2">
      <c r="A2732" s="27" t="s">
        <v>6377</v>
      </c>
      <c r="B2732" s="21" t="s">
        <v>6378</v>
      </c>
      <c r="C2732" s="58">
        <v>0</v>
      </c>
      <c r="D2732" s="58">
        <v>0</v>
      </c>
      <c r="E2732" s="58">
        <v>0</v>
      </c>
      <c r="F2732" s="58">
        <v>2.4</v>
      </c>
      <c r="G2732" s="58">
        <v>0</v>
      </c>
      <c r="H2732" s="58">
        <v>2.4</v>
      </c>
      <c r="I2732" s="58">
        <v>0</v>
      </c>
      <c r="J2732" s="58">
        <v>2.4</v>
      </c>
      <c r="K2732" s="64">
        <f t="shared" si="137"/>
        <v>-2.4</v>
      </c>
      <c r="L2732" s="21" t="s">
        <v>6732</v>
      </c>
      <c r="M2732" s="26" t="s">
        <v>6938</v>
      </c>
      <c r="N2732" s="21" t="s">
        <v>6805</v>
      </c>
      <c r="O2732" s="21" t="s">
        <v>6826</v>
      </c>
      <c r="P2732" s="21" t="s">
        <v>6442</v>
      </c>
      <c r="U2732" s="1" t="str">
        <f t="shared" si="138"/>
        <v>'712</v>
      </c>
      <c r="AI2732" s="1"/>
      <c r="AM2732" s="1" t="e">
        <v>#N/A</v>
      </c>
    </row>
    <row r="2733" spans="1:39" x14ac:dyDescent="0.2">
      <c r="A2733" s="27" t="s">
        <v>4945</v>
      </c>
      <c r="B2733" s="21" t="s">
        <v>4946</v>
      </c>
      <c r="C2733" s="58">
        <v>0</v>
      </c>
      <c r="D2733" s="58">
        <v>0</v>
      </c>
      <c r="E2733" s="58">
        <v>0</v>
      </c>
      <c r="F2733" s="58">
        <v>44.66</v>
      </c>
      <c r="G2733" s="58">
        <v>0</v>
      </c>
      <c r="H2733" s="58">
        <v>44.66</v>
      </c>
      <c r="I2733" s="58">
        <v>0</v>
      </c>
      <c r="J2733" s="58">
        <v>44.66</v>
      </c>
      <c r="K2733" s="64">
        <f t="shared" si="137"/>
        <v>-44.66</v>
      </c>
      <c r="L2733" s="21" t="s">
        <v>6732</v>
      </c>
      <c r="M2733" s="26" t="s">
        <v>6938</v>
      </c>
      <c r="N2733" s="21" t="s">
        <v>6805</v>
      </c>
      <c r="O2733" s="21" t="s">
        <v>6826</v>
      </c>
      <c r="P2733" s="21" t="s">
        <v>6442</v>
      </c>
      <c r="U2733" s="1" t="str">
        <f t="shared" si="138"/>
        <v>'712</v>
      </c>
      <c r="AI2733" s="1"/>
      <c r="AM2733" s="1" t="s">
        <v>4945</v>
      </c>
    </row>
    <row r="2734" spans="1:39" x14ac:dyDescent="0.2">
      <c r="A2734" s="27" t="s">
        <v>4947</v>
      </c>
      <c r="B2734" s="21" t="s">
        <v>4948</v>
      </c>
      <c r="C2734" s="58">
        <v>0</v>
      </c>
      <c r="D2734" s="58">
        <v>0</v>
      </c>
      <c r="E2734" s="58">
        <v>0</v>
      </c>
      <c r="F2734" s="58">
        <v>1078025.8999999999</v>
      </c>
      <c r="G2734" s="58">
        <v>0</v>
      </c>
      <c r="H2734" s="58">
        <v>1078025.8999999999</v>
      </c>
      <c r="I2734" s="58">
        <v>0</v>
      </c>
      <c r="J2734" s="58">
        <v>1078025.8999999999</v>
      </c>
      <c r="K2734" s="64">
        <f t="shared" si="137"/>
        <v>-1078025.8999999999</v>
      </c>
      <c r="L2734" s="21" t="s">
        <v>6732</v>
      </c>
      <c r="M2734" s="26" t="s">
        <v>6938</v>
      </c>
      <c r="N2734" s="21" t="s">
        <v>6805</v>
      </c>
      <c r="O2734" s="21" t="s">
        <v>6826</v>
      </c>
      <c r="P2734" s="21" t="s">
        <v>6442</v>
      </c>
      <c r="U2734" s="1" t="str">
        <f t="shared" si="138"/>
        <v>'712</v>
      </c>
      <c r="AI2734" s="1"/>
      <c r="AM2734" s="1" t="s">
        <v>4947</v>
      </c>
    </row>
    <row r="2735" spans="1:39" x14ac:dyDescent="0.2">
      <c r="A2735" s="27" t="s">
        <v>4949</v>
      </c>
      <c r="B2735" s="21" t="s">
        <v>4950</v>
      </c>
      <c r="C2735" s="58">
        <v>0</v>
      </c>
      <c r="D2735" s="58">
        <v>0</v>
      </c>
      <c r="E2735" s="58">
        <v>0</v>
      </c>
      <c r="F2735" s="58">
        <v>110.59</v>
      </c>
      <c r="G2735" s="58">
        <v>0</v>
      </c>
      <c r="H2735" s="58">
        <v>110.59</v>
      </c>
      <c r="I2735" s="58">
        <v>0</v>
      </c>
      <c r="J2735" s="58">
        <v>110.59</v>
      </c>
      <c r="K2735" s="64">
        <f t="shared" si="137"/>
        <v>-110.59</v>
      </c>
      <c r="L2735" s="21" t="s">
        <v>6732</v>
      </c>
      <c r="M2735" s="26" t="s">
        <v>6938</v>
      </c>
      <c r="N2735" s="21" t="s">
        <v>6805</v>
      </c>
      <c r="O2735" s="21" t="s">
        <v>6826</v>
      </c>
      <c r="P2735" s="21" t="s">
        <v>6442</v>
      </c>
      <c r="U2735" s="1" t="str">
        <f t="shared" si="138"/>
        <v>'712</v>
      </c>
      <c r="AI2735" s="1"/>
      <c r="AM2735" s="1" t="s">
        <v>4949</v>
      </c>
    </row>
    <row r="2736" spans="1:39" x14ac:dyDescent="0.2">
      <c r="A2736" s="21" t="s">
        <v>4951</v>
      </c>
      <c r="B2736" s="21" t="s">
        <v>4952</v>
      </c>
      <c r="C2736" s="58">
        <v>0</v>
      </c>
      <c r="D2736" s="58">
        <v>0</v>
      </c>
      <c r="E2736" s="58">
        <v>0</v>
      </c>
      <c r="F2736" s="58">
        <v>223238.81</v>
      </c>
      <c r="G2736" s="58">
        <v>0</v>
      </c>
      <c r="H2736" s="58">
        <v>223238.81</v>
      </c>
      <c r="I2736" s="58">
        <v>0</v>
      </c>
      <c r="J2736" s="58">
        <v>223238.81</v>
      </c>
      <c r="K2736" s="57">
        <f t="shared" si="137"/>
        <v>-223238.81</v>
      </c>
      <c r="L2736" s="21" t="s">
        <v>6449</v>
      </c>
      <c r="M2736" s="1" t="s">
        <v>6939</v>
      </c>
      <c r="N2736" s="21" t="s">
        <v>6806</v>
      </c>
      <c r="O2736" s="21" t="s">
        <v>6448</v>
      </c>
      <c r="U2736" s="1" t="str">
        <f t="shared" si="138"/>
        <v>'712</v>
      </c>
      <c r="AI2736" s="1"/>
      <c r="AM2736" s="1" t="s">
        <v>4951</v>
      </c>
    </row>
    <row r="2737" spans="1:39" x14ac:dyDescent="0.2">
      <c r="A2737" s="27" t="s">
        <v>4953</v>
      </c>
      <c r="B2737" s="21" t="s">
        <v>4954</v>
      </c>
      <c r="C2737" s="58">
        <v>0</v>
      </c>
      <c r="D2737" s="58">
        <v>0</v>
      </c>
      <c r="E2737" s="58">
        <v>0</v>
      </c>
      <c r="F2737" s="58">
        <v>3817.16</v>
      </c>
      <c r="G2737" s="58">
        <v>0</v>
      </c>
      <c r="H2737" s="58">
        <v>3817.16</v>
      </c>
      <c r="I2737" s="58">
        <v>0</v>
      </c>
      <c r="J2737" s="58">
        <v>3817.16</v>
      </c>
      <c r="K2737" s="64">
        <f t="shared" si="137"/>
        <v>-3817.16</v>
      </c>
      <c r="L2737" s="21" t="s">
        <v>6732</v>
      </c>
      <c r="M2737" s="26" t="s">
        <v>6938</v>
      </c>
      <c r="N2737" s="21" t="s">
        <v>6805</v>
      </c>
      <c r="O2737" s="21" t="s">
        <v>6826</v>
      </c>
      <c r="P2737" s="21" t="s">
        <v>6442</v>
      </c>
      <c r="U2737" s="1" t="str">
        <f t="shared" si="138"/>
        <v>'712</v>
      </c>
      <c r="AI2737" s="1"/>
      <c r="AM2737" s="1" t="s">
        <v>4953</v>
      </c>
    </row>
    <row r="2738" spans="1:39" x14ac:dyDescent="0.2">
      <c r="A2738" s="21" t="s">
        <v>6379</v>
      </c>
      <c r="B2738" s="21" t="s">
        <v>6380</v>
      </c>
      <c r="C2738" s="58">
        <v>0</v>
      </c>
      <c r="D2738" s="58">
        <v>0</v>
      </c>
      <c r="E2738" s="58">
        <v>0</v>
      </c>
      <c r="F2738" s="58">
        <v>141.5</v>
      </c>
      <c r="G2738" s="58">
        <v>0</v>
      </c>
      <c r="H2738" s="58">
        <v>141.5</v>
      </c>
      <c r="I2738" s="58">
        <v>0</v>
      </c>
      <c r="J2738" s="58">
        <v>141.5</v>
      </c>
      <c r="K2738" s="57">
        <f t="shared" si="137"/>
        <v>-141.5</v>
      </c>
      <c r="L2738" s="21" t="s">
        <v>6449</v>
      </c>
      <c r="M2738" s="1" t="s">
        <v>6939</v>
      </c>
      <c r="N2738" s="21" t="s">
        <v>6806</v>
      </c>
      <c r="O2738" s="21" t="s">
        <v>6448</v>
      </c>
      <c r="U2738" s="1" t="str">
        <f t="shared" si="138"/>
        <v>'712</v>
      </c>
      <c r="AI2738" s="1"/>
      <c r="AM2738" s="1" t="e">
        <v>#N/A</v>
      </c>
    </row>
    <row r="2739" spans="1:39" x14ac:dyDescent="0.2">
      <c r="A2739" s="27" t="s">
        <v>4955</v>
      </c>
      <c r="B2739" s="21" t="s">
        <v>4956</v>
      </c>
      <c r="C2739" s="58">
        <v>0</v>
      </c>
      <c r="D2739" s="58">
        <v>0</v>
      </c>
      <c r="E2739" s="58">
        <v>0</v>
      </c>
      <c r="F2739" s="58">
        <v>62109.37</v>
      </c>
      <c r="G2739" s="58">
        <v>0</v>
      </c>
      <c r="H2739" s="58">
        <v>62109.37</v>
      </c>
      <c r="I2739" s="58">
        <v>0</v>
      </c>
      <c r="J2739" s="58">
        <v>62109.37</v>
      </c>
      <c r="K2739" s="64">
        <f t="shared" si="137"/>
        <v>-62109.37</v>
      </c>
      <c r="L2739" s="21" t="s">
        <v>6732</v>
      </c>
      <c r="M2739" s="26" t="s">
        <v>6938</v>
      </c>
      <c r="N2739" s="21" t="s">
        <v>6805</v>
      </c>
      <c r="O2739" s="21" t="s">
        <v>6826</v>
      </c>
      <c r="P2739" s="21" t="s">
        <v>6442</v>
      </c>
      <c r="U2739" s="1" t="str">
        <f t="shared" si="138"/>
        <v>'712</v>
      </c>
      <c r="AI2739" s="1"/>
      <c r="AM2739" s="1" t="s">
        <v>4955</v>
      </c>
    </row>
    <row r="2740" spans="1:39" x14ac:dyDescent="0.2">
      <c r="A2740" s="27" t="s">
        <v>4957</v>
      </c>
      <c r="B2740" s="21" t="s">
        <v>4958</v>
      </c>
      <c r="C2740" s="58">
        <v>0</v>
      </c>
      <c r="D2740" s="58">
        <v>0</v>
      </c>
      <c r="E2740" s="58">
        <v>0</v>
      </c>
      <c r="F2740" s="58">
        <v>756.28</v>
      </c>
      <c r="G2740" s="58">
        <v>0</v>
      </c>
      <c r="H2740" s="58">
        <v>756.28</v>
      </c>
      <c r="I2740" s="58">
        <v>0</v>
      </c>
      <c r="J2740" s="58">
        <v>756.28</v>
      </c>
      <c r="K2740" s="64">
        <f t="shared" si="137"/>
        <v>-756.28</v>
      </c>
      <c r="L2740" s="21" t="s">
        <v>6732</v>
      </c>
      <c r="M2740" s="26" t="s">
        <v>6938</v>
      </c>
      <c r="N2740" s="21" t="s">
        <v>6805</v>
      </c>
      <c r="O2740" s="21" t="s">
        <v>6826</v>
      </c>
      <c r="P2740" s="21" t="s">
        <v>6442</v>
      </c>
      <c r="U2740" s="1" t="str">
        <f t="shared" si="138"/>
        <v>'712</v>
      </c>
      <c r="AI2740" s="1"/>
      <c r="AM2740" s="1" t="s">
        <v>4957</v>
      </c>
    </row>
    <row r="2741" spans="1:39" x14ac:dyDescent="0.2">
      <c r="A2741" s="21" t="s">
        <v>4959</v>
      </c>
      <c r="B2741" s="21" t="s">
        <v>4960</v>
      </c>
      <c r="C2741" s="58">
        <v>0</v>
      </c>
      <c r="D2741" s="58">
        <v>0</v>
      </c>
      <c r="E2741" s="58">
        <v>0</v>
      </c>
      <c r="F2741" s="58">
        <v>15420.16</v>
      </c>
      <c r="G2741" s="58">
        <v>0</v>
      </c>
      <c r="H2741" s="58">
        <v>15420.16</v>
      </c>
      <c r="I2741" s="58">
        <v>0</v>
      </c>
      <c r="J2741" s="58">
        <v>15420.16</v>
      </c>
      <c r="K2741" s="57">
        <f t="shared" si="137"/>
        <v>-15420.16</v>
      </c>
      <c r="L2741" s="21" t="s">
        <v>6449</v>
      </c>
      <c r="M2741" s="1" t="s">
        <v>6939</v>
      </c>
      <c r="N2741" s="21" t="s">
        <v>6806</v>
      </c>
      <c r="O2741" s="21" t="s">
        <v>6448</v>
      </c>
      <c r="U2741" s="1" t="str">
        <f t="shared" si="138"/>
        <v>'712</v>
      </c>
      <c r="AI2741" s="1"/>
      <c r="AM2741" s="1" t="s">
        <v>4959</v>
      </c>
    </row>
    <row r="2742" spans="1:39" x14ac:dyDescent="0.2">
      <c r="A2742" s="27" t="s">
        <v>4961</v>
      </c>
      <c r="B2742" s="21" t="s">
        <v>4962</v>
      </c>
      <c r="C2742" s="58">
        <v>0</v>
      </c>
      <c r="D2742" s="58">
        <v>0</v>
      </c>
      <c r="E2742" s="58">
        <v>0</v>
      </c>
      <c r="F2742" s="58">
        <v>960.24</v>
      </c>
      <c r="G2742" s="58">
        <v>0</v>
      </c>
      <c r="H2742" s="58">
        <v>960.24</v>
      </c>
      <c r="I2742" s="58">
        <v>0</v>
      </c>
      <c r="J2742" s="58">
        <v>960.24</v>
      </c>
      <c r="K2742" s="64">
        <f t="shared" si="137"/>
        <v>-960.24</v>
      </c>
      <c r="L2742" s="21" t="s">
        <v>6732</v>
      </c>
      <c r="M2742" s="26" t="s">
        <v>6938</v>
      </c>
      <c r="N2742" s="21" t="s">
        <v>6805</v>
      </c>
      <c r="O2742" s="21" t="s">
        <v>6826</v>
      </c>
      <c r="P2742" s="21" t="s">
        <v>6442</v>
      </c>
      <c r="U2742" s="1" t="str">
        <f t="shared" si="138"/>
        <v>'712</v>
      </c>
      <c r="AI2742" s="1"/>
      <c r="AM2742" s="1" t="s">
        <v>4961</v>
      </c>
    </row>
    <row r="2743" spans="1:39" x14ac:dyDescent="0.2">
      <c r="A2743" s="27" t="s">
        <v>4963</v>
      </c>
      <c r="B2743" s="21" t="s">
        <v>4964</v>
      </c>
      <c r="C2743" s="58">
        <v>0</v>
      </c>
      <c r="D2743" s="58">
        <v>0</v>
      </c>
      <c r="E2743" s="58">
        <v>0</v>
      </c>
      <c r="F2743" s="58">
        <v>4002.96</v>
      </c>
      <c r="G2743" s="58">
        <v>0</v>
      </c>
      <c r="H2743" s="58">
        <v>4002.96</v>
      </c>
      <c r="I2743" s="58">
        <v>0</v>
      </c>
      <c r="J2743" s="58">
        <v>4002.96</v>
      </c>
      <c r="K2743" s="64">
        <f t="shared" si="137"/>
        <v>-4002.96</v>
      </c>
      <c r="L2743" s="21" t="s">
        <v>6732</v>
      </c>
      <c r="M2743" s="26" t="s">
        <v>6938</v>
      </c>
      <c r="N2743" s="21" t="s">
        <v>6805</v>
      </c>
      <c r="O2743" s="21" t="s">
        <v>6826</v>
      </c>
      <c r="P2743" s="21" t="s">
        <v>6442</v>
      </c>
      <c r="U2743" s="1" t="str">
        <f t="shared" si="138"/>
        <v>'712</v>
      </c>
      <c r="AI2743" s="1"/>
      <c r="AM2743" s="1" t="s">
        <v>4963</v>
      </c>
    </row>
    <row r="2744" spans="1:39" x14ac:dyDescent="0.2">
      <c r="A2744" s="27" t="s">
        <v>4965</v>
      </c>
      <c r="B2744" s="21" t="s">
        <v>4966</v>
      </c>
      <c r="C2744" s="58">
        <v>0</v>
      </c>
      <c r="D2744" s="58">
        <v>0</v>
      </c>
      <c r="E2744" s="58">
        <v>0</v>
      </c>
      <c r="F2744" s="58">
        <v>30201.34</v>
      </c>
      <c r="G2744" s="58">
        <v>0</v>
      </c>
      <c r="H2744" s="58">
        <v>30201.34</v>
      </c>
      <c r="I2744" s="58">
        <v>0</v>
      </c>
      <c r="J2744" s="58">
        <v>30201.34</v>
      </c>
      <c r="K2744" s="64">
        <f t="shared" si="137"/>
        <v>-30201.34</v>
      </c>
      <c r="L2744" s="21" t="s">
        <v>6732</v>
      </c>
      <c r="M2744" s="26" t="s">
        <v>6938</v>
      </c>
      <c r="N2744" s="21" t="s">
        <v>6805</v>
      </c>
      <c r="O2744" s="21" t="s">
        <v>6826</v>
      </c>
      <c r="P2744" s="21" t="s">
        <v>6442</v>
      </c>
      <c r="U2744" s="1" t="str">
        <f t="shared" si="138"/>
        <v>'712</v>
      </c>
      <c r="AI2744" s="1"/>
      <c r="AM2744" s="1" t="s">
        <v>4965</v>
      </c>
    </row>
    <row r="2745" spans="1:39" x14ac:dyDescent="0.2">
      <c r="A2745" s="27" t="s">
        <v>4967</v>
      </c>
      <c r="B2745" s="21" t="s">
        <v>4968</v>
      </c>
      <c r="C2745" s="58">
        <v>0</v>
      </c>
      <c r="D2745" s="58">
        <v>0</v>
      </c>
      <c r="E2745" s="58">
        <v>0</v>
      </c>
      <c r="F2745" s="58">
        <v>668.69</v>
      </c>
      <c r="G2745" s="58">
        <v>0</v>
      </c>
      <c r="H2745" s="58">
        <v>668.69</v>
      </c>
      <c r="I2745" s="58">
        <v>0</v>
      </c>
      <c r="J2745" s="58">
        <v>668.69</v>
      </c>
      <c r="K2745" s="64">
        <f t="shared" si="137"/>
        <v>-668.69</v>
      </c>
      <c r="L2745" s="21" t="s">
        <v>6732</v>
      </c>
      <c r="M2745" s="26" t="s">
        <v>6938</v>
      </c>
      <c r="N2745" s="21" t="s">
        <v>6805</v>
      </c>
      <c r="O2745" s="21" t="s">
        <v>6826</v>
      </c>
      <c r="P2745" s="21" t="s">
        <v>6442</v>
      </c>
      <c r="U2745" s="1" t="str">
        <f t="shared" si="138"/>
        <v>'712</v>
      </c>
      <c r="AI2745" s="1"/>
      <c r="AM2745" s="1" t="s">
        <v>4967</v>
      </c>
    </row>
    <row r="2746" spans="1:39" x14ac:dyDescent="0.2">
      <c r="A2746" s="27" t="s">
        <v>4969</v>
      </c>
      <c r="B2746" s="21" t="s">
        <v>4970</v>
      </c>
      <c r="C2746" s="58">
        <v>0</v>
      </c>
      <c r="D2746" s="58">
        <v>0</v>
      </c>
      <c r="E2746" s="58">
        <v>0</v>
      </c>
      <c r="F2746" s="58">
        <v>1740.78</v>
      </c>
      <c r="G2746" s="58">
        <v>0</v>
      </c>
      <c r="H2746" s="58">
        <v>1740.78</v>
      </c>
      <c r="I2746" s="58">
        <v>0</v>
      </c>
      <c r="J2746" s="58">
        <v>1740.78</v>
      </c>
      <c r="K2746" s="64">
        <f t="shared" si="137"/>
        <v>-1740.78</v>
      </c>
      <c r="L2746" s="21" t="s">
        <v>6732</v>
      </c>
      <c r="M2746" s="26" t="s">
        <v>6938</v>
      </c>
      <c r="N2746" s="21" t="s">
        <v>6805</v>
      </c>
      <c r="O2746" s="21" t="s">
        <v>6826</v>
      </c>
      <c r="P2746" s="21" t="s">
        <v>6442</v>
      </c>
      <c r="U2746" s="1" t="str">
        <f t="shared" si="138"/>
        <v>'712</v>
      </c>
      <c r="AI2746" s="1"/>
      <c r="AM2746" s="1" t="s">
        <v>4969</v>
      </c>
    </row>
    <row r="2747" spans="1:39" x14ac:dyDescent="0.2">
      <c r="A2747" s="21" t="s">
        <v>6381</v>
      </c>
      <c r="B2747" s="21" t="s">
        <v>6382</v>
      </c>
      <c r="C2747" s="58">
        <v>0</v>
      </c>
      <c r="D2747" s="58">
        <v>0</v>
      </c>
      <c r="E2747" s="58">
        <v>0</v>
      </c>
      <c r="F2747" s="58">
        <v>4.51</v>
      </c>
      <c r="G2747" s="58">
        <v>0</v>
      </c>
      <c r="H2747" s="58">
        <v>4.51</v>
      </c>
      <c r="I2747" s="58">
        <v>0</v>
      </c>
      <c r="J2747" s="58">
        <v>4.51</v>
      </c>
      <c r="K2747" s="57">
        <f t="shared" si="137"/>
        <v>-4.51</v>
      </c>
      <c r="L2747" s="21" t="s">
        <v>6449</v>
      </c>
      <c r="M2747" s="1" t="s">
        <v>6939</v>
      </c>
      <c r="N2747" s="21" t="s">
        <v>6806</v>
      </c>
      <c r="O2747" s="21" t="s">
        <v>6448</v>
      </c>
      <c r="U2747" s="1" t="str">
        <f t="shared" si="138"/>
        <v>'712</v>
      </c>
      <c r="AI2747" s="1"/>
      <c r="AM2747" s="1" t="e">
        <v>#N/A</v>
      </c>
    </row>
    <row r="2748" spans="1:39" x14ac:dyDescent="0.2">
      <c r="A2748" s="27" t="s">
        <v>4971</v>
      </c>
      <c r="B2748" s="21" t="s">
        <v>4972</v>
      </c>
      <c r="C2748" s="58">
        <v>0</v>
      </c>
      <c r="D2748" s="58">
        <v>0</v>
      </c>
      <c r="E2748" s="58">
        <v>0</v>
      </c>
      <c r="F2748" s="58">
        <v>21.35</v>
      </c>
      <c r="G2748" s="58">
        <v>0</v>
      </c>
      <c r="H2748" s="58">
        <v>21.35</v>
      </c>
      <c r="I2748" s="58">
        <v>0</v>
      </c>
      <c r="J2748" s="58">
        <v>21.35</v>
      </c>
      <c r="K2748" s="64">
        <f t="shared" si="137"/>
        <v>-21.35</v>
      </c>
      <c r="L2748" s="21" t="s">
        <v>6732</v>
      </c>
      <c r="M2748" s="26" t="s">
        <v>6938</v>
      </c>
      <c r="N2748" s="21" t="s">
        <v>6805</v>
      </c>
      <c r="O2748" s="21" t="s">
        <v>6826</v>
      </c>
      <c r="P2748" s="21" t="s">
        <v>6442</v>
      </c>
      <c r="U2748" s="1" t="str">
        <f t="shared" si="138"/>
        <v>'712</v>
      </c>
      <c r="AI2748" s="1"/>
      <c r="AM2748" s="1" t="s">
        <v>4971</v>
      </c>
    </row>
    <row r="2749" spans="1:39" x14ac:dyDescent="0.2">
      <c r="A2749" s="27" t="s">
        <v>6383</v>
      </c>
      <c r="B2749" s="21" t="s">
        <v>6384</v>
      </c>
      <c r="C2749" s="58">
        <v>0</v>
      </c>
      <c r="D2749" s="58">
        <v>0</v>
      </c>
      <c r="E2749" s="58">
        <v>0</v>
      </c>
      <c r="F2749" s="58">
        <v>11.36</v>
      </c>
      <c r="G2749" s="58">
        <v>0</v>
      </c>
      <c r="H2749" s="58">
        <v>11.36</v>
      </c>
      <c r="I2749" s="58">
        <v>0</v>
      </c>
      <c r="J2749" s="58">
        <v>11.36</v>
      </c>
      <c r="K2749" s="64">
        <f t="shared" si="137"/>
        <v>-11.36</v>
      </c>
      <c r="L2749" s="21" t="s">
        <v>6732</v>
      </c>
      <c r="M2749" s="26" t="s">
        <v>6938</v>
      </c>
      <c r="N2749" s="21" t="s">
        <v>6805</v>
      </c>
      <c r="O2749" s="21" t="s">
        <v>6826</v>
      </c>
      <c r="P2749" s="21" t="s">
        <v>6442</v>
      </c>
      <c r="U2749" s="1" t="str">
        <f t="shared" si="138"/>
        <v>'712</v>
      </c>
      <c r="AI2749" s="1"/>
      <c r="AM2749" s="1" t="e">
        <v>#N/A</v>
      </c>
    </row>
    <row r="2750" spans="1:39" x14ac:dyDescent="0.2">
      <c r="A2750" s="27" t="s">
        <v>4973</v>
      </c>
      <c r="B2750" s="21" t="s">
        <v>4974</v>
      </c>
      <c r="C2750" s="58">
        <v>0</v>
      </c>
      <c r="D2750" s="58">
        <v>0</v>
      </c>
      <c r="E2750" s="58">
        <v>0</v>
      </c>
      <c r="F2750" s="58">
        <v>456.36</v>
      </c>
      <c r="G2750" s="58">
        <v>0</v>
      </c>
      <c r="H2750" s="58">
        <v>456.36</v>
      </c>
      <c r="I2750" s="58">
        <v>0</v>
      </c>
      <c r="J2750" s="58">
        <v>456.36</v>
      </c>
      <c r="K2750" s="64">
        <f t="shared" si="137"/>
        <v>-456.36</v>
      </c>
      <c r="L2750" s="21" t="s">
        <v>6732</v>
      </c>
      <c r="M2750" s="26" t="s">
        <v>6938</v>
      </c>
      <c r="N2750" s="21" t="s">
        <v>6805</v>
      </c>
      <c r="O2750" s="21" t="s">
        <v>6826</v>
      </c>
      <c r="P2750" s="21" t="s">
        <v>6442</v>
      </c>
      <c r="U2750" s="1" t="str">
        <f t="shared" si="138"/>
        <v>'712</v>
      </c>
      <c r="AI2750" s="1"/>
      <c r="AM2750" s="1" t="s">
        <v>4973</v>
      </c>
    </row>
    <row r="2751" spans="1:39" x14ac:dyDescent="0.2">
      <c r="A2751" s="27" t="s">
        <v>4975</v>
      </c>
      <c r="B2751" s="21" t="s">
        <v>4976</v>
      </c>
      <c r="C2751" s="58">
        <v>0</v>
      </c>
      <c r="D2751" s="58">
        <v>0</v>
      </c>
      <c r="E2751" s="58">
        <v>0</v>
      </c>
      <c r="F2751" s="58">
        <v>2622.09</v>
      </c>
      <c r="G2751" s="58">
        <v>0</v>
      </c>
      <c r="H2751" s="58">
        <v>2622.09</v>
      </c>
      <c r="I2751" s="58">
        <v>0</v>
      </c>
      <c r="J2751" s="58">
        <v>2622.09</v>
      </c>
      <c r="K2751" s="64">
        <f t="shared" si="137"/>
        <v>-2622.09</v>
      </c>
      <c r="L2751" s="21" t="s">
        <v>6732</v>
      </c>
      <c r="M2751" s="26" t="s">
        <v>6938</v>
      </c>
      <c r="N2751" s="21" t="s">
        <v>6805</v>
      </c>
      <c r="O2751" s="21" t="s">
        <v>6826</v>
      </c>
      <c r="P2751" s="21" t="s">
        <v>6443</v>
      </c>
      <c r="U2751" s="1" t="str">
        <f t="shared" si="138"/>
        <v>'712</v>
      </c>
      <c r="AI2751" s="1"/>
      <c r="AM2751" s="1" t="s">
        <v>4975</v>
      </c>
    </row>
    <row r="2752" spans="1:39" x14ac:dyDescent="0.2">
      <c r="A2752" s="27" t="s">
        <v>4977</v>
      </c>
      <c r="B2752" s="21" t="s">
        <v>4978</v>
      </c>
      <c r="C2752" s="58">
        <v>0</v>
      </c>
      <c r="D2752" s="58">
        <v>0</v>
      </c>
      <c r="E2752" s="58">
        <v>0</v>
      </c>
      <c r="F2752" s="58">
        <v>13144.95</v>
      </c>
      <c r="G2752" s="58">
        <v>0</v>
      </c>
      <c r="H2752" s="58">
        <v>13144.95</v>
      </c>
      <c r="I2752" s="58">
        <v>0</v>
      </c>
      <c r="J2752" s="58">
        <v>13144.95</v>
      </c>
      <c r="K2752" s="64">
        <f t="shared" si="137"/>
        <v>-13144.95</v>
      </c>
      <c r="L2752" s="21" t="s">
        <v>6732</v>
      </c>
      <c r="M2752" s="26" t="s">
        <v>6938</v>
      </c>
      <c r="N2752" s="21" t="s">
        <v>6805</v>
      </c>
      <c r="O2752" s="21" t="s">
        <v>6826</v>
      </c>
      <c r="P2752" s="21" t="s">
        <v>6443</v>
      </c>
      <c r="U2752" s="1" t="str">
        <f t="shared" si="138"/>
        <v>'712</v>
      </c>
      <c r="AI2752" s="1"/>
      <c r="AM2752" s="1" t="s">
        <v>4977</v>
      </c>
    </row>
    <row r="2753" spans="1:39" x14ac:dyDescent="0.2">
      <c r="A2753" s="21" t="s">
        <v>4979</v>
      </c>
      <c r="B2753" s="21" t="s">
        <v>4980</v>
      </c>
      <c r="C2753" s="58">
        <v>0</v>
      </c>
      <c r="D2753" s="58">
        <v>0</v>
      </c>
      <c r="E2753" s="58">
        <v>0</v>
      </c>
      <c r="F2753" s="58">
        <v>99.67</v>
      </c>
      <c r="G2753" s="58">
        <v>0</v>
      </c>
      <c r="H2753" s="58">
        <v>99.67</v>
      </c>
      <c r="I2753" s="58">
        <v>0</v>
      </c>
      <c r="J2753" s="58">
        <v>99.67</v>
      </c>
      <c r="K2753" s="57">
        <f t="shared" si="137"/>
        <v>-99.67</v>
      </c>
      <c r="L2753" s="21" t="s">
        <v>6449</v>
      </c>
      <c r="M2753" s="1" t="s">
        <v>6939</v>
      </c>
      <c r="N2753" s="21" t="s">
        <v>6806</v>
      </c>
      <c r="O2753" s="21" t="s">
        <v>6448</v>
      </c>
      <c r="U2753" s="1" t="str">
        <f t="shared" si="138"/>
        <v>'712</v>
      </c>
      <c r="AI2753" s="1"/>
      <c r="AM2753" s="1" t="s">
        <v>4979</v>
      </c>
    </row>
    <row r="2754" spans="1:39" x14ac:dyDescent="0.2">
      <c r="A2754" s="21" t="s">
        <v>4981</v>
      </c>
      <c r="B2754" s="21" t="s">
        <v>4982</v>
      </c>
      <c r="C2754" s="58">
        <v>0</v>
      </c>
      <c r="D2754" s="58">
        <v>0</v>
      </c>
      <c r="E2754" s="58">
        <v>0</v>
      </c>
      <c r="F2754" s="58">
        <v>363</v>
      </c>
      <c r="G2754" s="58">
        <v>0</v>
      </c>
      <c r="H2754" s="58">
        <v>363</v>
      </c>
      <c r="I2754" s="58">
        <v>0</v>
      </c>
      <c r="J2754" s="58">
        <v>363</v>
      </c>
      <c r="K2754" s="57">
        <f t="shared" si="137"/>
        <v>-363</v>
      </c>
      <c r="L2754" s="21" t="s">
        <v>6449</v>
      </c>
      <c r="M2754" s="1" t="s">
        <v>6939</v>
      </c>
      <c r="N2754" s="21" t="s">
        <v>6806</v>
      </c>
      <c r="O2754" s="21" t="s">
        <v>6448</v>
      </c>
      <c r="U2754" s="1" t="str">
        <f t="shared" si="138"/>
        <v>'712</v>
      </c>
      <c r="AI2754" s="1"/>
      <c r="AM2754" s="1" t="s">
        <v>4981</v>
      </c>
    </row>
    <row r="2755" spans="1:39" x14ac:dyDescent="0.2">
      <c r="A2755" s="27" t="s">
        <v>6385</v>
      </c>
      <c r="B2755" s="21" t="s">
        <v>6386</v>
      </c>
      <c r="C2755" s="58">
        <v>0</v>
      </c>
      <c r="D2755" s="58">
        <v>0</v>
      </c>
      <c r="E2755" s="58">
        <v>0</v>
      </c>
      <c r="F2755" s="58">
        <v>19.68</v>
      </c>
      <c r="G2755" s="58">
        <v>0</v>
      </c>
      <c r="H2755" s="58">
        <v>19.68</v>
      </c>
      <c r="I2755" s="58">
        <v>0</v>
      </c>
      <c r="J2755" s="58">
        <v>19.68</v>
      </c>
      <c r="K2755" s="64">
        <f t="shared" si="137"/>
        <v>-19.68</v>
      </c>
      <c r="L2755" s="21" t="s">
        <v>6732</v>
      </c>
      <c r="M2755" s="26" t="s">
        <v>6938</v>
      </c>
      <c r="N2755" s="21" t="s">
        <v>6805</v>
      </c>
      <c r="O2755" s="21" t="s">
        <v>6826</v>
      </c>
      <c r="P2755" s="21" t="s">
        <v>6443</v>
      </c>
      <c r="U2755" s="1" t="str">
        <f t="shared" si="138"/>
        <v>'712</v>
      </c>
      <c r="AI2755" s="1"/>
      <c r="AM2755" s="1" t="e">
        <v>#N/A</v>
      </c>
    </row>
    <row r="2756" spans="1:39" x14ac:dyDescent="0.2">
      <c r="A2756" s="27" t="s">
        <v>4983</v>
      </c>
      <c r="B2756" s="21" t="s">
        <v>4984</v>
      </c>
      <c r="C2756" s="58">
        <v>0</v>
      </c>
      <c r="D2756" s="58">
        <v>0</v>
      </c>
      <c r="E2756" s="58">
        <v>0</v>
      </c>
      <c r="F2756" s="58">
        <v>12418.52</v>
      </c>
      <c r="G2756" s="58">
        <v>0</v>
      </c>
      <c r="H2756" s="58">
        <v>12418.52</v>
      </c>
      <c r="I2756" s="58">
        <v>0</v>
      </c>
      <c r="J2756" s="58">
        <v>12418.52</v>
      </c>
      <c r="K2756" s="64">
        <f t="shared" si="137"/>
        <v>-12418.52</v>
      </c>
      <c r="L2756" s="21" t="s">
        <v>6732</v>
      </c>
      <c r="M2756" s="26" t="s">
        <v>6938</v>
      </c>
      <c r="N2756" s="21" t="s">
        <v>6805</v>
      </c>
      <c r="O2756" s="21" t="s">
        <v>6826</v>
      </c>
      <c r="P2756" s="21" t="s">
        <v>6442</v>
      </c>
      <c r="U2756" s="1" t="str">
        <f t="shared" si="138"/>
        <v>'712</v>
      </c>
      <c r="AI2756" s="1"/>
      <c r="AM2756" s="1" t="s">
        <v>4983</v>
      </c>
    </row>
    <row r="2757" spans="1:39" x14ac:dyDescent="0.2">
      <c r="A2757" s="21" t="s">
        <v>4985</v>
      </c>
      <c r="B2757" s="21" t="s">
        <v>4986</v>
      </c>
      <c r="C2757" s="58">
        <v>0</v>
      </c>
      <c r="D2757" s="58">
        <v>0</v>
      </c>
      <c r="E2757" s="58">
        <v>0</v>
      </c>
      <c r="F2757" s="58">
        <v>1059.21</v>
      </c>
      <c r="G2757" s="58">
        <v>0</v>
      </c>
      <c r="H2757" s="58">
        <v>1059.21</v>
      </c>
      <c r="I2757" s="58">
        <v>0</v>
      </c>
      <c r="J2757" s="58">
        <v>1059.21</v>
      </c>
      <c r="K2757" s="57">
        <f t="shared" si="137"/>
        <v>-1059.21</v>
      </c>
      <c r="L2757" s="21" t="s">
        <v>6449</v>
      </c>
      <c r="M2757" s="1" t="s">
        <v>6939</v>
      </c>
      <c r="N2757" s="21" t="s">
        <v>6806</v>
      </c>
      <c r="O2757" s="21" t="s">
        <v>6448</v>
      </c>
      <c r="U2757" s="1" t="str">
        <f t="shared" si="138"/>
        <v>'712</v>
      </c>
      <c r="AI2757" s="1"/>
      <c r="AM2757" s="1" t="s">
        <v>4985</v>
      </c>
    </row>
    <row r="2758" spans="1:39" x14ac:dyDescent="0.2">
      <c r="A2758" s="21" t="s">
        <v>4987</v>
      </c>
      <c r="B2758" s="21" t="s">
        <v>4988</v>
      </c>
      <c r="C2758" s="58">
        <v>0</v>
      </c>
      <c r="D2758" s="58">
        <v>0</v>
      </c>
      <c r="E2758" s="58">
        <v>0</v>
      </c>
      <c r="F2758" s="58">
        <v>545.47</v>
      </c>
      <c r="G2758" s="58">
        <v>0</v>
      </c>
      <c r="H2758" s="58">
        <v>545.47</v>
      </c>
      <c r="I2758" s="58">
        <v>0</v>
      </c>
      <c r="J2758" s="58">
        <v>545.47</v>
      </c>
      <c r="K2758" s="57">
        <f t="shared" si="137"/>
        <v>-545.47</v>
      </c>
      <c r="L2758" s="21" t="s">
        <v>6449</v>
      </c>
      <c r="M2758" s="1" t="s">
        <v>6939</v>
      </c>
      <c r="N2758" s="21" t="s">
        <v>6806</v>
      </c>
      <c r="O2758" s="21" t="s">
        <v>6448</v>
      </c>
      <c r="U2758" s="1" t="str">
        <f t="shared" si="138"/>
        <v>'712</v>
      </c>
      <c r="AI2758" s="1"/>
      <c r="AM2758" s="1" t="s">
        <v>4987</v>
      </c>
    </row>
    <row r="2759" spans="1:39" x14ac:dyDescent="0.2">
      <c r="A2759" s="27" t="s">
        <v>4989</v>
      </c>
      <c r="B2759" s="21" t="s">
        <v>4990</v>
      </c>
      <c r="C2759" s="58">
        <v>0</v>
      </c>
      <c r="D2759" s="58">
        <v>0</v>
      </c>
      <c r="E2759" s="58">
        <v>0</v>
      </c>
      <c r="F2759" s="58">
        <v>18886.71</v>
      </c>
      <c r="G2759" s="58">
        <v>0</v>
      </c>
      <c r="H2759" s="58">
        <v>18886.71</v>
      </c>
      <c r="I2759" s="58">
        <v>0</v>
      </c>
      <c r="J2759" s="58">
        <v>18886.71</v>
      </c>
      <c r="K2759" s="64">
        <f t="shared" ref="K2759:K2822" si="139">I2759-J2759</f>
        <v>-18886.71</v>
      </c>
      <c r="L2759" s="21" t="s">
        <v>6732</v>
      </c>
      <c r="M2759" s="26" t="s">
        <v>6938</v>
      </c>
      <c r="N2759" s="21" t="s">
        <v>6805</v>
      </c>
      <c r="O2759" s="21" t="s">
        <v>6826</v>
      </c>
      <c r="P2759" s="21" t="s">
        <v>6442</v>
      </c>
      <c r="U2759" s="1" t="str">
        <f t="shared" ref="U2759:U2822" si="140">LEFT(A2759,4)</f>
        <v>'712</v>
      </c>
      <c r="AI2759" s="1"/>
      <c r="AM2759" s="1" t="s">
        <v>4989</v>
      </c>
    </row>
    <row r="2760" spans="1:39" x14ac:dyDescent="0.2">
      <c r="A2760" s="21" t="s">
        <v>4991</v>
      </c>
      <c r="B2760" s="21" t="s">
        <v>4992</v>
      </c>
      <c r="C2760" s="58">
        <v>0</v>
      </c>
      <c r="D2760" s="58">
        <v>0</v>
      </c>
      <c r="E2760" s="58">
        <v>0</v>
      </c>
      <c r="F2760" s="58">
        <v>988.88</v>
      </c>
      <c r="G2760" s="58">
        <v>0</v>
      </c>
      <c r="H2760" s="58">
        <v>988.88</v>
      </c>
      <c r="I2760" s="58">
        <v>0</v>
      </c>
      <c r="J2760" s="58">
        <v>988.88</v>
      </c>
      <c r="K2760" s="57">
        <f t="shared" si="139"/>
        <v>-988.88</v>
      </c>
      <c r="L2760" s="21" t="s">
        <v>6449</v>
      </c>
      <c r="M2760" s="1" t="s">
        <v>6939</v>
      </c>
      <c r="N2760" s="21" t="s">
        <v>6806</v>
      </c>
      <c r="O2760" s="21" t="s">
        <v>6448</v>
      </c>
      <c r="U2760" s="1" t="str">
        <f t="shared" si="140"/>
        <v>'712</v>
      </c>
      <c r="AI2760" s="1"/>
      <c r="AM2760" s="1" t="s">
        <v>4991</v>
      </c>
    </row>
    <row r="2761" spans="1:39" x14ac:dyDescent="0.2">
      <c r="A2761" s="21" t="s">
        <v>4993</v>
      </c>
      <c r="B2761" s="21" t="s">
        <v>4994</v>
      </c>
      <c r="C2761" s="58">
        <v>0</v>
      </c>
      <c r="D2761" s="58">
        <v>0</v>
      </c>
      <c r="E2761" s="58">
        <v>0</v>
      </c>
      <c r="F2761" s="58">
        <v>6862.8</v>
      </c>
      <c r="G2761" s="58">
        <v>0</v>
      </c>
      <c r="H2761" s="58">
        <v>6862.8</v>
      </c>
      <c r="I2761" s="58">
        <v>0</v>
      </c>
      <c r="J2761" s="58">
        <v>6862.8</v>
      </c>
      <c r="K2761" s="57">
        <f t="shared" si="139"/>
        <v>-6862.8</v>
      </c>
      <c r="L2761" s="21" t="s">
        <v>6449</v>
      </c>
      <c r="M2761" s="1" t="s">
        <v>6939</v>
      </c>
      <c r="N2761" s="21" t="s">
        <v>6806</v>
      </c>
      <c r="O2761" s="21" t="s">
        <v>6448</v>
      </c>
      <c r="U2761" s="1" t="str">
        <f t="shared" si="140"/>
        <v>'712</v>
      </c>
      <c r="AI2761" s="1"/>
      <c r="AM2761" s="1" t="s">
        <v>4993</v>
      </c>
    </row>
    <row r="2762" spans="1:39" x14ac:dyDescent="0.2">
      <c r="A2762" s="21" t="s">
        <v>4995</v>
      </c>
      <c r="B2762" s="21" t="s">
        <v>4996</v>
      </c>
      <c r="C2762" s="58">
        <v>0</v>
      </c>
      <c r="D2762" s="58">
        <v>0</v>
      </c>
      <c r="E2762" s="58">
        <v>0</v>
      </c>
      <c r="F2762" s="58">
        <v>25579.67</v>
      </c>
      <c r="G2762" s="58">
        <v>0</v>
      </c>
      <c r="H2762" s="58">
        <v>25579.67</v>
      </c>
      <c r="I2762" s="58">
        <v>0</v>
      </c>
      <c r="J2762" s="58">
        <v>25579.67</v>
      </c>
      <c r="K2762" s="57">
        <f t="shared" si="139"/>
        <v>-25579.67</v>
      </c>
      <c r="L2762" s="21" t="s">
        <v>6449</v>
      </c>
      <c r="M2762" s="1" t="s">
        <v>6939</v>
      </c>
      <c r="N2762" s="21" t="s">
        <v>6806</v>
      </c>
      <c r="O2762" s="21" t="s">
        <v>6447</v>
      </c>
      <c r="U2762" s="1" t="str">
        <f t="shared" si="140"/>
        <v>'713</v>
      </c>
      <c r="AI2762" s="1"/>
      <c r="AM2762" s="1" t="s">
        <v>4995</v>
      </c>
    </row>
    <row r="2763" spans="1:39" x14ac:dyDescent="0.2">
      <c r="A2763" s="21" t="s">
        <v>4997</v>
      </c>
      <c r="B2763" s="21" t="s">
        <v>4998</v>
      </c>
      <c r="C2763" s="58">
        <v>0</v>
      </c>
      <c r="D2763" s="58">
        <v>0</v>
      </c>
      <c r="E2763" s="58">
        <v>0</v>
      </c>
      <c r="F2763" s="58">
        <v>36393.61</v>
      </c>
      <c r="G2763" s="58">
        <v>0</v>
      </c>
      <c r="H2763" s="58">
        <v>36393.61</v>
      </c>
      <c r="I2763" s="58">
        <v>0</v>
      </c>
      <c r="J2763" s="58">
        <v>36393.61</v>
      </c>
      <c r="K2763" s="57">
        <f t="shared" si="139"/>
        <v>-36393.61</v>
      </c>
      <c r="L2763" s="21" t="s">
        <v>6449</v>
      </c>
      <c r="M2763" s="1" t="s">
        <v>6939</v>
      </c>
      <c r="N2763" s="21" t="s">
        <v>6806</v>
      </c>
      <c r="O2763" s="21" t="s">
        <v>6450</v>
      </c>
      <c r="U2763" s="1" t="str">
        <f t="shared" si="140"/>
        <v>'718</v>
      </c>
      <c r="AI2763" s="1"/>
      <c r="AM2763" s="1" t="s">
        <v>4997</v>
      </c>
    </row>
    <row r="2764" spans="1:39" x14ac:dyDescent="0.2">
      <c r="A2764" s="21" t="s">
        <v>4999</v>
      </c>
      <c r="B2764" s="21" t="s">
        <v>5000</v>
      </c>
      <c r="C2764" s="58">
        <v>0</v>
      </c>
      <c r="D2764" s="58">
        <v>0</v>
      </c>
      <c r="E2764" s="58">
        <v>0</v>
      </c>
      <c r="F2764" s="58">
        <v>54.41</v>
      </c>
      <c r="G2764" s="58">
        <v>0</v>
      </c>
      <c r="H2764" s="58">
        <v>54.41</v>
      </c>
      <c r="I2764" s="58">
        <v>0</v>
      </c>
      <c r="J2764" s="58">
        <v>54.41</v>
      </c>
      <c r="K2764" s="57">
        <f t="shared" si="139"/>
        <v>-54.41</v>
      </c>
      <c r="L2764" s="21" t="s">
        <v>6449</v>
      </c>
      <c r="M2764" s="1" t="s">
        <v>6939</v>
      </c>
      <c r="N2764" s="21" t="s">
        <v>6806</v>
      </c>
      <c r="O2764" s="21" t="s">
        <v>6450</v>
      </c>
      <c r="U2764" s="1" t="str">
        <f t="shared" si="140"/>
        <v>'718</v>
      </c>
      <c r="AI2764" s="1"/>
      <c r="AM2764" s="1" t="s">
        <v>4999</v>
      </c>
    </row>
    <row r="2765" spans="1:39" x14ac:dyDescent="0.2">
      <c r="A2765" s="27" t="s">
        <v>5001</v>
      </c>
      <c r="B2765" s="21" t="s">
        <v>5002</v>
      </c>
      <c r="C2765" s="58">
        <v>0</v>
      </c>
      <c r="D2765" s="58">
        <v>0</v>
      </c>
      <c r="E2765" s="58">
        <v>0</v>
      </c>
      <c r="F2765" s="58">
        <v>751238.68</v>
      </c>
      <c r="G2765" s="58">
        <v>0</v>
      </c>
      <c r="H2765" s="58">
        <v>751238.68</v>
      </c>
      <c r="I2765" s="58">
        <v>0</v>
      </c>
      <c r="J2765" s="58">
        <v>751238.68</v>
      </c>
      <c r="K2765" s="57">
        <f t="shared" si="139"/>
        <v>-751238.68</v>
      </c>
      <c r="L2765" s="21" t="s">
        <v>6449</v>
      </c>
      <c r="M2765" s="1" t="s">
        <v>6939</v>
      </c>
      <c r="N2765" s="21" t="s">
        <v>6806</v>
      </c>
      <c r="O2765" s="21" t="s">
        <v>6740</v>
      </c>
      <c r="U2765" s="1" t="str">
        <f t="shared" si="140"/>
        <v>'718</v>
      </c>
      <c r="AI2765" s="1"/>
      <c r="AM2765" s="1" t="s">
        <v>5001</v>
      </c>
    </row>
    <row r="2766" spans="1:39" x14ac:dyDescent="0.2">
      <c r="A2766" s="27" t="s">
        <v>5003</v>
      </c>
      <c r="B2766" s="21" t="s">
        <v>5004</v>
      </c>
      <c r="C2766" s="58">
        <v>0</v>
      </c>
      <c r="D2766" s="58">
        <v>0</v>
      </c>
      <c r="E2766" s="58">
        <v>0</v>
      </c>
      <c r="F2766" s="58">
        <v>70304.08</v>
      </c>
      <c r="G2766" s="58">
        <v>0</v>
      </c>
      <c r="H2766" s="58">
        <v>70304.08</v>
      </c>
      <c r="I2766" s="58">
        <v>0</v>
      </c>
      <c r="J2766" s="58">
        <v>70304.08</v>
      </c>
      <c r="K2766" s="57">
        <f t="shared" si="139"/>
        <v>-70304.08</v>
      </c>
      <c r="L2766" s="21" t="s">
        <v>6449</v>
      </c>
      <c r="M2766" s="1" t="s">
        <v>6939</v>
      </c>
      <c r="N2766" s="21" t="s">
        <v>6806</v>
      </c>
      <c r="O2766" s="21" t="s">
        <v>6740</v>
      </c>
      <c r="U2766" s="1" t="str">
        <f t="shared" si="140"/>
        <v>'718</v>
      </c>
      <c r="AI2766" s="1"/>
      <c r="AM2766" s="1" t="s">
        <v>5003</v>
      </c>
    </row>
    <row r="2767" spans="1:39" x14ac:dyDescent="0.2">
      <c r="A2767" s="27" t="s">
        <v>5005</v>
      </c>
      <c r="B2767" s="21" t="s">
        <v>5006</v>
      </c>
      <c r="C2767" s="58">
        <v>0</v>
      </c>
      <c r="D2767" s="58">
        <v>0</v>
      </c>
      <c r="E2767" s="58">
        <v>0</v>
      </c>
      <c r="F2767" s="58">
        <v>11585.88</v>
      </c>
      <c r="G2767" s="58">
        <v>0</v>
      </c>
      <c r="H2767" s="58">
        <v>11585.88</v>
      </c>
      <c r="I2767" s="58">
        <v>0</v>
      </c>
      <c r="J2767" s="58">
        <v>11585.88</v>
      </c>
      <c r="K2767" s="57">
        <f t="shared" si="139"/>
        <v>-11585.88</v>
      </c>
      <c r="L2767" s="21" t="s">
        <v>6449</v>
      </c>
      <c r="M2767" s="1" t="s">
        <v>6939</v>
      </c>
      <c r="N2767" s="21" t="s">
        <v>6806</v>
      </c>
      <c r="O2767" s="21" t="s">
        <v>6740</v>
      </c>
      <c r="U2767" s="1" t="str">
        <f t="shared" si="140"/>
        <v>'718</v>
      </c>
      <c r="AI2767" s="1"/>
      <c r="AM2767" s="1" t="s">
        <v>5005</v>
      </c>
    </row>
    <row r="2768" spans="1:39" x14ac:dyDescent="0.2">
      <c r="A2768" s="27" t="s">
        <v>6387</v>
      </c>
      <c r="B2768" s="21" t="s">
        <v>6388</v>
      </c>
      <c r="C2768" s="58">
        <v>0</v>
      </c>
      <c r="D2768" s="58">
        <v>0</v>
      </c>
      <c r="E2768" s="58">
        <v>0</v>
      </c>
      <c r="F2768" s="58">
        <v>75</v>
      </c>
      <c r="G2768" s="58">
        <v>0</v>
      </c>
      <c r="H2768" s="58">
        <v>75</v>
      </c>
      <c r="I2768" s="58">
        <v>0</v>
      </c>
      <c r="J2768" s="58">
        <v>75</v>
      </c>
      <c r="K2768" s="57">
        <f t="shared" si="139"/>
        <v>-75</v>
      </c>
      <c r="L2768" s="21" t="s">
        <v>6449</v>
      </c>
      <c r="M2768" s="1" t="s">
        <v>6939</v>
      </c>
      <c r="N2768" s="21" t="s">
        <v>6806</v>
      </c>
      <c r="O2768" s="21" t="s">
        <v>6740</v>
      </c>
      <c r="U2768" s="1" t="str">
        <f t="shared" si="140"/>
        <v>'718</v>
      </c>
      <c r="AI2768" s="1"/>
      <c r="AM2768" s="1" t="e">
        <v>#N/A</v>
      </c>
    </row>
    <row r="2769" spans="1:39" x14ac:dyDescent="0.2">
      <c r="A2769" s="27" t="s">
        <v>5007</v>
      </c>
      <c r="B2769" s="21" t="s">
        <v>5008</v>
      </c>
      <c r="C2769" s="58">
        <v>0</v>
      </c>
      <c r="D2769" s="58">
        <v>0</v>
      </c>
      <c r="E2769" s="58">
        <v>0</v>
      </c>
      <c r="F2769" s="58">
        <v>2877.99</v>
      </c>
      <c r="G2769" s="58">
        <v>0</v>
      </c>
      <c r="H2769" s="58">
        <v>2877.99</v>
      </c>
      <c r="I2769" s="58">
        <v>0</v>
      </c>
      <c r="J2769" s="58">
        <v>2877.99</v>
      </c>
      <c r="K2769" s="57">
        <f t="shared" si="139"/>
        <v>-2877.99</v>
      </c>
      <c r="L2769" s="21" t="s">
        <v>6449</v>
      </c>
      <c r="M2769" s="1" t="s">
        <v>6939</v>
      </c>
      <c r="N2769" s="21" t="s">
        <v>6806</v>
      </c>
      <c r="O2769" s="21" t="s">
        <v>6740</v>
      </c>
      <c r="U2769" s="1" t="str">
        <f t="shared" si="140"/>
        <v>'718</v>
      </c>
      <c r="AI2769" s="1"/>
      <c r="AM2769" s="1" t="s">
        <v>5007</v>
      </c>
    </row>
    <row r="2770" spans="1:39" x14ac:dyDescent="0.2">
      <c r="A2770" s="21" t="s">
        <v>5009</v>
      </c>
      <c r="B2770" s="21" t="s">
        <v>5010</v>
      </c>
      <c r="C2770" s="58">
        <v>0</v>
      </c>
      <c r="D2770" s="58">
        <v>0</v>
      </c>
      <c r="E2770" s="58">
        <v>0</v>
      </c>
      <c r="F2770" s="58">
        <v>233160.62</v>
      </c>
      <c r="G2770" s="58">
        <v>0</v>
      </c>
      <c r="H2770" s="58">
        <v>233160.62</v>
      </c>
      <c r="I2770" s="58">
        <v>0</v>
      </c>
      <c r="J2770" s="58">
        <v>233160.62</v>
      </c>
      <c r="K2770" s="57">
        <f t="shared" si="139"/>
        <v>-233160.62</v>
      </c>
      <c r="L2770" s="21" t="s">
        <v>6449</v>
      </c>
      <c r="M2770" s="1" t="s">
        <v>6939</v>
      </c>
      <c r="N2770" s="21" t="s">
        <v>6806</v>
      </c>
      <c r="O2770" s="21" t="s">
        <v>6450</v>
      </c>
      <c r="U2770" s="1" t="str">
        <f t="shared" si="140"/>
        <v>'718</v>
      </c>
      <c r="AI2770" s="1"/>
      <c r="AM2770" s="1" t="s">
        <v>5009</v>
      </c>
    </row>
    <row r="2771" spans="1:39" x14ac:dyDescent="0.2">
      <c r="A2771" s="21" t="s">
        <v>5011</v>
      </c>
      <c r="B2771" s="21" t="s">
        <v>5012</v>
      </c>
      <c r="C2771" s="58">
        <v>0</v>
      </c>
      <c r="D2771" s="58">
        <v>0</v>
      </c>
      <c r="E2771" s="58">
        <v>0</v>
      </c>
      <c r="F2771" s="58">
        <v>1015465.83</v>
      </c>
      <c r="G2771" s="58">
        <v>0</v>
      </c>
      <c r="H2771" s="58">
        <v>1015465.83</v>
      </c>
      <c r="I2771" s="58">
        <v>0</v>
      </c>
      <c r="J2771" s="58">
        <v>1015465.83</v>
      </c>
      <c r="K2771" s="57">
        <f t="shared" si="139"/>
        <v>-1015465.83</v>
      </c>
      <c r="L2771" s="21" t="s">
        <v>6449</v>
      </c>
      <c r="M2771" s="1" t="s">
        <v>6939</v>
      </c>
      <c r="N2771" s="21" t="s">
        <v>6806</v>
      </c>
      <c r="O2771" s="21" t="s">
        <v>6450</v>
      </c>
      <c r="U2771" s="1" t="str">
        <f t="shared" si="140"/>
        <v>'718</v>
      </c>
      <c r="AI2771" s="1"/>
      <c r="AM2771" s="1" t="s">
        <v>5011</v>
      </c>
    </row>
    <row r="2772" spans="1:39" x14ac:dyDescent="0.2">
      <c r="A2772" s="21" t="s">
        <v>5013</v>
      </c>
      <c r="B2772" s="21" t="s">
        <v>5014</v>
      </c>
      <c r="C2772" s="58">
        <v>0</v>
      </c>
      <c r="D2772" s="58">
        <v>0</v>
      </c>
      <c r="E2772" s="58">
        <v>0</v>
      </c>
      <c r="F2772" s="58">
        <v>402925.98</v>
      </c>
      <c r="G2772" s="58">
        <v>0</v>
      </c>
      <c r="H2772" s="58">
        <v>402925.98</v>
      </c>
      <c r="I2772" s="58">
        <v>0</v>
      </c>
      <c r="J2772" s="58">
        <v>402925.98</v>
      </c>
      <c r="K2772" s="57">
        <f t="shared" si="139"/>
        <v>-402925.98</v>
      </c>
      <c r="L2772" s="21" t="s">
        <v>6449</v>
      </c>
      <c r="M2772" s="1" t="s">
        <v>6939</v>
      </c>
      <c r="N2772" s="21" t="s">
        <v>6806</v>
      </c>
      <c r="O2772" s="21" t="s">
        <v>6450</v>
      </c>
      <c r="U2772" s="1" t="str">
        <f t="shared" si="140"/>
        <v>'718</v>
      </c>
      <c r="AI2772" s="1"/>
      <c r="AM2772" s="1" t="s">
        <v>5013</v>
      </c>
    </row>
    <row r="2773" spans="1:39" x14ac:dyDescent="0.2">
      <c r="A2773" s="21" t="s">
        <v>5015</v>
      </c>
      <c r="B2773" s="21" t="s">
        <v>5016</v>
      </c>
      <c r="C2773" s="58">
        <v>0</v>
      </c>
      <c r="D2773" s="58">
        <v>0</v>
      </c>
      <c r="E2773" s="58">
        <v>0</v>
      </c>
      <c r="F2773" s="58">
        <v>456531.55</v>
      </c>
      <c r="G2773" s="58">
        <v>0</v>
      </c>
      <c r="H2773" s="58">
        <v>456531.55</v>
      </c>
      <c r="I2773" s="58">
        <v>0</v>
      </c>
      <c r="J2773" s="58">
        <v>456531.55</v>
      </c>
      <c r="K2773" s="57">
        <f t="shared" si="139"/>
        <v>-456531.55</v>
      </c>
      <c r="L2773" s="21" t="s">
        <v>6449</v>
      </c>
      <c r="M2773" s="1" t="s">
        <v>6939</v>
      </c>
      <c r="N2773" s="21" t="s">
        <v>6806</v>
      </c>
      <c r="O2773" s="21" t="s">
        <v>6450</v>
      </c>
      <c r="U2773" s="1" t="str">
        <f t="shared" si="140"/>
        <v>'718</v>
      </c>
      <c r="AI2773" s="1"/>
      <c r="AM2773" s="1" t="s">
        <v>5015</v>
      </c>
    </row>
    <row r="2774" spans="1:39" x14ac:dyDescent="0.2">
      <c r="A2774" s="21" t="s">
        <v>5017</v>
      </c>
      <c r="B2774" s="21" t="s">
        <v>5018</v>
      </c>
      <c r="C2774" s="58">
        <v>0</v>
      </c>
      <c r="D2774" s="58">
        <v>0</v>
      </c>
      <c r="E2774" s="58">
        <v>0</v>
      </c>
      <c r="F2774" s="58">
        <v>137477.4</v>
      </c>
      <c r="G2774" s="58">
        <v>0</v>
      </c>
      <c r="H2774" s="58">
        <v>137477.4</v>
      </c>
      <c r="I2774" s="58">
        <v>0</v>
      </c>
      <c r="J2774" s="58">
        <v>137477.4</v>
      </c>
      <c r="K2774" s="57">
        <f t="shared" si="139"/>
        <v>-137477.4</v>
      </c>
      <c r="L2774" s="21" t="s">
        <v>6449</v>
      </c>
      <c r="M2774" s="1" t="s">
        <v>6939</v>
      </c>
      <c r="N2774" s="21" t="s">
        <v>6806</v>
      </c>
      <c r="O2774" s="21" t="s">
        <v>6450</v>
      </c>
      <c r="U2774" s="1" t="str">
        <f t="shared" si="140"/>
        <v>'718</v>
      </c>
      <c r="AI2774" s="1"/>
      <c r="AM2774" s="1" t="s">
        <v>5017</v>
      </c>
    </row>
    <row r="2775" spans="1:39" x14ac:dyDescent="0.2">
      <c r="A2775" s="21" t="s">
        <v>5019</v>
      </c>
      <c r="B2775" s="21" t="s">
        <v>5020</v>
      </c>
      <c r="C2775" s="58">
        <v>0</v>
      </c>
      <c r="D2775" s="58">
        <v>0</v>
      </c>
      <c r="E2775" s="58">
        <v>0</v>
      </c>
      <c r="F2775" s="58">
        <v>169568.12</v>
      </c>
      <c r="G2775" s="58">
        <v>0</v>
      </c>
      <c r="H2775" s="58">
        <v>169568.12</v>
      </c>
      <c r="I2775" s="58">
        <v>0</v>
      </c>
      <c r="J2775" s="58">
        <v>169568.12</v>
      </c>
      <c r="K2775" s="57">
        <f t="shared" si="139"/>
        <v>-169568.12</v>
      </c>
      <c r="L2775" s="21" t="s">
        <v>6449</v>
      </c>
      <c r="M2775" s="1" t="s">
        <v>6939</v>
      </c>
      <c r="N2775" s="21" t="s">
        <v>6806</v>
      </c>
      <c r="O2775" s="21" t="s">
        <v>6450</v>
      </c>
      <c r="U2775" s="1" t="str">
        <f t="shared" si="140"/>
        <v>'718</v>
      </c>
      <c r="AI2775" s="1"/>
      <c r="AM2775" s="1" t="s">
        <v>5019</v>
      </c>
    </row>
    <row r="2776" spans="1:39" x14ac:dyDescent="0.2">
      <c r="A2776" s="21" t="s">
        <v>5021</v>
      </c>
      <c r="B2776" s="21" t="s">
        <v>5022</v>
      </c>
      <c r="C2776" s="58">
        <v>0</v>
      </c>
      <c r="D2776" s="58">
        <v>0</v>
      </c>
      <c r="E2776" s="58">
        <v>0</v>
      </c>
      <c r="F2776" s="58">
        <v>138.44999999999999</v>
      </c>
      <c r="G2776" s="58">
        <v>0</v>
      </c>
      <c r="H2776" s="58">
        <v>138.44999999999999</v>
      </c>
      <c r="I2776" s="58">
        <v>0</v>
      </c>
      <c r="J2776" s="58">
        <v>138.44999999999999</v>
      </c>
      <c r="K2776" s="57">
        <f t="shared" si="139"/>
        <v>-138.44999999999999</v>
      </c>
      <c r="L2776" s="21" t="s">
        <v>6449</v>
      </c>
      <c r="M2776" s="1" t="s">
        <v>6939</v>
      </c>
      <c r="N2776" s="21" t="s">
        <v>6806</v>
      </c>
      <c r="O2776" s="21" t="s">
        <v>6450</v>
      </c>
      <c r="U2776" s="1" t="str">
        <f t="shared" si="140"/>
        <v>'718</v>
      </c>
      <c r="AI2776" s="1"/>
      <c r="AM2776" s="1" t="s">
        <v>5021</v>
      </c>
    </row>
    <row r="2777" spans="1:39" x14ac:dyDescent="0.2">
      <c r="A2777" s="21" t="s">
        <v>5023</v>
      </c>
      <c r="B2777" s="21" t="s">
        <v>5024</v>
      </c>
      <c r="C2777" s="58">
        <v>0</v>
      </c>
      <c r="D2777" s="58">
        <v>0</v>
      </c>
      <c r="E2777" s="58">
        <v>0</v>
      </c>
      <c r="F2777" s="58">
        <v>333832.90000000002</v>
      </c>
      <c r="G2777" s="58">
        <v>0</v>
      </c>
      <c r="H2777" s="58">
        <v>333832.90000000002</v>
      </c>
      <c r="I2777" s="58">
        <v>0</v>
      </c>
      <c r="J2777" s="58">
        <v>333832.90000000002</v>
      </c>
      <c r="K2777" s="57">
        <f t="shared" si="139"/>
        <v>-333832.90000000002</v>
      </c>
      <c r="L2777" s="21" t="s">
        <v>6449</v>
      </c>
      <c r="M2777" s="1" t="s">
        <v>6939</v>
      </c>
      <c r="N2777" s="21" t="s">
        <v>6806</v>
      </c>
      <c r="O2777" s="21" t="s">
        <v>6450</v>
      </c>
      <c r="U2777" s="1" t="str">
        <f t="shared" si="140"/>
        <v>'718</v>
      </c>
      <c r="AI2777" s="1"/>
      <c r="AM2777" s="1" t="s">
        <v>5023</v>
      </c>
    </row>
    <row r="2778" spans="1:39" x14ac:dyDescent="0.2">
      <c r="A2778" s="21" t="s">
        <v>5025</v>
      </c>
      <c r="B2778" s="21" t="s">
        <v>5026</v>
      </c>
      <c r="C2778" s="58">
        <v>0</v>
      </c>
      <c r="D2778" s="58">
        <v>0</v>
      </c>
      <c r="E2778" s="58">
        <v>0</v>
      </c>
      <c r="F2778" s="58">
        <v>356202.17</v>
      </c>
      <c r="G2778" s="58">
        <v>0</v>
      </c>
      <c r="H2778" s="58">
        <v>356202.17</v>
      </c>
      <c r="I2778" s="58">
        <v>0</v>
      </c>
      <c r="J2778" s="58">
        <v>356202.17</v>
      </c>
      <c r="K2778" s="57">
        <f t="shared" si="139"/>
        <v>-356202.17</v>
      </c>
      <c r="L2778" s="21" t="s">
        <v>6449</v>
      </c>
      <c r="M2778" s="1" t="s">
        <v>6939</v>
      </c>
      <c r="N2778" s="21" t="s">
        <v>6806</v>
      </c>
      <c r="O2778" s="21" t="s">
        <v>6450</v>
      </c>
      <c r="U2778" s="1" t="str">
        <f t="shared" si="140"/>
        <v>'718</v>
      </c>
      <c r="AI2778" s="1"/>
      <c r="AM2778" s="1" t="s">
        <v>5025</v>
      </c>
    </row>
    <row r="2779" spans="1:39" x14ac:dyDescent="0.2">
      <c r="A2779" s="21" t="s">
        <v>5027</v>
      </c>
      <c r="B2779" s="21" t="s">
        <v>5028</v>
      </c>
      <c r="C2779" s="58">
        <v>0</v>
      </c>
      <c r="D2779" s="58">
        <v>0</v>
      </c>
      <c r="E2779" s="58">
        <v>0</v>
      </c>
      <c r="F2779" s="58">
        <v>384162.45</v>
      </c>
      <c r="G2779" s="58">
        <v>0</v>
      </c>
      <c r="H2779" s="58">
        <v>384162.45</v>
      </c>
      <c r="I2779" s="58">
        <v>0</v>
      </c>
      <c r="J2779" s="58">
        <v>384162.45</v>
      </c>
      <c r="K2779" s="57">
        <f t="shared" si="139"/>
        <v>-384162.45</v>
      </c>
      <c r="L2779" s="21" t="s">
        <v>6449</v>
      </c>
      <c r="M2779" s="1" t="s">
        <v>6939</v>
      </c>
      <c r="N2779" s="21" t="s">
        <v>6806</v>
      </c>
      <c r="O2779" s="21" t="s">
        <v>6450</v>
      </c>
      <c r="U2779" s="1" t="str">
        <f t="shared" si="140"/>
        <v>'718</v>
      </c>
      <c r="AI2779" s="1"/>
      <c r="AM2779" s="1" t="s">
        <v>5027</v>
      </c>
    </row>
    <row r="2780" spans="1:39" x14ac:dyDescent="0.2">
      <c r="A2780" s="21" t="s">
        <v>5029</v>
      </c>
      <c r="B2780" s="21" t="s">
        <v>5030</v>
      </c>
      <c r="C2780" s="58">
        <v>0</v>
      </c>
      <c r="D2780" s="58">
        <v>0</v>
      </c>
      <c r="E2780" s="58">
        <v>0</v>
      </c>
      <c r="F2780" s="58">
        <v>291438.98</v>
      </c>
      <c r="G2780" s="58">
        <v>0</v>
      </c>
      <c r="H2780" s="58">
        <v>291438.98</v>
      </c>
      <c r="I2780" s="58">
        <v>0</v>
      </c>
      <c r="J2780" s="58">
        <v>291438.98</v>
      </c>
      <c r="K2780" s="57">
        <f t="shared" si="139"/>
        <v>-291438.98</v>
      </c>
      <c r="L2780" s="21" t="s">
        <v>6449</v>
      </c>
      <c r="M2780" s="1" t="s">
        <v>6939</v>
      </c>
      <c r="N2780" s="21" t="s">
        <v>6806</v>
      </c>
      <c r="O2780" s="21" t="s">
        <v>6450</v>
      </c>
      <c r="U2780" s="1" t="str">
        <f t="shared" si="140"/>
        <v>'718</v>
      </c>
      <c r="AI2780" s="1"/>
      <c r="AM2780" s="1" t="s">
        <v>5029</v>
      </c>
    </row>
    <row r="2781" spans="1:39" x14ac:dyDescent="0.2">
      <c r="A2781" s="21" t="s">
        <v>5031</v>
      </c>
      <c r="B2781" s="21" t="s">
        <v>5032</v>
      </c>
      <c r="C2781" s="58">
        <v>0</v>
      </c>
      <c r="D2781" s="58">
        <v>0</v>
      </c>
      <c r="E2781" s="58">
        <v>0</v>
      </c>
      <c r="F2781" s="58">
        <v>115457.44</v>
      </c>
      <c r="G2781" s="58">
        <v>0</v>
      </c>
      <c r="H2781" s="58">
        <v>115457.44</v>
      </c>
      <c r="I2781" s="58">
        <v>0</v>
      </c>
      <c r="J2781" s="58">
        <v>115457.44</v>
      </c>
      <c r="K2781" s="57">
        <f t="shared" si="139"/>
        <v>-115457.44</v>
      </c>
      <c r="L2781" s="21" t="s">
        <v>6449</v>
      </c>
      <c r="M2781" s="1" t="s">
        <v>6939</v>
      </c>
      <c r="N2781" s="21" t="s">
        <v>6806</v>
      </c>
      <c r="O2781" s="21" t="s">
        <v>6450</v>
      </c>
      <c r="U2781" s="1" t="str">
        <f t="shared" si="140"/>
        <v>'718</v>
      </c>
      <c r="AI2781" s="1"/>
      <c r="AM2781" s="1" t="s">
        <v>5031</v>
      </c>
    </row>
    <row r="2782" spans="1:39" x14ac:dyDescent="0.2">
      <c r="A2782" s="21" t="s">
        <v>5033</v>
      </c>
      <c r="B2782" s="21" t="s">
        <v>5034</v>
      </c>
      <c r="C2782" s="58">
        <v>0</v>
      </c>
      <c r="D2782" s="58">
        <v>0</v>
      </c>
      <c r="E2782" s="58">
        <v>0</v>
      </c>
      <c r="F2782" s="58">
        <v>193346.26</v>
      </c>
      <c r="G2782" s="58">
        <v>0</v>
      </c>
      <c r="H2782" s="58">
        <v>193346.26</v>
      </c>
      <c r="I2782" s="58">
        <v>0</v>
      </c>
      <c r="J2782" s="58">
        <v>193346.26</v>
      </c>
      <c r="K2782" s="57">
        <f t="shared" si="139"/>
        <v>-193346.26</v>
      </c>
      <c r="L2782" s="21" t="s">
        <v>6449</v>
      </c>
      <c r="M2782" s="1" t="s">
        <v>6939</v>
      </c>
      <c r="N2782" s="21" t="s">
        <v>6806</v>
      </c>
      <c r="O2782" s="21" t="s">
        <v>6455</v>
      </c>
      <c r="P2782" s="21" t="s">
        <v>6453</v>
      </c>
      <c r="U2782" s="1" t="str">
        <f t="shared" si="140"/>
        <v>'718</v>
      </c>
      <c r="AI2782" s="1"/>
      <c r="AM2782" s="1" t="s">
        <v>5033</v>
      </c>
    </row>
    <row r="2783" spans="1:39" x14ac:dyDescent="0.2">
      <c r="A2783" s="21" t="s">
        <v>6389</v>
      </c>
      <c r="B2783" s="21" t="s">
        <v>6390</v>
      </c>
      <c r="C2783" s="58">
        <v>0</v>
      </c>
      <c r="D2783" s="58">
        <v>0</v>
      </c>
      <c r="E2783" s="58">
        <v>0</v>
      </c>
      <c r="F2783" s="58">
        <v>50</v>
      </c>
      <c r="G2783" s="58">
        <v>0</v>
      </c>
      <c r="H2783" s="58">
        <v>50</v>
      </c>
      <c r="I2783" s="58">
        <v>0</v>
      </c>
      <c r="J2783" s="58">
        <v>50</v>
      </c>
      <c r="K2783" s="57">
        <f t="shared" si="139"/>
        <v>-50</v>
      </c>
      <c r="L2783" s="21" t="s">
        <v>6449</v>
      </c>
      <c r="M2783" s="1" t="s">
        <v>6939</v>
      </c>
      <c r="N2783" s="21" t="s">
        <v>6806</v>
      </c>
      <c r="O2783" s="21" t="s">
        <v>6447</v>
      </c>
      <c r="U2783" s="1" t="str">
        <f t="shared" si="140"/>
        <v>'718</v>
      </c>
      <c r="AI2783" s="1"/>
      <c r="AM2783" s="1" t="e">
        <v>#N/A</v>
      </c>
    </row>
    <row r="2784" spans="1:39" x14ac:dyDescent="0.2">
      <c r="A2784" s="21" t="s">
        <v>5035</v>
      </c>
      <c r="B2784" s="21" t="s">
        <v>5036</v>
      </c>
      <c r="C2784" s="58">
        <v>0</v>
      </c>
      <c r="D2784" s="58">
        <v>0</v>
      </c>
      <c r="E2784" s="58">
        <v>0</v>
      </c>
      <c r="F2784" s="58">
        <v>5213.6899999999996</v>
      </c>
      <c r="G2784" s="58">
        <v>0</v>
      </c>
      <c r="H2784" s="58">
        <v>5213.6899999999996</v>
      </c>
      <c r="I2784" s="58">
        <v>0</v>
      </c>
      <c r="J2784" s="58">
        <v>5213.6899999999996</v>
      </c>
      <c r="K2784" s="57">
        <f t="shared" si="139"/>
        <v>-5213.6899999999996</v>
      </c>
      <c r="L2784" s="21" t="s">
        <v>6449</v>
      </c>
      <c r="M2784" s="1" t="s">
        <v>6939</v>
      </c>
      <c r="N2784" s="21" t="s">
        <v>6806</v>
      </c>
      <c r="O2784" s="21" t="s">
        <v>6455</v>
      </c>
      <c r="P2784" s="21" t="s">
        <v>6453</v>
      </c>
      <c r="U2784" s="1" t="str">
        <f t="shared" si="140"/>
        <v>'718</v>
      </c>
      <c r="AI2784" s="1"/>
      <c r="AM2784" s="1" t="s">
        <v>5035</v>
      </c>
    </row>
    <row r="2785" spans="1:39" x14ac:dyDescent="0.2">
      <c r="A2785" s="21" t="s">
        <v>5037</v>
      </c>
      <c r="B2785" s="21" t="s">
        <v>5038</v>
      </c>
      <c r="C2785" s="58">
        <v>0</v>
      </c>
      <c r="D2785" s="58">
        <v>0</v>
      </c>
      <c r="E2785" s="58">
        <v>0</v>
      </c>
      <c r="F2785" s="58">
        <v>2494113.19</v>
      </c>
      <c r="G2785" s="58">
        <v>0</v>
      </c>
      <c r="H2785" s="58">
        <v>2494113.19</v>
      </c>
      <c r="I2785" s="58">
        <v>0</v>
      </c>
      <c r="J2785" s="58">
        <v>2494113.19</v>
      </c>
      <c r="K2785" s="57">
        <f t="shared" si="139"/>
        <v>-2494113.19</v>
      </c>
      <c r="L2785" s="21" t="s">
        <v>6449</v>
      </c>
      <c r="M2785" s="1" t="s">
        <v>6939</v>
      </c>
      <c r="N2785" s="21" t="s">
        <v>6806</v>
      </c>
      <c r="O2785" s="21" t="s">
        <v>6455</v>
      </c>
      <c r="P2785" s="21" t="s">
        <v>6452</v>
      </c>
      <c r="U2785" s="1" t="str">
        <f t="shared" si="140"/>
        <v>'718</v>
      </c>
      <c r="AI2785" s="1"/>
      <c r="AM2785" s="1" t="s">
        <v>5037</v>
      </c>
    </row>
    <row r="2786" spans="1:39" x14ac:dyDescent="0.2">
      <c r="A2786" s="21" t="s">
        <v>5039</v>
      </c>
      <c r="B2786" s="21" t="s">
        <v>5040</v>
      </c>
      <c r="C2786" s="58">
        <v>0</v>
      </c>
      <c r="D2786" s="58">
        <v>0</v>
      </c>
      <c r="E2786" s="58">
        <v>0</v>
      </c>
      <c r="F2786" s="58">
        <v>968.13</v>
      </c>
      <c r="G2786" s="58">
        <v>0</v>
      </c>
      <c r="H2786" s="58">
        <v>968.13</v>
      </c>
      <c r="I2786" s="58">
        <v>0</v>
      </c>
      <c r="J2786" s="58">
        <v>968.13</v>
      </c>
      <c r="K2786" s="57">
        <f t="shared" si="139"/>
        <v>-968.13</v>
      </c>
      <c r="L2786" s="21" t="s">
        <v>6449</v>
      </c>
      <c r="M2786" s="1" t="s">
        <v>6939</v>
      </c>
      <c r="N2786" s="21" t="s">
        <v>6806</v>
      </c>
      <c r="O2786" s="21" t="s">
        <v>6455</v>
      </c>
      <c r="P2786" s="21" t="s">
        <v>6452</v>
      </c>
      <c r="U2786" s="1" t="str">
        <f t="shared" si="140"/>
        <v>'718</v>
      </c>
      <c r="AI2786" s="1"/>
      <c r="AM2786" s="1" t="s">
        <v>5039</v>
      </c>
    </row>
    <row r="2787" spans="1:39" x14ac:dyDescent="0.2">
      <c r="A2787" s="21" t="s">
        <v>5041</v>
      </c>
      <c r="B2787" s="21" t="s">
        <v>5042</v>
      </c>
      <c r="C2787" s="58">
        <v>0</v>
      </c>
      <c r="D2787" s="58">
        <v>0</v>
      </c>
      <c r="E2787" s="58">
        <v>0</v>
      </c>
      <c r="F2787" s="58">
        <v>479467.5</v>
      </c>
      <c r="G2787" s="58">
        <v>0</v>
      </c>
      <c r="H2787" s="58">
        <v>479467.5</v>
      </c>
      <c r="I2787" s="58">
        <v>0</v>
      </c>
      <c r="J2787" s="58">
        <v>479467.5</v>
      </c>
      <c r="K2787" s="57">
        <f t="shared" si="139"/>
        <v>-479467.5</v>
      </c>
      <c r="L2787" s="21" t="s">
        <v>6449</v>
      </c>
      <c r="M2787" s="1" t="s">
        <v>6939</v>
      </c>
      <c r="N2787" s="21" t="s">
        <v>6806</v>
      </c>
      <c r="O2787" s="21" t="s">
        <v>6455</v>
      </c>
      <c r="P2787" s="21" t="s">
        <v>6452</v>
      </c>
      <c r="U2787" s="1" t="str">
        <f t="shared" si="140"/>
        <v>'718</v>
      </c>
      <c r="AI2787" s="1"/>
      <c r="AM2787" s="1" t="s">
        <v>5041</v>
      </c>
    </row>
    <row r="2788" spans="1:39" x14ac:dyDescent="0.2">
      <c r="A2788" s="21" t="s">
        <v>5043</v>
      </c>
      <c r="B2788" s="21" t="s">
        <v>5044</v>
      </c>
      <c r="C2788" s="58">
        <v>0</v>
      </c>
      <c r="D2788" s="58">
        <v>0</v>
      </c>
      <c r="E2788" s="58">
        <v>0</v>
      </c>
      <c r="F2788" s="58">
        <v>2661.49</v>
      </c>
      <c r="G2788" s="58">
        <v>0</v>
      </c>
      <c r="H2788" s="58">
        <v>2661.49</v>
      </c>
      <c r="I2788" s="58">
        <v>0</v>
      </c>
      <c r="J2788" s="58">
        <v>2661.49</v>
      </c>
      <c r="K2788" s="57">
        <f t="shared" si="139"/>
        <v>-2661.49</v>
      </c>
      <c r="L2788" s="21" t="s">
        <v>6449</v>
      </c>
      <c r="M2788" s="1" t="s">
        <v>6939</v>
      </c>
      <c r="N2788" s="21" t="s">
        <v>6806</v>
      </c>
      <c r="O2788" s="21" t="s">
        <v>6447</v>
      </c>
      <c r="U2788" s="1" t="str">
        <f t="shared" si="140"/>
        <v>'718</v>
      </c>
      <c r="AI2788" s="1"/>
      <c r="AM2788" s="1" t="s">
        <v>5043</v>
      </c>
    </row>
    <row r="2789" spans="1:39" x14ac:dyDescent="0.2">
      <c r="A2789" s="21" t="s">
        <v>5045</v>
      </c>
      <c r="B2789" s="21" t="s">
        <v>5046</v>
      </c>
      <c r="C2789" s="58">
        <v>0</v>
      </c>
      <c r="D2789" s="58">
        <v>0</v>
      </c>
      <c r="E2789" s="58">
        <v>0</v>
      </c>
      <c r="F2789" s="58">
        <v>17185.96</v>
      </c>
      <c r="G2789" s="58">
        <v>0</v>
      </c>
      <c r="H2789" s="58">
        <v>17185.96</v>
      </c>
      <c r="I2789" s="58">
        <v>0</v>
      </c>
      <c r="J2789" s="58">
        <v>17185.96</v>
      </c>
      <c r="K2789" s="57">
        <f t="shared" si="139"/>
        <v>-17185.96</v>
      </c>
      <c r="L2789" s="21" t="s">
        <v>6449</v>
      </c>
      <c r="M2789" s="1" t="s">
        <v>6939</v>
      </c>
      <c r="N2789" s="21" t="s">
        <v>6806</v>
      </c>
      <c r="O2789" s="21" t="s">
        <v>6455</v>
      </c>
      <c r="P2789" s="21" t="s">
        <v>6455</v>
      </c>
      <c r="U2789" s="1" t="str">
        <f t="shared" si="140"/>
        <v>'718</v>
      </c>
      <c r="AI2789" s="1"/>
      <c r="AM2789" s="1" t="s">
        <v>5045</v>
      </c>
    </row>
    <row r="2790" spans="1:39" x14ac:dyDescent="0.2">
      <c r="A2790" s="21" t="s">
        <v>5047</v>
      </c>
      <c r="B2790" s="21" t="s">
        <v>5048</v>
      </c>
      <c r="C2790" s="58">
        <v>0</v>
      </c>
      <c r="D2790" s="58">
        <v>0</v>
      </c>
      <c r="E2790" s="58">
        <v>0</v>
      </c>
      <c r="F2790" s="58">
        <v>20915.98</v>
      </c>
      <c r="G2790" s="58">
        <v>0</v>
      </c>
      <c r="H2790" s="58">
        <v>20915.98</v>
      </c>
      <c r="I2790" s="58">
        <v>0</v>
      </c>
      <c r="J2790" s="58">
        <v>20915.98</v>
      </c>
      <c r="K2790" s="57">
        <f t="shared" si="139"/>
        <v>-20915.98</v>
      </c>
      <c r="L2790" s="21" t="s">
        <v>6449</v>
      </c>
      <c r="M2790" s="1" t="s">
        <v>6939</v>
      </c>
      <c r="N2790" s="21" t="s">
        <v>6806</v>
      </c>
      <c r="O2790" s="21" t="s">
        <v>6447</v>
      </c>
      <c r="U2790" s="1" t="str">
        <f t="shared" si="140"/>
        <v>'718</v>
      </c>
      <c r="AI2790" s="1"/>
      <c r="AM2790" s="1" t="s">
        <v>5047</v>
      </c>
    </row>
    <row r="2791" spans="1:39" x14ac:dyDescent="0.2">
      <c r="A2791" s="21" t="s">
        <v>5049</v>
      </c>
      <c r="B2791" s="21" t="s">
        <v>5050</v>
      </c>
      <c r="C2791" s="58">
        <v>0</v>
      </c>
      <c r="D2791" s="58">
        <v>0</v>
      </c>
      <c r="E2791" s="58">
        <v>0</v>
      </c>
      <c r="F2791" s="58">
        <v>22373.97</v>
      </c>
      <c r="G2791" s="58">
        <v>0</v>
      </c>
      <c r="H2791" s="58">
        <v>22373.97</v>
      </c>
      <c r="I2791" s="58">
        <v>0</v>
      </c>
      <c r="J2791" s="58">
        <v>22373.97</v>
      </c>
      <c r="K2791" s="57">
        <f t="shared" si="139"/>
        <v>-22373.97</v>
      </c>
      <c r="L2791" s="21" t="s">
        <v>6449</v>
      </c>
      <c r="M2791" s="1" t="s">
        <v>6939</v>
      </c>
      <c r="N2791" s="21" t="s">
        <v>6806</v>
      </c>
      <c r="O2791" s="21" t="s">
        <v>6455</v>
      </c>
      <c r="P2791" s="21" t="s">
        <v>6455</v>
      </c>
      <c r="U2791" s="1" t="str">
        <f t="shared" si="140"/>
        <v>'718</v>
      </c>
      <c r="AI2791" s="1"/>
      <c r="AM2791" s="1" t="s">
        <v>5049</v>
      </c>
    </row>
    <row r="2792" spans="1:39" x14ac:dyDescent="0.2">
      <c r="A2792" s="21" t="s">
        <v>6391</v>
      </c>
      <c r="B2792" s="21" t="s">
        <v>6392</v>
      </c>
      <c r="C2792" s="58">
        <v>0</v>
      </c>
      <c r="D2792" s="58">
        <v>0</v>
      </c>
      <c r="E2792" s="58">
        <v>0</v>
      </c>
      <c r="F2792" s="58">
        <v>2.3199999999999998</v>
      </c>
      <c r="G2792" s="58">
        <v>0</v>
      </c>
      <c r="H2792" s="58">
        <v>2.3199999999999998</v>
      </c>
      <c r="I2792" s="58">
        <v>0</v>
      </c>
      <c r="J2792" s="58">
        <v>2.3199999999999998</v>
      </c>
      <c r="K2792" s="57">
        <f t="shared" si="139"/>
        <v>-2.3199999999999998</v>
      </c>
      <c r="L2792" s="21" t="s">
        <v>6449</v>
      </c>
      <c r="M2792" s="1" t="s">
        <v>6939</v>
      </c>
      <c r="N2792" s="21" t="s">
        <v>6806</v>
      </c>
      <c r="O2792" s="21" t="s">
        <v>6455</v>
      </c>
      <c r="P2792" s="21" t="s">
        <v>6455</v>
      </c>
      <c r="U2792" s="1" t="str">
        <f t="shared" si="140"/>
        <v>'718</v>
      </c>
      <c r="AI2792" s="1"/>
      <c r="AM2792" s="1" t="e">
        <v>#N/A</v>
      </c>
    </row>
    <row r="2793" spans="1:39" x14ac:dyDescent="0.2">
      <c r="A2793" s="21" t="s">
        <v>5051</v>
      </c>
      <c r="B2793" s="21" t="s">
        <v>5052</v>
      </c>
      <c r="C2793" s="58">
        <v>0</v>
      </c>
      <c r="D2793" s="58">
        <v>0</v>
      </c>
      <c r="E2793" s="58">
        <v>0</v>
      </c>
      <c r="F2793" s="58">
        <v>22309.83</v>
      </c>
      <c r="G2793" s="58">
        <v>0</v>
      </c>
      <c r="H2793" s="58">
        <v>22309.83</v>
      </c>
      <c r="I2793" s="58">
        <v>0</v>
      </c>
      <c r="J2793" s="58">
        <v>22309.83</v>
      </c>
      <c r="K2793" s="57">
        <f t="shared" si="139"/>
        <v>-22309.83</v>
      </c>
      <c r="L2793" s="21" t="s">
        <v>6449</v>
      </c>
      <c r="M2793" s="1" t="s">
        <v>6939</v>
      </c>
      <c r="N2793" s="21" t="s">
        <v>6806</v>
      </c>
      <c r="O2793" s="21" t="s">
        <v>6741</v>
      </c>
      <c r="U2793" s="1" t="str">
        <f t="shared" si="140"/>
        <v>'718</v>
      </c>
      <c r="AI2793" s="1"/>
      <c r="AM2793" s="1" t="s">
        <v>5051</v>
      </c>
    </row>
    <row r="2794" spans="1:39" x14ac:dyDescent="0.2">
      <c r="A2794" s="21" t="s">
        <v>5053</v>
      </c>
      <c r="B2794" s="21" t="s">
        <v>5054</v>
      </c>
      <c r="C2794" s="58">
        <v>0</v>
      </c>
      <c r="D2794" s="58">
        <v>0</v>
      </c>
      <c r="E2794" s="58">
        <v>0</v>
      </c>
      <c r="F2794" s="58">
        <v>2946.22</v>
      </c>
      <c r="G2794" s="58">
        <v>0</v>
      </c>
      <c r="H2794" s="58">
        <v>2946.22</v>
      </c>
      <c r="I2794" s="58">
        <v>0</v>
      </c>
      <c r="J2794" s="58">
        <v>2946.22</v>
      </c>
      <c r="K2794" s="57">
        <f t="shared" si="139"/>
        <v>-2946.22</v>
      </c>
      <c r="L2794" s="21" t="s">
        <v>6449</v>
      </c>
      <c r="M2794" s="1" t="s">
        <v>6939</v>
      </c>
      <c r="N2794" s="21" t="s">
        <v>6806</v>
      </c>
      <c r="O2794" s="21" t="s">
        <v>6455</v>
      </c>
      <c r="P2794" s="21" t="s">
        <v>6455</v>
      </c>
      <c r="U2794" s="1" t="str">
        <f t="shared" si="140"/>
        <v>'718</v>
      </c>
      <c r="AI2794" s="1"/>
      <c r="AM2794" s="1" t="s">
        <v>5053</v>
      </c>
    </row>
    <row r="2795" spans="1:39" x14ac:dyDescent="0.2">
      <c r="A2795" s="21" t="s">
        <v>5055</v>
      </c>
      <c r="B2795" s="21" t="s">
        <v>5056</v>
      </c>
      <c r="C2795" s="58">
        <v>0</v>
      </c>
      <c r="D2795" s="58">
        <v>0</v>
      </c>
      <c r="E2795" s="58">
        <v>0</v>
      </c>
      <c r="F2795" s="58">
        <v>900216.64</v>
      </c>
      <c r="G2795" s="58">
        <v>0</v>
      </c>
      <c r="H2795" s="58">
        <v>900216.64</v>
      </c>
      <c r="I2795" s="58">
        <v>0</v>
      </c>
      <c r="J2795" s="58">
        <v>900216.64</v>
      </c>
      <c r="K2795" s="57">
        <f t="shared" si="139"/>
        <v>-900216.64</v>
      </c>
      <c r="L2795" s="21" t="s">
        <v>6449</v>
      </c>
      <c r="M2795" s="1" t="s">
        <v>6939</v>
      </c>
      <c r="N2795" s="21" t="s">
        <v>6806</v>
      </c>
      <c r="O2795" s="21" t="s">
        <v>6451</v>
      </c>
      <c r="U2795" s="1" t="str">
        <f t="shared" si="140"/>
        <v>'718</v>
      </c>
      <c r="AI2795" s="1"/>
      <c r="AM2795" s="1" t="s">
        <v>5055</v>
      </c>
    </row>
    <row r="2796" spans="1:39" x14ac:dyDescent="0.2">
      <c r="A2796" s="21" t="s">
        <v>5057</v>
      </c>
      <c r="B2796" s="21" t="s">
        <v>5058</v>
      </c>
      <c r="C2796" s="58">
        <v>0</v>
      </c>
      <c r="D2796" s="58">
        <v>0</v>
      </c>
      <c r="E2796" s="58">
        <v>0</v>
      </c>
      <c r="F2796" s="58">
        <v>130788.84</v>
      </c>
      <c r="G2796" s="58">
        <v>0</v>
      </c>
      <c r="H2796" s="58">
        <v>130788.84</v>
      </c>
      <c r="I2796" s="58">
        <v>0</v>
      </c>
      <c r="J2796" s="58">
        <v>130788.84</v>
      </c>
      <c r="K2796" s="57">
        <f t="shared" si="139"/>
        <v>-130788.84</v>
      </c>
      <c r="L2796" s="21" t="s">
        <v>6449</v>
      </c>
      <c r="M2796" s="1" t="s">
        <v>6939</v>
      </c>
      <c r="N2796" s="21" t="s">
        <v>6806</v>
      </c>
      <c r="O2796" s="21" t="s">
        <v>6451</v>
      </c>
      <c r="U2796" s="1" t="str">
        <f t="shared" si="140"/>
        <v>'718</v>
      </c>
      <c r="AI2796" s="1"/>
      <c r="AM2796" s="1" t="s">
        <v>5057</v>
      </c>
    </row>
    <row r="2797" spans="1:39" x14ac:dyDescent="0.2">
      <c r="A2797" s="21" t="s">
        <v>5059</v>
      </c>
      <c r="B2797" s="21" t="s">
        <v>5060</v>
      </c>
      <c r="C2797" s="58">
        <v>0</v>
      </c>
      <c r="D2797" s="58">
        <v>0</v>
      </c>
      <c r="E2797" s="58">
        <v>0</v>
      </c>
      <c r="F2797" s="58">
        <v>100</v>
      </c>
      <c r="G2797" s="58">
        <v>0</v>
      </c>
      <c r="H2797" s="58">
        <v>100</v>
      </c>
      <c r="I2797" s="58">
        <v>0</v>
      </c>
      <c r="J2797" s="58">
        <v>100</v>
      </c>
      <c r="K2797" s="57">
        <f t="shared" si="139"/>
        <v>-100</v>
      </c>
      <c r="L2797" s="21" t="s">
        <v>6449</v>
      </c>
      <c r="M2797" s="1" t="s">
        <v>6939</v>
      </c>
      <c r="N2797" s="21" t="s">
        <v>6806</v>
      </c>
      <c r="O2797" s="21" t="s">
        <v>6455</v>
      </c>
      <c r="P2797" s="21" t="s">
        <v>6454</v>
      </c>
      <c r="U2797" s="1" t="str">
        <f t="shared" si="140"/>
        <v>'718</v>
      </c>
      <c r="AI2797" s="1"/>
      <c r="AM2797" s="1" t="s">
        <v>5059</v>
      </c>
    </row>
    <row r="2798" spans="1:39" x14ac:dyDescent="0.2">
      <c r="A2798" s="21" t="s">
        <v>5061</v>
      </c>
      <c r="B2798" s="21" t="s">
        <v>5062</v>
      </c>
      <c r="C2798" s="58">
        <v>0</v>
      </c>
      <c r="D2798" s="58">
        <v>0</v>
      </c>
      <c r="E2798" s="58">
        <v>0</v>
      </c>
      <c r="F2798" s="58">
        <v>1561204.93</v>
      </c>
      <c r="G2798" s="58">
        <v>0</v>
      </c>
      <c r="H2798" s="58">
        <v>1561204.93</v>
      </c>
      <c r="I2798" s="58">
        <v>0</v>
      </c>
      <c r="J2798" s="58">
        <v>1561204.93</v>
      </c>
      <c r="K2798" s="57">
        <f t="shared" si="139"/>
        <v>-1561204.93</v>
      </c>
      <c r="L2798" s="21" t="s">
        <v>6449</v>
      </c>
      <c r="M2798" s="1" t="s">
        <v>6939</v>
      </c>
      <c r="N2798" s="21" t="s">
        <v>6806</v>
      </c>
      <c r="O2798" s="21" t="s">
        <v>6451</v>
      </c>
      <c r="U2798" s="1" t="str">
        <f t="shared" si="140"/>
        <v>'718</v>
      </c>
      <c r="AI2798" s="1"/>
      <c r="AM2798" s="1" t="s">
        <v>5061</v>
      </c>
    </row>
    <row r="2799" spans="1:39" x14ac:dyDescent="0.2">
      <c r="A2799" s="21" t="s">
        <v>5063</v>
      </c>
      <c r="B2799" s="21" t="s">
        <v>5064</v>
      </c>
      <c r="C2799" s="58">
        <v>0</v>
      </c>
      <c r="D2799" s="58">
        <v>0</v>
      </c>
      <c r="E2799" s="58">
        <v>0</v>
      </c>
      <c r="F2799" s="58">
        <v>1315.78</v>
      </c>
      <c r="G2799" s="58">
        <v>0</v>
      </c>
      <c r="H2799" s="58">
        <v>1315.78</v>
      </c>
      <c r="I2799" s="58">
        <v>0</v>
      </c>
      <c r="J2799" s="58">
        <v>1315.78</v>
      </c>
      <c r="K2799" s="57">
        <f t="shared" si="139"/>
        <v>-1315.78</v>
      </c>
      <c r="L2799" s="21" t="s">
        <v>6449</v>
      </c>
      <c r="M2799" s="1" t="s">
        <v>6939</v>
      </c>
      <c r="N2799" s="21" t="s">
        <v>6806</v>
      </c>
      <c r="O2799" s="21" t="s">
        <v>6455</v>
      </c>
      <c r="P2799" s="21" t="s">
        <v>6454</v>
      </c>
      <c r="U2799" s="1" t="str">
        <f t="shared" si="140"/>
        <v>'718</v>
      </c>
      <c r="AI2799" s="1"/>
      <c r="AM2799" s="1" t="s">
        <v>5063</v>
      </c>
    </row>
    <row r="2800" spans="1:39" x14ac:dyDescent="0.2">
      <c r="A2800" s="21" t="s">
        <v>5065</v>
      </c>
      <c r="B2800" s="21" t="s">
        <v>5066</v>
      </c>
      <c r="C2800" s="58">
        <v>0</v>
      </c>
      <c r="D2800" s="58">
        <v>0</v>
      </c>
      <c r="E2800" s="58">
        <v>0</v>
      </c>
      <c r="F2800" s="58">
        <v>146534.14000000001</v>
      </c>
      <c r="G2800" s="58">
        <v>0</v>
      </c>
      <c r="H2800" s="58">
        <v>146534.14000000001</v>
      </c>
      <c r="I2800" s="58">
        <v>0</v>
      </c>
      <c r="J2800" s="58">
        <v>146534.14000000001</v>
      </c>
      <c r="K2800" s="57">
        <f t="shared" si="139"/>
        <v>-146534.14000000001</v>
      </c>
      <c r="L2800" s="21" t="s">
        <v>6449</v>
      </c>
      <c r="M2800" s="1" t="s">
        <v>6939</v>
      </c>
      <c r="N2800" s="21" t="s">
        <v>6806</v>
      </c>
      <c r="O2800" s="21" t="s">
        <v>6450</v>
      </c>
      <c r="U2800" s="1" t="str">
        <f t="shared" si="140"/>
        <v>'718</v>
      </c>
      <c r="AI2800" s="1"/>
      <c r="AM2800" s="1" t="s">
        <v>5065</v>
      </c>
    </row>
    <row r="2801" spans="1:39" x14ac:dyDescent="0.2">
      <c r="A2801" s="21" t="s">
        <v>5067</v>
      </c>
      <c r="B2801" s="21" t="s">
        <v>5068</v>
      </c>
      <c r="C2801" s="58">
        <v>0</v>
      </c>
      <c r="D2801" s="58">
        <v>0</v>
      </c>
      <c r="E2801" s="58">
        <v>0</v>
      </c>
      <c r="F2801" s="58">
        <v>4641.75</v>
      </c>
      <c r="G2801" s="58">
        <v>0</v>
      </c>
      <c r="H2801" s="58">
        <v>4641.75</v>
      </c>
      <c r="I2801" s="58">
        <v>0</v>
      </c>
      <c r="J2801" s="58">
        <v>4641.75</v>
      </c>
      <c r="K2801" s="57">
        <f t="shared" si="139"/>
        <v>-4641.75</v>
      </c>
      <c r="L2801" s="21" t="s">
        <v>6449</v>
      </c>
      <c r="M2801" s="1" t="s">
        <v>6939</v>
      </c>
      <c r="N2801" s="21" t="s">
        <v>6806</v>
      </c>
      <c r="O2801" s="21" t="s">
        <v>6741</v>
      </c>
      <c r="U2801" s="1" t="str">
        <f t="shared" si="140"/>
        <v>'719</v>
      </c>
      <c r="AI2801" s="1"/>
      <c r="AM2801" s="1" t="s">
        <v>5067</v>
      </c>
    </row>
    <row r="2802" spans="1:39" x14ac:dyDescent="0.2">
      <c r="A2802" s="21" t="s">
        <v>5069</v>
      </c>
      <c r="B2802" s="21" t="s">
        <v>5070</v>
      </c>
      <c r="C2802" s="58">
        <v>0</v>
      </c>
      <c r="D2802" s="58">
        <v>0</v>
      </c>
      <c r="E2802" s="58">
        <v>0</v>
      </c>
      <c r="F2802" s="58">
        <v>15172.04</v>
      </c>
      <c r="G2802" s="58">
        <v>0</v>
      </c>
      <c r="H2802" s="58">
        <v>15172.04</v>
      </c>
      <c r="I2802" s="58">
        <v>0</v>
      </c>
      <c r="J2802" s="58">
        <v>15172.04</v>
      </c>
      <c r="K2802" s="57">
        <f t="shared" si="139"/>
        <v>-15172.04</v>
      </c>
      <c r="L2802" s="21" t="s">
        <v>6449</v>
      </c>
      <c r="M2802" s="1" t="s">
        <v>6939</v>
      </c>
      <c r="N2802" s="21" t="s">
        <v>6806</v>
      </c>
      <c r="O2802" s="21" t="s">
        <v>6741</v>
      </c>
      <c r="U2802" s="1" t="str">
        <f t="shared" si="140"/>
        <v>'719</v>
      </c>
      <c r="AI2802" s="1"/>
      <c r="AM2802" s="1" t="s">
        <v>5069</v>
      </c>
    </row>
    <row r="2803" spans="1:39" x14ac:dyDescent="0.2">
      <c r="A2803" s="21" t="s">
        <v>5071</v>
      </c>
      <c r="B2803" s="21" t="s">
        <v>5072</v>
      </c>
      <c r="C2803" s="58">
        <v>0</v>
      </c>
      <c r="D2803" s="58">
        <v>0</v>
      </c>
      <c r="E2803" s="58">
        <v>0</v>
      </c>
      <c r="F2803" s="58">
        <v>115911.74</v>
      </c>
      <c r="G2803" s="58">
        <v>0</v>
      </c>
      <c r="H2803" s="58">
        <v>115911.74</v>
      </c>
      <c r="I2803" s="58">
        <v>0</v>
      </c>
      <c r="J2803" s="58">
        <v>115911.74</v>
      </c>
      <c r="K2803" s="57">
        <f t="shared" si="139"/>
        <v>-115911.74</v>
      </c>
      <c r="L2803" s="21" t="s">
        <v>6449</v>
      </c>
      <c r="M2803" s="1" t="s">
        <v>6939</v>
      </c>
      <c r="N2803" s="21" t="s">
        <v>6806</v>
      </c>
      <c r="O2803" s="21" t="s">
        <v>6741</v>
      </c>
      <c r="U2803" s="1" t="str">
        <f t="shared" si="140"/>
        <v>'719</v>
      </c>
      <c r="AI2803" s="1"/>
      <c r="AM2803" s="1" t="s">
        <v>5071</v>
      </c>
    </row>
    <row r="2804" spans="1:39" x14ac:dyDescent="0.2">
      <c r="A2804" s="21" t="s">
        <v>5073</v>
      </c>
      <c r="B2804" s="21" t="s">
        <v>5074</v>
      </c>
      <c r="C2804" s="58">
        <v>0</v>
      </c>
      <c r="D2804" s="58">
        <v>0</v>
      </c>
      <c r="E2804" s="58">
        <v>0</v>
      </c>
      <c r="F2804" s="58">
        <v>3248.42</v>
      </c>
      <c r="G2804" s="58">
        <v>0</v>
      </c>
      <c r="H2804" s="58">
        <v>3248.42</v>
      </c>
      <c r="I2804" s="58">
        <v>0</v>
      </c>
      <c r="J2804" s="58">
        <v>3248.42</v>
      </c>
      <c r="K2804" s="57">
        <f t="shared" si="139"/>
        <v>-3248.42</v>
      </c>
      <c r="L2804" s="21" t="s">
        <v>6449</v>
      </c>
      <c r="M2804" s="1" t="s">
        <v>6939</v>
      </c>
      <c r="N2804" s="21" t="s">
        <v>6806</v>
      </c>
      <c r="O2804" s="21" t="s">
        <v>6741</v>
      </c>
      <c r="U2804" s="1" t="str">
        <f t="shared" si="140"/>
        <v>'719</v>
      </c>
      <c r="AI2804" s="1"/>
      <c r="AM2804" s="1" t="s">
        <v>5073</v>
      </c>
    </row>
    <row r="2805" spans="1:39" x14ac:dyDescent="0.2">
      <c r="A2805" s="21" t="s">
        <v>5075</v>
      </c>
      <c r="B2805" s="21" t="s">
        <v>5076</v>
      </c>
      <c r="C2805" s="58">
        <v>0</v>
      </c>
      <c r="D2805" s="58">
        <v>0</v>
      </c>
      <c r="E2805" s="58">
        <v>0</v>
      </c>
      <c r="F2805" s="58">
        <v>147557.92000000001</v>
      </c>
      <c r="G2805" s="58">
        <v>0</v>
      </c>
      <c r="H2805" s="58">
        <v>147557.92000000001</v>
      </c>
      <c r="I2805" s="58">
        <v>0</v>
      </c>
      <c r="J2805" s="58">
        <v>147557.92000000001</v>
      </c>
      <c r="K2805" s="57">
        <f t="shared" si="139"/>
        <v>-147557.92000000001</v>
      </c>
      <c r="L2805" s="21" t="s">
        <v>6745</v>
      </c>
      <c r="M2805" s="63">
        <v>7</v>
      </c>
      <c r="N2805" s="21" t="s">
        <v>6803</v>
      </c>
      <c r="O2805" s="21" t="s">
        <v>6446</v>
      </c>
      <c r="U2805" s="1" t="str">
        <f t="shared" si="140"/>
        <v>'720</v>
      </c>
      <c r="AI2805" s="1"/>
      <c r="AM2805" s="1" t="s">
        <v>5075</v>
      </c>
    </row>
    <row r="2806" spans="1:39" x14ac:dyDescent="0.2">
      <c r="A2806" s="21" t="s">
        <v>5077</v>
      </c>
      <c r="B2806" s="21" t="s">
        <v>5078</v>
      </c>
      <c r="C2806" s="58">
        <v>0</v>
      </c>
      <c r="D2806" s="58">
        <v>0</v>
      </c>
      <c r="E2806" s="58">
        <v>0</v>
      </c>
      <c r="F2806" s="58">
        <v>189904.71</v>
      </c>
      <c r="G2806" s="58">
        <v>0</v>
      </c>
      <c r="H2806" s="58">
        <v>189904.71</v>
      </c>
      <c r="I2806" s="58">
        <v>0</v>
      </c>
      <c r="J2806" s="58">
        <v>189904.71</v>
      </c>
      <c r="K2806" s="57">
        <f t="shared" si="139"/>
        <v>-189904.71</v>
      </c>
      <c r="L2806" s="21" t="s">
        <v>6745</v>
      </c>
      <c r="M2806" s="63">
        <v>7</v>
      </c>
      <c r="N2806" s="21" t="s">
        <v>6803</v>
      </c>
      <c r="O2806" s="21" t="s">
        <v>6490</v>
      </c>
      <c r="U2806" s="1" t="str">
        <f t="shared" si="140"/>
        <v>'731</v>
      </c>
      <c r="AI2806" s="1"/>
      <c r="AM2806" s="1" t="s">
        <v>5077</v>
      </c>
    </row>
    <row r="2807" spans="1:39" x14ac:dyDescent="0.2">
      <c r="A2807" s="21" t="s">
        <v>5079</v>
      </c>
      <c r="B2807" s="21" t="s">
        <v>5080</v>
      </c>
      <c r="C2807" s="58">
        <v>0</v>
      </c>
      <c r="D2807" s="58">
        <v>0</v>
      </c>
      <c r="E2807" s="58">
        <v>0</v>
      </c>
      <c r="F2807" s="58">
        <v>11512452.369999999</v>
      </c>
      <c r="G2807" s="58">
        <v>0</v>
      </c>
      <c r="H2807" s="58">
        <v>11512452.369999999</v>
      </c>
      <c r="I2807" s="58">
        <v>0</v>
      </c>
      <c r="J2807" s="58">
        <v>11512452.369999999</v>
      </c>
      <c r="K2807" s="57">
        <f t="shared" si="139"/>
        <v>-11512452.369999999</v>
      </c>
      <c r="L2807" s="21" t="s">
        <v>6750</v>
      </c>
      <c r="M2807" s="1" t="s">
        <v>6933</v>
      </c>
      <c r="N2807" s="21" t="s">
        <v>6797</v>
      </c>
      <c r="O2807" s="21" t="s">
        <v>6459</v>
      </c>
      <c r="U2807" s="1" t="str">
        <f t="shared" si="140"/>
        <v>'740</v>
      </c>
      <c r="AI2807" s="1"/>
      <c r="AM2807" s="1" t="s">
        <v>5079</v>
      </c>
    </row>
    <row r="2808" spans="1:39" x14ac:dyDescent="0.2">
      <c r="A2808" s="21" t="s">
        <v>5081</v>
      </c>
      <c r="B2808" s="21" t="s">
        <v>5082</v>
      </c>
      <c r="C2808" s="58">
        <v>0</v>
      </c>
      <c r="D2808" s="58">
        <v>0</v>
      </c>
      <c r="E2808" s="58">
        <v>0</v>
      </c>
      <c r="F2808" s="58">
        <v>3816537.26</v>
      </c>
      <c r="G2808" s="58">
        <v>0</v>
      </c>
      <c r="H2808" s="58">
        <v>3816537.26</v>
      </c>
      <c r="I2808" s="58">
        <v>0</v>
      </c>
      <c r="J2808" s="58">
        <v>3816537.26</v>
      </c>
      <c r="K2808" s="57">
        <f t="shared" si="139"/>
        <v>-3816537.26</v>
      </c>
      <c r="L2808" s="21" t="s">
        <v>6750</v>
      </c>
      <c r="M2808" s="1" t="s">
        <v>6933</v>
      </c>
      <c r="N2808" s="21" t="s">
        <v>6797</v>
      </c>
      <c r="O2808" s="21" t="s">
        <v>6459</v>
      </c>
      <c r="U2808" s="1" t="str">
        <f t="shared" si="140"/>
        <v>'740</v>
      </c>
      <c r="AI2808" s="1"/>
      <c r="AM2808" s="1" t="s">
        <v>5081</v>
      </c>
    </row>
    <row r="2809" spans="1:39" x14ac:dyDescent="0.2">
      <c r="A2809" s="21" t="s">
        <v>5083</v>
      </c>
      <c r="B2809" s="21" t="s">
        <v>5084</v>
      </c>
      <c r="C2809" s="58">
        <v>0</v>
      </c>
      <c r="D2809" s="58">
        <v>0</v>
      </c>
      <c r="E2809" s="58">
        <v>0</v>
      </c>
      <c r="F2809" s="58">
        <v>302513.44</v>
      </c>
      <c r="G2809" s="58">
        <v>0</v>
      </c>
      <c r="H2809" s="58">
        <v>302513.44</v>
      </c>
      <c r="I2809" s="58">
        <v>0</v>
      </c>
      <c r="J2809" s="58">
        <v>302513.44</v>
      </c>
      <c r="K2809" s="57">
        <f t="shared" si="139"/>
        <v>-302513.44</v>
      </c>
      <c r="L2809" s="21" t="s">
        <v>6750</v>
      </c>
      <c r="M2809" s="1" t="s">
        <v>6933</v>
      </c>
      <c r="N2809" s="21" t="s">
        <v>6797</v>
      </c>
      <c r="O2809" s="21" t="s">
        <v>6767</v>
      </c>
      <c r="U2809" s="1" t="str">
        <f t="shared" si="140"/>
        <v>'740</v>
      </c>
      <c r="AI2809" s="1"/>
      <c r="AM2809" s="1" t="s">
        <v>5083</v>
      </c>
    </row>
    <row r="2810" spans="1:39" x14ac:dyDescent="0.2">
      <c r="A2810" s="21" t="s">
        <v>5085</v>
      </c>
      <c r="B2810" s="21" t="s">
        <v>5086</v>
      </c>
      <c r="C2810" s="58">
        <v>0</v>
      </c>
      <c r="D2810" s="58">
        <v>0</v>
      </c>
      <c r="E2810" s="58">
        <v>0</v>
      </c>
      <c r="F2810" s="58">
        <v>581443.57999999996</v>
      </c>
      <c r="G2810" s="58">
        <v>0</v>
      </c>
      <c r="H2810" s="58">
        <v>581443.57999999996</v>
      </c>
      <c r="I2810" s="58">
        <v>0</v>
      </c>
      <c r="J2810" s="58">
        <v>581443.57999999996</v>
      </c>
      <c r="K2810" s="57">
        <f t="shared" si="139"/>
        <v>-581443.57999999996</v>
      </c>
      <c r="L2810" s="21" t="s">
        <v>6750</v>
      </c>
      <c r="M2810" s="1" t="s">
        <v>6933</v>
      </c>
      <c r="N2810" s="21" t="s">
        <v>6797</v>
      </c>
      <c r="O2810" s="21" t="s">
        <v>6766</v>
      </c>
      <c r="U2810" s="1" t="str">
        <f t="shared" si="140"/>
        <v>'740</v>
      </c>
      <c r="AI2810" s="1"/>
      <c r="AM2810" s="1" t="s">
        <v>5085</v>
      </c>
    </row>
    <row r="2811" spans="1:39" x14ac:dyDescent="0.2">
      <c r="A2811" s="21" t="s">
        <v>5087</v>
      </c>
      <c r="B2811" s="21" t="s">
        <v>5088</v>
      </c>
      <c r="C2811" s="58">
        <v>0</v>
      </c>
      <c r="D2811" s="58">
        <v>0</v>
      </c>
      <c r="E2811" s="58">
        <v>0</v>
      </c>
      <c r="F2811" s="58">
        <v>1968261.81</v>
      </c>
      <c r="G2811" s="58">
        <v>0</v>
      </c>
      <c r="H2811" s="58">
        <v>1968261.81</v>
      </c>
      <c r="I2811" s="58">
        <v>0</v>
      </c>
      <c r="J2811" s="58">
        <v>1968261.81</v>
      </c>
      <c r="K2811" s="57">
        <f t="shared" si="139"/>
        <v>-1968261.81</v>
      </c>
      <c r="L2811" s="21" t="s">
        <v>6750</v>
      </c>
      <c r="M2811" s="1" t="s">
        <v>6933</v>
      </c>
      <c r="N2811" s="21" t="s">
        <v>6797</v>
      </c>
      <c r="O2811" s="21" t="s">
        <v>6461</v>
      </c>
      <c r="U2811" s="1" t="str">
        <f t="shared" si="140"/>
        <v>'741</v>
      </c>
      <c r="AI2811" s="1"/>
      <c r="AM2811" s="1" t="s">
        <v>5087</v>
      </c>
    </row>
    <row r="2812" spans="1:39" x14ac:dyDescent="0.2">
      <c r="A2812" s="21" t="s">
        <v>5089</v>
      </c>
      <c r="B2812" s="21" t="s">
        <v>5090</v>
      </c>
      <c r="C2812" s="58">
        <v>0</v>
      </c>
      <c r="D2812" s="58">
        <v>0</v>
      </c>
      <c r="E2812" s="58">
        <v>0</v>
      </c>
      <c r="F2812" s="58">
        <v>62518.59</v>
      </c>
      <c r="G2812" s="58">
        <v>0</v>
      </c>
      <c r="H2812" s="58">
        <v>62518.59</v>
      </c>
      <c r="I2812" s="58">
        <v>0</v>
      </c>
      <c r="J2812" s="58">
        <v>62518.59</v>
      </c>
      <c r="K2812" s="57">
        <f t="shared" si="139"/>
        <v>-62518.59</v>
      </c>
      <c r="L2812" s="21" t="s">
        <v>6750</v>
      </c>
      <c r="M2812" s="1" t="s">
        <v>6933</v>
      </c>
      <c r="N2812" s="21" t="s">
        <v>6797</v>
      </c>
      <c r="O2812" s="21" t="s">
        <v>6461</v>
      </c>
      <c r="U2812" s="1" t="str">
        <f t="shared" si="140"/>
        <v>'741</v>
      </c>
      <c r="AI2812" s="1"/>
      <c r="AM2812" s="1" t="s">
        <v>5089</v>
      </c>
    </row>
    <row r="2813" spans="1:39" x14ac:dyDescent="0.2">
      <c r="A2813" s="21" t="s">
        <v>5091</v>
      </c>
      <c r="B2813" s="21" t="s">
        <v>5092</v>
      </c>
      <c r="C2813" s="58">
        <v>0</v>
      </c>
      <c r="D2813" s="58">
        <v>0</v>
      </c>
      <c r="E2813" s="58">
        <v>0</v>
      </c>
      <c r="F2813" s="58">
        <v>26287.58</v>
      </c>
      <c r="G2813" s="58">
        <v>0</v>
      </c>
      <c r="H2813" s="58">
        <v>26287.58</v>
      </c>
      <c r="I2813" s="58">
        <v>0</v>
      </c>
      <c r="J2813" s="58">
        <v>26287.58</v>
      </c>
      <c r="K2813" s="57">
        <f t="shared" si="139"/>
        <v>-26287.58</v>
      </c>
      <c r="L2813" s="21" t="s">
        <v>6750</v>
      </c>
      <c r="M2813" s="1" t="s">
        <v>6933</v>
      </c>
      <c r="N2813" s="21" t="s">
        <v>6797</v>
      </c>
      <c r="O2813" s="21" t="s">
        <v>6462</v>
      </c>
      <c r="U2813" s="1" t="str">
        <f t="shared" si="140"/>
        <v>'742</v>
      </c>
      <c r="AI2813" s="1"/>
      <c r="AM2813" s="1" t="s">
        <v>5091</v>
      </c>
    </row>
    <row r="2814" spans="1:39" x14ac:dyDescent="0.2">
      <c r="A2814" s="21" t="s">
        <v>6393</v>
      </c>
      <c r="B2814" s="21" t="s">
        <v>6394</v>
      </c>
      <c r="C2814" s="58">
        <v>0</v>
      </c>
      <c r="D2814" s="58">
        <v>0</v>
      </c>
      <c r="E2814" s="58">
        <v>0</v>
      </c>
      <c r="F2814" s="58">
        <v>7188.95</v>
      </c>
      <c r="G2814" s="58">
        <v>0</v>
      </c>
      <c r="H2814" s="58">
        <v>7188.95</v>
      </c>
      <c r="I2814" s="58">
        <v>0</v>
      </c>
      <c r="J2814" s="58">
        <v>7188.95</v>
      </c>
      <c r="K2814" s="57">
        <f t="shared" si="139"/>
        <v>-7188.95</v>
      </c>
      <c r="L2814" s="21" t="s">
        <v>6750</v>
      </c>
      <c r="M2814" s="1" t="s">
        <v>6933</v>
      </c>
      <c r="N2814" s="21" t="s">
        <v>6797</v>
      </c>
      <c r="O2814" s="21" t="s">
        <v>6769</v>
      </c>
      <c r="U2814" s="1" t="str">
        <f t="shared" si="140"/>
        <v>'743</v>
      </c>
      <c r="AI2814" s="1"/>
      <c r="AM2814" s="1" t="s">
        <v>6393</v>
      </c>
    </row>
    <row r="2815" spans="1:39" x14ac:dyDescent="0.2">
      <c r="A2815" s="21" t="s">
        <v>5093</v>
      </c>
      <c r="B2815" s="21" t="s">
        <v>5094</v>
      </c>
      <c r="C2815" s="58">
        <v>0</v>
      </c>
      <c r="D2815" s="58">
        <v>0</v>
      </c>
      <c r="E2815" s="58">
        <v>0</v>
      </c>
      <c r="F2815" s="58">
        <v>482943.75</v>
      </c>
      <c r="G2815" s="58">
        <v>0</v>
      </c>
      <c r="H2815" s="58">
        <v>482943.75</v>
      </c>
      <c r="I2815" s="58">
        <v>0</v>
      </c>
      <c r="J2815" s="58">
        <v>482943.75</v>
      </c>
      <c r="K2815" s="57">
        <f t="shared" si="139"/>
        <v>-482943.75</v>
      </c>
      <c r="L2815" s="21" t="s">
        <v>6745</v>
      </c>
      <c r="M2815" s="63">
        <v>7</v>
      </c>
      <c r="N2815" s="21" t="s">
        <v>6803</v>
      </c>
      <c r="O2815" s="21" t="s">
        <v>6470</v>
      </c>
      <c r="U2815" s="1" t="str">
        <f t="shared" si="140"/>
        <v>'761</v>
      </c>
      <c r="AI2815" s="1"/>
      <c r="AM2815" s="1" t="s">
        <v>5093</v>
      </c>
    </row>
    <row r="2816" spans="1:39" x14ac:dyDescent="0.2">
      <c r="A2816" s="21" t="s">
        <v>6395</v>
      </c>
      <c r="B2816" s="21" t="s">
        <v>6396</v>
      </c>
      <c r="C2816" s="58">
        <v>0</v>
      </c>
      <c r="D2816" s="58">
        <v>0</v>
      </c>
      <c r="E2816" s="58">
        <v>0</v>
      </c>
      <c r="F2816" s="58">
        <v>18034.189999999999</v>
      </c>
      <c r="G2816" s="58">
        <v>0</v>
      </c>
      <c r="H2816" s="58">
        <v>18034.189999999999</v>
      </c>
      <c r="I2816" s="58">
        <v>0</v>
      </c>
      <c r="J2816" s="58">
        <v>18034.189999999999</v>
      </c>
      <c r="K2816" s="57">
        <f t="shared" si="139"/>
        <v>-18034.189999999999</v>
      </c>
      <c r="L2816" s="21" t="s">
        <v>6745</v>
      </c>
      <c r="M2816" s="63">
        <v>7</v>
      </c>
      <c r="N2816" s="21" t="s">
        <v>6803</v>
      </c>
      <c r="O2816" s="21" t="s">
        <v>6480</v>
      </c>
      <c r="U2816" s="1" t="str">
        <f t="shared" si="140"/>
        <v>'761</v>
      </c>
      <c r="AI2816" s="1"/>
      <c r="AM2816" s="1" t="e">
        <v>#N/A</v>
      </c>
    </row>
    <row r="2817" spans="1:39" x14ac:dyDescent="0.2">
      <c r="A2817" s="21" t="s">
        <v>5095</v>
      </c>
      <c r="B2817" s="21" t="s">
        <v>5096</v>
      </c>
      <c r="C2817" s="58">
        <v>0</v>
      </c>
      <c r="D2817" s="58">
        <v>0</v>
      </c>
      <c r="E2817" s="58">
        <v>0</v>
      </c>
      <c r="F2817" s="58">
        <v>82423.210000000006</v>
      </c>
      <c r="G2817" s="58">
        <v>0</v>
      </c>
      <c r="H2817" s="58">
        <v>82423.210000000006</v>
      </c>
      <c r="I2817" s="58">
        <v>0</v>
      </c>
      <c r="J2817" s="58">
        <v>82423.210000000006</v>
      </c>
      <c r="K2817" s="57">
        <f t="shared" si="139"/>
        <v>-82423.210000000006</v>
      </c>
      <c r="L2817" s="21" t="s">
        <v>6745</v>
      </c>
      <c r="M2817" s="63">
        <v>7</v>
      </c>
      <c r="N2817" s="21" t="s">
        <v>6803</v>
      </c>
      <c r="O2817" s="21" t="s">
        <v>6480</v>
      </c>
      <c r="U2817" s="1" t="str">
        <f t="shared" si="140"/>
        <v>'761</v>
      </c>
      <c r="AI2817" s="1"/>
      <c r="AM2817" s="1" t="s">
        <v>5095</v>
      </c>
    </row>
    <row r="2818" spans="1:39" x14ac:dyDescent="0.2">
      <c r="A2818" s="21" t="s">
        <v>5097</v>
      </c>
      <c r="B2818" s="21" t="s">
        <v>5098</v>
      </c>
      <c r="C2818" s="58">
        <v>0</v>
      </c>
      <c r="D2818" s="58">
        <v>0</v>
      </c>
      <c r="E2818" s="58">
        <v>0</v>
      </c>
      <c r="F2818" s="58">
        <v>741026.67</v>
      </c>
      <c r="G2818" s="58">
        <v>0</v>
      </c>
      <c r="H2818" s="58">
        <v>741026.67</v>
      </c>
      <c r="I2818" s="58">
        <v>0</v>
      </c>
      <c r="J2818" s="58">
        <v>741026.67</v>
      </c>
      <c r="K2818" s="57">
        <f t="shared" si="139"/>
        <v>-741026.67</v>
      </c>
      <c r="L2818" s="21" t="s">
        <v>6745</v>
      </c>
      <c r="M2818" s="63">
        <v>7</v>
      </c>
      <c r="N2818" s="21" t="s">
        <v>6803</v>
      </c>
      <c r="O2818" s="21" t="s">
        <v>6469</v>
      </c>
      <c r="U2818" s="1" t="str">
        <f t="shared" si="140"/>
        <v>'761</v>
      </c>
      <c r="AI2818" s="1"/>
      <c r="AM2818" s="1" t="s">
        <v>5097</v>
      </c>
    </row>
    <row r="2819" spans="1:39" x14ac:dyDescent="0.2">
      <c r="A2819" s="21" t="s">
        <v>5099</v>
      </c>
      <c r="B2819" s="21" t="s">
        <v>5100</v>
      </c>
      <c r="C2819" s="58">
        <v>0</v>
      </c>
      <c r="D2819" s="58">
        <v>0</v>
      </c>
      <c r="E2819" s="58">
        <v>0</v>
      </c>
      <c r="F2819" s="58">
        <v>1078.19</v>
      </c>
      <c r="G2819" s="58">
        <v>0</v>
      </c>
      <c r="H2819" s="58">
        <v>1078.19</v>
      </c>
      <c r="I2819" s="58">
        <v>0</v>
      </c>
      <c r="J2819" s="58">
        <v>1078.19</v>
      </c>
      <c r="K2819" s="57">
        <f t="shared" si="139"/>
        <v>-1078.19</v>
      </c>
      <c r="L2819" s="21" t="s">
        <v>6745</v>
      </c>
      <c r="M2819" s="63">
        <v>7</v>
      </c>
      <c r="N2819" s="21" t="s">
        <v>6803</v>
      </c>
      <c r="O2819" s="21" t="s">
        <v>6480</v>
      </c>
      <c r="U2819" s="1" t="str">
        <f t="shared" si="140"/>
        <v>'761</v>
      </c>
      <c r="AI2819" s="1"/>
      <c r="AM2819" s="1" t="s">
        <v>5099</v>
      </c>
    </row>
    <row r="2820" spans="1:39" x14ac:dyDescent="0.2">
      <c r="A2820" s="21" t="s">
        <v>5101</v>
      </c>
      <c r="B2820" s="21" t="s">
        <v>5102</v>
      </c>
      <c r="C2820" s="58">
        <v>0</v>
      </c>
      <c r="D2820" s="58">
        <v>0</v>
      </c>
      <c r="E2820" s="58">
        <v>0</v>
      </c>
      <c r="F2820" s="58">
        <v>6122.6</v>
      </c>
      <c r="G2820" s="58">
        <v>0</v>
      </c>
      <c r="H2820" s="58">
        <v>6122.6</v>
      </c>
      <c r="I2820" s="58">
        <v>0</v>
      </c>
      <c r="J2820" s="58">
        <v>6122.6</v>
      </c>
      <c r="K2820" s="57">
        <f t="shared" si="139"/>
        <v>-6122.6</v>
      </c>
      <c r="L2820" s="21" t="s">
        <v>6745</v>
      </c>
      <c r="M2820" s="63">
        <v>7</v>
      </c>
      <c r="N2820" s="21" t="s">
        <v>6803</v>
      </c>
      <c r="O2820" s="21" t="s">
        <v>6470</v>
      </c>
      <c r="U2820" s="1" t="str">
        <f t="shared" si="140"/>
        <v>'761</v>
      </c>
      <c r="AI2820" s="1"/>
      <c r="AM2820" s="1" t="s">
        <v>5101</v>
      </c>
    </row>
    <row r="2821" spans="1:39" x14ac:dyDescent="0.2">
      <c r="A2821" s="21" t="s">
        <v>6397</v>
      </c>
      <c r="B2821" s="21" t="s">
        <v>6398</v>
      </c>
      <c r="C2821" s="58">
        <v>0</v>
      </c>
      <c r="D2821" s="58">
        <v>0</v>
      </c>
      <c r="E2821" s="58">
        <v>0</v>
      </c>
      <c r="F2821" s="58">
        <v>0</v>
      </c>
      <c r="G2821" s="58">
        <v>0</v>
      </c>
      <c r="H2821" s="58">
        <v>0</v>
      </c>
      <c r="I2821" s="58">
        <v>0</v>
      </c>
      <c r="J2821" s="58">
        <v>0</v>
      </c>
      <c r="K2821" s="57">
        <f t="shared" si="139"/>
        <v>0</v>
      </c>
      <c r="L2821" s="21" t="s">
        <v>6745</v>
      </c>
      <c r="M2821" s="63">
        <v>7</v>
      </c>
      <c r="N2821" s="21" t="s">
        <v>6803</v>
      </c>
      <c r="O2821" s="21" t="s">
        <v>6480</v>
      </c>
      <c r="U2821" s="1" t="str">
        <f t="shared" si="140"/>
        <v>'761</v>
      </c>
      <c r="AI2821" s="1"/>
      <c r="AM2821" s="1" t="e">
        <v>#N/A</v>
      </c>
    </row>
    <row r="2822" spans="1:39" x14ac:dyDescent="0.2">
      <c r="A2822" s="21" t="s">
        <v>5103</v>
      </c>
      <c r="B2822" s="21" t="s">
        <v>5104</v>
      </c>
      <c r="C2822" s="58">
        <v>0</v>
      </c>
      <c r="D2822" s="58">
        <v>0</v>
      </c>
      <c r="E2822" s="58">
        <v>0</v>
      </c>
      <c r="F2822" s="58">
        <v>353.19</v>
      </c>
      <c r="G2822" s="58">
        <v>0</v>
      </c>
      <c r="H2822" s="58">
        <v>353.19</v>
      </c>
      <c r="I2822" s="58">
        <v>0</v>
      </c>
      <c r="J2822" s="58">
        <v>353.19</v>
      </c>
      <c r="K2822" s="57">
        <f t="shared" si="139"/>
        <v>-353.19</v>
      </c>
      <c r="L2822" s="21" t="s">
        <v>6745</v>
      </c>
      <c r="M2822" s="63">
        <v>7</v>
      </c>
      <c r="N2822" s="21" t="s">
        <v>6803</v>
      </c>
      <c r="O2822" s="21" t="s">
        <v>6480</v>
      </c>
      <c r="U2822" s="1" t="str">
        <f t="shared" si="140"/>
        <v>'761</v>
      </c>
      <c r="AI2822" s="1"/>
      <c r="AM2822" s="1" t="s">
        <v>5103</v>
      </c>
    </row>
    <row r="2823" spans="1:39" x14ac:dyDescent="0.2">
      <c r="A2823" s="21" t="s">
        <v>5105</v>
      </c>
      <c r="B2823" s="21" t="s">
        <v>5106</v>
      </c>
      <c r="C2823" s="58">
        <v>0</v>
      </c>
      <c r="D2823" s="58">
        <v>0</v>
      </c>
      <c r="E2823" s="58">
        <v>0</v>
      </c>
      <c r="F2823" s="58">
        <v>2073</v>
      </c>
      <c r="G2823" s="58">
        <v>0</v>
      </c>
      <c r="H2823" s="58">
        <v>2073</v>
      </c>
      <c r="I2823" s="58">
        <v>0</v>
      </c>
      <c r="J2823" s="58">
        <v>2073</v>
      </c>
      <c r="K2823" s="57">
        <f t="shared" ref="K2823:K2886" si="141">I2823-J2823</f>
        <v>-2073</v>
      </c>
      <c r="L2823" s="21" t="s">
        <v>6745</v>
      </c>
      <c r="M2823" s="63">
        <v>7</v>
      </c>
      <c r="N2823" s="21" t="s">
        <v>6803</v>
      </c>
      <c r="O2823" s="21" t="s">
        <v>6483</v>
      </c>
      <c r="U2823" s="1" t="str">
        <f t="shared" ref="U2823:U2886" si="142">LEFT(A2823,4)</f>
        <v>'770</v>
      </c>
      <c r="AI2823" s="1"/>
      <c r="AM2823" s="1" t="s">
        <v>5105</v>
      </c>
    </row>
    <row r="2824" spans="1:39" x14ac:dyDescent="0.2">
      <c r="A2824" s="21" t="s">
        <v>6399</v>
      </c>
      <c r="B2824" s="21" t="s">
        <v>6400</v>
      </c>
      <c r="C2824" s="58">
        <v>0</v>
      </c>
      <c r="D2824" s="58">
        <v>0</v>
      </c>
      <c r="E2824" s="58">
        <v>0</v>
      </c>
      <c r="F2824" s="58">
        <v>64500</v>
      </c>
      <c r="G2824" s="58">
        <v>0</v>
      </c>
      <c r="H2824" s="58">
        <v>64500</v>
      </c>
      <c r="I2824" s="58">
        <v>0</v>
      </c>
      <c r="J2824" s="58">
        <v>64500</v>
      </c>
      <c r="K2824" s="57">
        <f t="shared" si="141"/>
        <v>-64500</v>
      </c>
      <c r="L2824" s="21" t="s">
        <v>6745</v>
      </c>
      <c r="M2824" s="63">
        <v>7</v>
      </c>
      <c r="N2824" s="21" t="s">
        <v>6803</v>
      </c>
      <c r="O2824" s="21" t="s">
        <v>6483</v>
      </c>
      <c r="U2824" s="1" t="str">
        <f t="shared" si="142"/>
        <v>'770</v>
      </c>
      <c r="AI2824" s="1"/>
      <c r="AM2824" s="1" t="e">
        <v>#N/A</v>
      </c>
    </row>
    <row r="2825" spans="1:39" x14ac:dyDescent="0.2">
      <c r="A2825" s="21" t="s">
        <v>5107</v>
      </c>
      <c r="B2825" s="21" t="s">
        <v>5108</v>
      </c>
      <c r="C2825" s="58">
        <v>0</v>
      </c>
      <c r="D2825" s="58">
        <v>0</v>
      </c>
      <c r="E2825" s="58">
        <v>0</v>
      </c>
      <c r="F2825" s="58">
        <v>1231305.6100000001</v>
      </c>
      <c r="G2825" s="58">
        <v>0</v>
      </c>
      <c r="H2825" s="58">
        <v>1231305.6100000001</v>
      </c>
      <c r="I2825" s="58">
        <v>0</v>
      </c>
      <c r="J2825" s="58">
        <v>1231305.6100000001</v>
      </c>
      <c r="K2825" s="57">
        <f t="shared" si="141"/>
        <v>-1231305.6100000001</v>
      </c>
      <c r="L2825" s="21" t="s">
        <v>6745</v>
      </c>
      <c r="M2825" s="63">
        <v>7</v>
      </c>
      <c r="N2825" s="21" t="s">
        <v>6803</v>
      </c>
      <c r="O2825" s="21" t="s">
        <v>6483</v>
      </c>
      <c r="U2825" s="1" t="str">
        <f t="shared" si="142"/>
        <v>'770</v>
      </c>
      <c r="AI2825" s="1"/>
      <c r="AM2825" s="1" t="s">
        <v>5107</v>
      </c>
    </row>
    <row r="2826" spans="1:39" x14ac:dyDescent="0.2">
      <c r="A2826" s="21" t="s">
        <v>5109</v>
      </c>
      <c r="B2826" s="21" t="s">
        <v>5110</v>
      </c>
      <c r="C2826" s="58">
        <v>0</v>
      </c>
      <c r="D2826" s="58">
        <v>0</v>
      </c>
      <c r="E2826" s="58">
        <v>0</v>
      </c>
      <c r="F2826" s="58">
        <v>11727.54</v>
      </c>
      <c r="G2826" s="58">
        <v>0</v>
      </c>
      <c r="H2826" s="58">
        <v>11727.54</v>
      </c>
      <c r="I2826" s="58">
        <v>0</v>
      </c>
      <c r="J2826" s="58">
        <v>11727.54</v>
      </c>
      <c r="K2826" s="57">
        <f t="shared" si="141"/>
        <v>-11727.54</v>
      </c>
      <c r="L2826" s="21" t="s">
        <v>6745</v>
      </c>
      <c r="M2826" s="63">
        <v>7</v>
      </c>
      <c r="N2826" s="21" t="s">
        <v>6803</v>
      </c>
      <c r="O2826" s="21" t="s">
        <v>6483</v>
      </c>
      <c r="U2826" s="1" t="str">
        <f t="shared" si="142"/>
        <v>'770</v>
      </c>
      <c r="AI2826" s="1"/>
      <c r="AM2826" s="1" t="s">
        <v>5109</v>
      </c>
    </row>
    <row r="2827" spans="1:39" x14ac:dyDescent="0.2">
      <c r="A2827" s="21" t="s">
        <v>5111</v>
      </c>
      <c r="B2827" s="21" t="s">
        <v>5112</v>
      </c>
      <c r="C2827" s="58">
        <v>0</v>
      </c>
      <c r="D2827" s="58">
        <v>0</v>
      </c>
      <c r="E2827" s="58">
        <v>0</v>
      </c>
      <c r="F2827" s="58">
        <v>12343.55</v>
      </c>
      <c r="G2827" s="58">
        <v>0</v>
      </c>
      <c r="H2827" s="58">
        <v>12343.55</v>
      </c>
      <c r="I2827" s="58">
        <v>0</v>
      </c>
      <c r="J2827" s="58">
        <v>12343.55</v>
      </c>
      <c r="K2827" s="57">
        <f t="shared" si="141"/>
        <v>-12343.55</v>
      </c>
      <c r="L2827" s="21" t="s">
        <v>6745</v>
      </c>
      <c r="M2827" s="63">
        <v>7</v>
      </c>
      <c r="N2827" s="21" t="s">
        <v>6803</v>
      </c>
      <c r="O2827" s="21" t="s">
        <v>6483</v>
      </c>
      <c r="U2827" s="1" t="str">
        <f t="shared" si="142"/>
        <v>'770</v>
      </c>
      <c r="AI2827" s="1"/>
      <c r="AM2827" s="1" t="s">
        <v>5111</v>
      </c>
    </row>
    <row r="2828" spans="1:39" x14ac:dyDescent="0.2">
      <c r="A2828" s="21" t="s">
        <v>5113</v>
      </c>
      <c r="B2828" s="21" t="s">
        <v>5114</v>
      </c>
      <c r="C2828" s="58">
        <v>0</v>
      </c>
      <c r="D2828" s="58">
        <v>0</v>
      </c>
      <c r="E2828" s="58">
        <v>0</v>
      </c>
      <c r="F2828" s="58">
        <v>15182.92</v>
      </c>
      <c r="G2828" s="58">
        <v>0</v>
      </c>
      <c r="H2828" s="58">
        <v>15182.92</v>
      </c>
      <c r="I2828" s="58">
        <v>0</v>
      </c>
      <c r="J2828" s="58">
        <v>15182.92</v>
      </c>
      <c r="K2828" s="57">
        <f t="shared" si="141"/>
        <v>-15182.92</v>
      </c>
      <c r="L2828" s="21" t="s">
        <v>6745</v>
      </c>
      <c r="M2828" s="63">
        <v>7</v>
      </c>
      <c r="N2828" s="21" t="s">
        <v>6803</v>
      </c>
      <c r="O2828" s="21" t="s">
        <v>6483</v>
      </c>
      <c r="U2828" s="1" t="str">
        <f t="shared" si="142"/>
        <v>'770</v>
      </c>
      <c r="AI2828" s="1"/>
      <c r="AM2828" s="1" t="s">
        <v>5113</v>
      </c>
    </row>
    <row r="2829" spans="1:39" x14ac:dyDescent="0.2">
      <c r="A2829" s="21" t="s">
        <v>5115</v>
      </c>
      <c r="B2829" s="21" t="s">
        <v>5116</v>
      </c>
      <c r="C2829" s="58">
        <v>0</v>
      </c>
      <c r="D2829" s="58">
        <v>0</v>
      </c>
      <c r="E2829" s="58">
        <v>0</v>
      </c>
      <c r="F2829" s="58">
        <v>200948.75</v>
      </c>
      <c r="G2829" s="58">
        <v>0</v>
      </c>
      <c r="H2829" s="58">
        <v>200948.75</v>
      </c>
      <c r="I2829" s="58">
        <v>0</v>
      </c>
      <c r="J2829" s="58">
        <v>200948.75</v>
      </c>
      <c r="K2829" s="57">
        <f t="shared" si="141"/>
        <v>-200948.75</v>
      </c>
      <c r="L2829" s="21" t="s">
        <v>6745</v>
      </c>
      <c r="M2829" s="63">
        <v>7</v>
      </c>
      <c r="N2829" s="21" t="s">
        <v>6803</v>
      </c>
      <c r="O2829" s="21" t="s">
        <v>6483</v>
      </c>
      <c r="U2829" s="1" t="str">
        <f t="shared" si="142"/>
        <v>'770</v>
      </c>
      <c r="AI2829" s="1"/>
      <c r="AM2829" s="1" t="s">
        <v>5115</v>
      </c>
    </row>
    <row r="2830" spans="1:39" x14ac:dyDescent="0.2">
      <c r="A2830" s="21" t="s">
        <v>5117</v>
      </c>
      <c r="B2830" s="21" t="s">
        <v>5118</v>
      </c>
      <c r="C2830" s="58">
        <v>0</v>
      </c>
      <c r="D2830" s="58">
        <v>0</v>
      </c>
      <c r="E2830" s="58">
        <v>0</v>
      </c>
      <c r="F2830" s="58">
        <v>1650</v>
      </c>
      <c r="G2830" s="58">
        <v>0</v>
      </c>
      <c r="H2830" s="58">
        <v>1650</v>
      </c>
      <c r="I2830" s="58">
        <v>0</v>
      </c>
      <c r="J2830" s="58">
        <v>1650</v>
      </c>
      <c r="K2830" s="57">
        <f t="shared" si="141"/>
        <v>-1650</v>
      </c>
      <c r="L2830" s="21" t="s">
        <v>6745</v>
      </c>
      <c r="M2830" s="63">
        <v>7</v>
      </c>
      <c r="N2830" s="21" t="s">
        <v>6803</v>
      </c>
      <c r="O2830" s="21" t="s">
        <v>6483</v>
      </c>
      <c r="U2830" s="1" t="str">
        <f t="shared" si="142"/>
        <v>'770</v>
      </c>
      <c r="AI2830" s="1"/>
      <c r="AM2830" s="1" t="s">
        <v>5117</v>
      </c>
    </row>
    <row r="2831" spans="1:39" x14ac:dyDescent="0.2">
      <c r="A2831" s="21" t="s">
        <v>6401</v>
      </c>
      <c r="B2831" s="21" t="s">
        <v>6402</v>
      </c>
      <c r="C2831" s="58">
        <v>0</v>
      </c>
      <c r="D2831" s="58">
        <v>0</v>
      </c>
      <c r="E2831" s="58">
        <v>0</v>
      </c>
      <c r="F2831" s="58">
        <v>2173.8000000000002</v>
      </c>
      <c r="G2831" s="58">
        <v>0</v>
      </c>
      <c r="H2831" s="58">
        <v>2173.8000000000002</v>
      </c>
      <c r="I2831" s="58">
        <v>0</v>
      </c>
      <c r="J2831" s="58">
        <v>2173.8000000000002</v>
      </c>
      <c r="K2831" s="57">
        <f t="shared" si="141"/>
        <v>-2173.8000000000002</v>
      </c>
      <c r="L2831" s="21" t="s">
        <v>6745</v>
      </c>
      <c r="M2831" s="63">
        <v>7</v>
      </c>
      <c r="N2831" s="21" t="s">
        <v>6803</v>
      </c>
      <c r="O2831" s="21" t="s">
        <v>6483</v>
      </c>
      <c r="U2831" s="1" t="str">
        <f t="shared" si="142"/>
        <v>'770</v>
      </c>
      <c r="AI2831" s="1"/>
      <c r="AM2831" s="1" t="e">
        <v>#N/A</v>
      </c>
    </row>
    <row r="2832" spans="1:39" x14ac:dyDescent="0.2">
      <c r="A2832" s="21" t="s">
        <v>5119</v>
      </c>
      <c r="B2832" s="21" t="s">
        <v>5120</v>
      </c>
      <c r="C2832" s="58">
        <v>0</v>
      </c>
      <c r="D2832" s="58">
        <v>0</v>
      </c>
      <c r="E2832" s="58">
        <v>0</v>
      </c>
      <c r="F2832" s="58">
        <v>1088911.8400000001</v>
      </c>
      <c r="G2832" s="58">
        <v>0</v>
      </c>
      <c r="H2832" s="58">
        <v>1088911.8400000001</v>
      </c>
      <c r="I2832" s="58">
        <v>0</v>
      </c>
      <c r="J2832" s="58">
        <v>1088911.8400000001</v>
      </c>
      <c r="K2832" s="57">
        <f t="shared" si="141"/>
        <v>-1088911.8400000001</v>
      </c>
      <c r="L2832" s="21" t="s">
        <v>6745</v>
      </c>
      <c r="M2832" s="63">
        <v>7</v>
      </c>
      <c r="N2832" s="21" t="s">
        <v>6803</v>
      </c>
      <c r="O2832" s="21" t="s">
        <v>6483</v>
      </c>
      <c r="U2832" s="1" t="str">
        <f t="shared" si="142"/>
        <v>'770</v>
      </c>
      <c r="AI2832" s="1"/>
      <c r="AM2832" s="1" t="s">
        <v>5119</v>
      </c>
    </row>
    <row r="2833" spans="1:39" x14ac:dyDescent="0.2">
      <c r="A2833" s="21" t="s">
        <v>5121</v>
      </c>
      <c r="B2833" s="21" t="s">
        <v>5122</v>
      </c>
      <c r="C2833" s="58">
        <v>0</v>
      </c>
      <c r="D2833" s="58">
        <v>0</v>
      </c>
      <c r="E2833" s="58">
        <v>0</v>
      </c>
      <c r="F2833" s="58">
        <v>2726.86</v>
      </c>
      <c r="G2833" s="58">
        <v>0</v>
      </c>
      <c r="H2833" s="58">
        <v>2726.86</v>
      </c>
      <c r="I2833" s="58">
        <v>0</v>
      </c>
      <c r="J2833" s="58">
        <v>2726.86</v>
      </c>
      <c r="K2833" s="57">
        <f t="shared" si="141"/>
        <v>-2726.86</v>
      </c>
      <c r="L2833" s="21" t="s">
        <v>6745</v>
      </c>
      <c r="M2833" s="63">
        <v>7</v>
      </c>
      <c r="N2833" s="21" t="s">
        <v>6803</v>
      </c>
      <c r="O2833" s="21" t="s">
        <v>6483</v>
      </c>
      <c r="U2833" s="1" t="str">
        <f t="shared" si="142"/>
        <v>'770</v>
      </c>
      <c r="AI2833" s="1"/>
      <c r="AM2833" s="1" t="s">
        <v>5121</v>
      </c>
    </row>
    <row r="2834" spans="1:39" x14ac:dyDescent="0.2">
      <c r="A2834" s="21" t="s">
        <v>5123</v>
      </c>
      <c r="B2834" s="21" t="s">
        <v>5124</v>
      </c>
      <c r="C2834" s="58">
        <v>0</v>
      </c>
      <c r="D2834" s="58">
        <v>0</v>
      </c>
      <c r="E2834" s="58">
        <v>0</v>
      </c>
      <c r="F2834" s="58">
        <v>4602.97</v>
      </c>
      <c r="G2834" s="58">
        <v>0</v>
      </c>
      <c r="H2834" s="58">
        <v>4602.97</v>
      </c>
      <c r="I2834" s="58">
        <v>0</v>
      </c>
      <c r="J2834" s="58">
        <v>4602.97</v>
      </c>
      <c r="K2834" s="57">
        <f t="shared" si="141"/>
        <v>-4602.97</v>
      </c>
      <c r="L2834" s="21" t="s">
        <v>6745</v>
      </c>
      <c r="M2834" s="63">
        <v>7</v>
      </c>
      <c r="N2834" s="21" t="s">
        <v>6803</v>
      </c>
      <c r="O2834" s="21" t="s">
        <v>6484</v>
      </c>
      <c r="U2834" s="1" t="str">
        <f t="shared" si="142"/>
        <v>'771</v>
      </c>
      <c r="AI2834" s="1"/>
      <c r="AM2834" s="1" t="s">
        <v>5123</v>
      </c>
    </row>
    <row r="2835" spans="1:39" x14ac:dyDescent="0.2">
      <c r="A2835" s="21" t="s">
        <v>5125</v>
      </c>
      <c r="B2835" s="21" t="s">
        <v>5126</v>
      </c>
      <c r="C2835" s="58">
        <v>0</v>
      </c>
      <c r="D2835" s="58">
        <v>0</v>
      </c>
      <c r="E2835" s="58">
        <v>0</v>
      </c>
      <c r="F2835" s="58">
        <v>353665.01</v>
      </c>
      <c r="G2835" s="58">
        <v>0</v>
      </c>
      <c r="H2835" s="58">
        <v>353665.01</v>
      </c>
      <c r="I2835" s="58">
        <v>0</v>
      </c>
      <c r="J2835" s="58">
        <v>353665.01</v>
      </c>
      <c r="K2835" s="57">
        <f t="shared" si="141"/>
        <v>-353665.01</v>
      </c>
      <c r="L2835" s="21" t="s">
        <v>6745</v>
      </c>
      <c r="M2835" s="63">
        <v>7</v>
      </c>
      <c r="N2835" s="21" t="s">
        <v>6803</v>
      </c>
      <c r="O2835" s="21" t="s">
        <v>6485</v>
      </c>
      <c r="U2835" s="1" t="str">
        <f t="shared" si="142"/>
        <v>'772</v>
      </c>
      <c r="AI2835" s="1"/>
      <c r="AM2835" s="1" t="s">
        <v>5125</v>
      </c>
    </row>
    <row r="2836" spans="1:39" x14ac:dyDescent="0.2">
      <c r="A2836" s="21" t="s">
        <v>5127</v>
      </c>
      <c r="B2836" s="21" t="s">
        <v>5128</v>
      </c>
      <c r="C2836" s="58">
        <v>0</v>
      </c>
      <c r="D2836" s="58">
        <v>0</v>
      </c>
      <c r="E2836" s="58">
        <v>0</v>
      </c>
      <c r="F2836" s="58">
        <v>25.59</v>
      </c>
      <c r="G2836" s="58">
        <v>0</v>
      </c>
      <c r="H2836" s="58">
        <v>25.59</v>
      </c>
      <c r="I2836" s="58">
        <v>0</v>
      </c>
      <c r="J2836" s="58">
        <v>25.59</v>
      </c>
      <c r="K2836" s="57">
        <f t="shared" si="141"/>
        <v>-25.59</v>
      </c>
      <c r="L2836" s="21" t="s">
        <v>6745</v>
      </c>
      <c r="M2836" s="63">
        <v>7</v>
      </c>
      <c r="N2836" s="21" t="s">
        <v>6803</v>
      </c>
      <c r="O2836" s="21" t="s">
        <v>6485</v>
      </c>
      <c r="U2836" s="1" t="str">
        <f t="shared" si="142"/>
        <v>'772</v>
      </c>
      <c r="AI2836" s="1"/>
      <c r="AM2836" s="1" t="s">
        <v>5127</v>
      </c>
    </row>
    <row r="2837" spans="1:39" x14ac:dyDescent="0.2">
      <c r="A2837" s="21" t="s">
        <v>5129</v>
      </c>
      <c r="B2837" s="21" t="s">
        <v>5130</v>
      </c>
      <c r="C2837" s="58">
        <v>0</v>
      </c>
      <c r="D2837" s="58">
        <v>0</v>
      </c>
      <c r="E2837" s="58">
        <v>0</v>
      </c>
      <c r="F2837" s="58">
        <v>889.87</v>
      </c>
      <c r="G2837" s="58">
        <v>0</v>
      </c>
      <c r="H2837" s="58">
        <v>889.87</v>
      </c>
      <c r="I2837" s="58">
        <v>0</v>
      </c>
      <c r="J2837" s="58">
        <v>889.87</v>
      </c>
      <c r="K2837" s="57">
        <f t="shared" si="141"/>
        <v>-889.87</v>
      </c>
      <c r="L2837" s="21" t="s">
        <v>6745</v>
      </c>
      <c r="M2837" s="63">
        <v>7</v>
      </c>
      <c r="N2837" s="21" t="s">
        <v>6803</v>
      </c>
      <c r="O2837" s="21" t="s">
        <v>6485</v>
      </c>
      <c r="U2837" s="1" t="str">
        <f t="shared" si="142"/>
        <v>'772</v>
      </c>
      <c r="AI2837" s="1"/>
      <c r="AM2837" s="1" t="s">
        <v>5129</v>
      </c>
    </row>
    <row r="2838" spans="1:39" x14ac:dyDescent="0.2">
      <c r="A2838" s="21" t="s">
        <v>5131</v>
      </c>
      <c r="B2838" s="21" t="s">
        <v>5132</v>
      </c>
      <c r="C2838" s="58">
        <v>0</v>
      </c>
      <c r="D2838" s="58">
        <v>0</v>
      </c>
      <c r="E2838" s="58">
        <v>0</v>
      </c>
      <c r="F2838" s="58">
        <v>103.86</v>
      </c>
      <c r="G2838" s="58">
        <v>0</v>
      </c>
      <c r="H2838" s="58">
        <v>103.86</v>
      </c>
      <c r="I2838" s="58">
        <v>0</v>
      </c>
      <c r="J2838" s="58">
        <v>103.86</v>
      </c>
      <c r="K2838" s="57">
        <f t="shared" si="141"/>
        <v>-103.86</v>
      </c>
      <c r="L2838" s="21" t="s">
        <v>6745</v>
      </c>
      <c r="M2838" s="63">
        <v>7</v>
      </c>
      <c r="N2838" s="21" t="s">
        <v>6803</v>
      </c>
      <c r="O2838" s="21" t="s">
        <v>6485</v>
      </c>
      <c r="U2838" s="1" t="str">
        <f t="shared" si="142"/>
        <v>'772</v>
      </c>
      <c r="AI2838" s="1"/>
      <c r="AM2838" s="1" t="s">
        <v>5131</v>
      </c>
    </row>
    <row r="2839" spans="1:39" x14ac:dyDescent="0.2">
      <c r="A2839" s="21" t="s">
        <v>6403</v>
      </c>
      <c r="B2839" s="21" t="s">
        <v>6404</v>
      </c>
      <c r="C2839" s="58">
        <v>0</v>
      </c>
      <c r="D2839" s="58">
        <v>0</v>
      </c>
      <c r="E2839" s="58">
        <v>0</v>
      </c>
      <c r="F2839" s="58">
        <v>42041.22</v>
      </c>
      <c r="G2839" s="58">
        <v>0</v>
      </c>
      <c r="H2839" s="58">
        <v>42041.22</v>
      </c>
      <c r="I2839" s="58">
        <v>0</v>
      </c>
      <c r="J2839" s="58">
        <v>42041.22</v>
      </c>
      <c r="K2839" s="57">
        <f t="shared" si="141"/>
        <v>-42041.22</v>
      </c>
      <c r="L2839" s="21" t="s">
        <v>6745</v>
      </c>
      <c r="M2839" s="63">
        <v>7</v>
      </c>
      <c r="N2839" s="21" t="s">
        <v>6803</v>
      </c>
      <c r="O2839" s="21" t="s">
        <v>6485</v>
      </c>
      <c r="U2839" s="1" t="str">
        <f t="shared" si="142"/>
        <v>'772</v>
      </c>
      <c r="AI2839" s="1"/>
      <c r="AM2839" s="1" t="s">
        <v>6403</v>
      </c>
    </row>
    <row r="2840" spans="1:39" x14ac:dyDescent="0.2">
      <c r="A2840" s="21" t="s">
        <v>5133</v>
      </c>
      <c r="B2840" s="21" t="s">
        <v>6405</v>
      </c>
      <c r="C2840" s="58">
        <v>0</v>
      </c>
      <c r="D2840" s="58">
        <v>0</v>
      </c>
      <c r="E2840" s="58">
        <v>0</v>
      </c>
      <c r="F2840" s="58">
        <v>43055.46</v>
      </c>
      <c r="G2840" s="58">
        <v>0</v>
      </c>
      <c r="H2840" s="58">
        <v>43055.46</v>
      </c>
      <c r="I2840" s="58">
        <v>0</v>
      </c>
      <c r="J2840" s="58">
        <v>43055.46</v>
      </c>
      <c r="K2840" s="57">
        <f t="shared" si="141"/>
        <v>-43055.46</v>
      </c>
      <c r="L2840" s="21" t="s">
        <v>6745</v>
      </c>
      <c r="M2840" s="63">
        <v>7</v>
      </c>
      <c r="N2840" s="21" t="s">
        <v>6803</v>
      </c>
      <c r="O2840" s="21" t="s">
        <v>6486</v>
      </c>
      <c r="U2840" s="1" t="str">
        <f t="shared" si="142"/>
        <v>'776</v>
      </c>
      <c r="AI2840" s="1"/>
      <c r="AM2840" s="1" t="s">
        <v>5133</v>
      </c>
    </row>
    <row r="2841" spans="1:39" x14ac:dyDescent="0.2">
      <c r="A2841" s="21" t="s">
        <v>5134</v>
      </c>
      <c r="B2841" s="21" t="s">
        <v>5135</v>
      </c>
      <c r="C2841" s="58">
        <v>0</v>
      </c>
      <c r="D2841" s="58">
        <v>0</v>
      </c>
      <c r="E2841" s="58">
        <v>0</v>
      </c>
      <c r="F2841" s="58">
        <v>8906.15</v>
      </c>
      <c r="G2841" s="58">
        <v>0</v>
      </c>
      <c r="H2841" s="58">
        <v>8906.15</v>
      </c>
      <c r="I2841" s="58">
        <v>0</v>
      </c>
      <c r="J2841" s="58">
        <v>8906.15</v>
      </c>
      <c r="K2841" s="57">
        <f t="shared" si="141"/>
        <v>-8906.15</v>
      </c>
      <c r="L2841" s="21" t="s">
        <v>6745</v>
      </c>
      <c r="M2841" s="63">
        <v>7</v>
      </c>
      <c r="N2841" s="21" t="s">
        <v>6803</v>
      </c>
      <c r="O2841" s="21" t="s">
        <v>6480</v>
      </c>
      <c r="U2841" s="1" t="str">
        <f t="shared" si="142"/>
        <v>'777</v>
      </c>
      <c r="AI2841" s="1"/>
      <c r="AM2841" s="1" t="s">
        <v>5134</v>
      </c>
    </row>
    <row r="2842" spans="1:39" x14ac:dyDescent="0.2">
      <c r="A2842" s="21" t="s">
        <v>6406</v>
      </c>
      <c r="B2842" s="21" t="s">
        <v>6407</v>
      </c>
      <c r="C2842" s="58">
        <v>0</v>
      </c>
      <c r="D2842" s="58">
        <v>0</v>
      </c>
      <c r="E2842" s="58">
        <v>0</v>
      </c>
      <c r="F2842" s="58">
        <v>909.46</v>
      </c>
      <c r="G2842" s="58">
        <v>0</v>
      </c>
      <c r="H2842" s="58">
        <v>909.46</v>
      </c>
      <c r="I2842" s="58">
        <v>0</v>
      </c>
      <c r="J2842" s="58">
        <v>909.46</v>
      </c>
      <c r="K2842" s="57">
        <f t="shared" si="141"/>
        <v>-909.46</v>
      </c>
      <c r="L2842" s="21" t="s">
        <v>6745</v>
      </c>
      <c r="M2842" s="63">
        <v>7</v>
      </c>
      <c r="N2842" s="21" t="s">
        <v>6803</v>
      </c>
      <c r="O2842" s="21" t="s">
        <v>6480</v>
      </c>
      <c r="U2842" s="1" t="str">
        <f t="shared" si="142"/>
        <v>'777</v>
      </c>
      <c r="AI2842" s="1"/>
      <c r="AM2842" s="1" t="e">
        <v>#N/A</v>
      </c>
    </row>
    <row r="2843" spans="1:39" x14ac:dyDescent="0.2">
      <c r="A2843" s="21" t="s">
        <v>5136</v>
      </c>
      <c r="B2843" s="21" t="s">
        <v>5137</v>
      </c>
      <c r="C2843" s="58">
        <v>0</v>
      </c>
      <c r="D2843" s="58">
        <v>0</v>
      </c>
      <c r="E2843" s="58">
        <v>0</v>
      </c>
      <c r="F2843" s="58">
        <v>117230.66</v>
      </c>
      <c r="G2843" s="58">
        <v>0</v>
      </c>
      <c r="H2843" s="58">
        <v>117230.66</v>
      </c>
      <c r="I2843" s="58">
        <v>0</v>
      </c>
      <c r="J2843" s="58">
        <v>117230.66</v>
      </c>
      <c r="K2843" s="57">
        <f t="shared" si="141"/>
        <v>-117230.66</v>
      </c>
      <c r="L2843" s="21" t="s">
        <v>6745</v>
      </c>
      <c r="M2843" s="63">
        <v>7</v>
      </c>
      <c r="N2843" s="21" t="s">
        <v>6803</v>
      </c>
      <c r="O2843" s="21" t="s">
        <v>6480</v>
      </c>
      <c r="U2843" s="1" t="str">
        <f t="shared" si="142"/>
        <v>'778</v>
      </c>
      <c r="AI2843" s="1"/>
      <c r="AM2843" s="1" t="s">
        <v>5136</v>
      </c>
    </row>
    <row r="2844" spans="1:39" x14ac:dyDescent="0.2">
      <c r="A2844" s="21" t="s">
        <v>5138</v>
      </c>
      <c r="B2844" s="21" t="s">
        <v>5139</v>
      </c>
      <c r="C2844" s="58">
        <v>0</v>
      </c>
      <c r="D2844" s="58">
        <v>0</v>
      </c>
      <c r="E2844" s="58">
        <v>0</v>
      </c>
      <c r="F2844" s="58">
        <v>7089.88</v>
      </c>
      <c r="G2844" s="58">
        <v>0</v>
      </c>
      <c r="H2844" s="58">
        <v>7089.88</v>
      </c>
      <c r="I2844" s="58">
        <v>0</v>
      </c>
      <c r="J2844" s="58">
        <v>7089.88</v>
      </c>
      <c r="K2844" s="57">
        <f t="shared" si="141"/>
        <v>-7089.88</v>
      </c>
      <c r="L2844" s="21" t="s">
        <v>6745</v>
      </c>
      <c r="M2844" s="63">
        <v>7</v>
      </c>
      <c r="N2844" s="21" t="s">
        <v>6803</v>
      </c>
      <c r="O2844" s="21" t="s">
        <v>6480</v>
      </c>
      <c r="U2844" s="1" t="str">
        <f t="shared" si="142"/>
        <v>'778</v>
      </c>
      <c r="AI2844" s="1"/>
      <c r="AM2844" s="1" t="s">
        <v>5138</v>
      </c>
    </row>
    <row r="2845" spans="1:39" x14ac:dyDescent="0.2">
      <c r="A2845" s="21" t="s">
        <v>5140</v>
      </c>
      <c r="B2845" s="21" t="s">
        <v>5141</v>
      </c>
      <c r="C2845" s="58">
        <v>0</v>
      </c>
      <c r="D2845" s="58">
        <v>0</v>
      </c>
      <c r="E2845" s="58">
        <v>0</v>
      </c>
      <c r="F2845" s="58">
        <v>273874.75</v>
      </c>
      <c r="G2845" s="58">
        <v>0</v>
      </c>
      <c r="H2845" s="58">
        <v>273874.75</v>
      </c>
      <c r="I2845" s="58">
        <v>0</v>
      </c>
      <c r="J2845" s="58">
        <v>273874.75</v>
      </c>
      <c r="K2845" s="57">
        <f t="shared" si="141"/>
        <v>-273874.75</v>
      </c>
      <c r="L2845" s="21" t="s">
        <v>6745</v>
      </c>
      <c r="M2845" s="63">
        <v>7</v>
      </c>
      <c r="N2845" s="21" t="s">
        <v>6803</v>
      </c>
      <c r="O2845" s="21" t="s">
        <v>6487</v>
      </c>
      <c r="U2845" s="1" t="str">
        <f t="shared" si="142"/>
        <v>'778</v>
      </c>
      <c r="AI2845" s="1"/>
      <c r="AM2845" s="1" t="s">
        <v>5140</v>
      </c>
    </row>
    <row r="2846" spans="1:39" x14ac:dyDescent="0.2">
      <c r="A2846" s="21" t="s">
        <v>5142</v>
      </c>
      <c r="B2846" s="21" t="s">
        <v>5143</v>
      </c>
      <c r="C2846" s="58">
        <v>0</v>
      </c>
      <c r="D2846" s="58">
        <v>0</v>
      </c>
      <c r="E2846" s="58">
        <v>0</v>
      </c>
      <c r="F2846" s="58">
        <v>1615.59</v>
      </c>
      <c r="G2846" s="58">
        <v>0</v>
      </c>
      <c r="H2846" s="58">
        <v>1615.59</v>
      </c>
      <c r="I2846" s="58">
        <v>0</v>
      </c>
      <c r="J2846" s="58">
        <v>1615.59</v>
      </c>
      <c r="K2846" s="57">
        <f t="shared" si="141"/>
        <v>-1615.59</v>
      </c>
      <c r="L2846" s="21" t="s">
        <v>6745</v>
      </c>
      <c r="M2846" s="63">
        <v>7</v>
      </c>
      <c r="N2846" s="21" t="s">
        <v>6803</v>
      </c>
      <c r="O2846" s="21" t="s">
        <v>6480</v>
      </c>
      <c r="U2846" s="1" t="str">
        <f t="shared" si="142"/>
        <v>'778</v>
      </c>
      <c r="AI2846" s="1"/>
      <c r="AM2846" s="1" t="s">
        <v>5142</v>
      </c>
    </row>
    <row r="2847" spans="1:39" x14ac:dyDescent="0.2">
      <c r="A2847" s="21" t="s">
        <v>5144</v>
      </c>
      <c r="B2847" s="21" t="s">
        <v>5145</v>
      </c>
      <c r="C2847" s="58">
        <v>0</v>
      </c>
      <c r="D2847" s="58">
        <v>0</v>
      </c>
      <c r="E2847" s="58">
        <v>0</v>
      </c>
      <c r="F2847" s="58">
        <v>23634.240000000002</v>
      </c>
      <c r="G2847" s="58">
        <v>0</v>
      </c>
      <c r="H2847" s="58">
        <v>23634.240000000002</v>
      </c>
      <c r="I2847" s="58">
        <v>0</v>
      </c>
      <c r="J2847" s="58">
        <v>23634.240000000002</v>
      </c>
      <c r="K2847" s="57">
        <f t="shared" si="141"/>
        <v>-23634.240000000002</v>
      </c>
      <c r="L2847" s="21" t="s">
        <v>6745</v>
      </c>
      <c r="M2847" s="63">
        <v>7</v>
      </c>
      <c r="N2847" s="21" t="s">
        <v>6803</v>
      </c>
      <c r="O2847" s="21" t="s">
        <v>6480</v>
      </c>
      <c r="U2847" s="1" t="str">
        <f t="shared" si="142"/>
        <v>'778</v>
      </c>
      <c r="AI2847" s="1"/>
      <c r="AM2847" s="1" t="s">
        <v>5144</v>
      </c>
    </row>
    <row r="2848" spans="1:39" x14ac:dyDescent="0.2">
      <c r="A2848" s="21" t="s">
        <v>5146</v>
      </c>
      <c r="B2848" s="21" t="s">
        <v>5147</v>
      </c>
      <c r="C2848" s="58">
        <v>0</v>
      </c>
      <c r="D2848" s="58">
        <v>0</v>
      </c>
      <c r="E2848" s="58">
        <v>0</v>
      </c>
      <c r="F2848" s="58">
        <v>118709.37</v>
      </c>
      <c r="G2848" s="58">
        <v>0</v>
      </c>
      <c r="H2848" s="58">
        <v>118709.37</v>
      </c>
      <c r="I2848" s="58">
        <v>0</v>
      </c>
      <c r="J2848" s="58">
        <v>118709.37</v>
      </c>
      <c r="K2848" s="57">
        <f t="shared" si="141"/>
        <v>-118709.37</v>
      </c>
      <c r="L2848" s="21" t="s">
        <v>6745</v>
      </c>
      <c r="M2848" s="63">
        <v>7</v>
      </c>
      <c r="N2848" s="21" t="s">
        <v>6803</v>
      </c>
      <c r="O2848" s="21" t="s">
        <v>6488</v>
      </c>
      <c r="U2848" s="1" t="str">
        <f t="shared" si="142"/>
        <v>'778</v>
      </c>
      <c r="AI2848" s="1"/>
      <c r="AM2848" s="1" t="s">
        <v>5146</v>
      </c>
    </row>
    <row r="2849" spans="1:39" x14ac:dyDescent="0.2">
      <c r="A2849" s="21" t="s">
        <v>5148</v>
      </c>
      <c r="B2849" s="21" t="s">
        <v>5149</v>
      </c>
      <c r="C2849" s="58">
        <v>0</v>
      </c>
      <c r="D2849" s="58">
        <v>0</v>
      </c>
      <c r="E2849" s="58">
        <v>0</v>
      </c>
      <c r="F2849" s="58">
        <v>116304.26</v>
      </c>
      <c r="G2849" s="58">
        <v>0</v>
      </c>
      <c r="H2849" s="58">
        <v>116304.26</v>
      </c>
      <c r="I2849" s="58">
        <v>0</v>
      </c>
      <c r="J2849" s="58">
        <v>116304.26</v>
      </c>
      <c r="K2849" s="57">
        <f t="shared" si="141"/>
        <v>-116304.26</v>
      </c>
      <c r="L2849" s="21" t="s">
        <v>6745</v>
      </c>
      <c r="M2849" s="63">
        <v>7</v>
      </c>
      <c r="N2849" s="21" t="s">
        <v>6803</v>
      </c>
      <c r="O2849" s="21" t="s">
        <v>6488</v>
      </c>
      <c r="U2849" s="1" t="str">
        <f t="shared" si="142"/>
        <v>'778</v>
      </c>
      <c r="AI2849" s="1"/>
      <c r="AM2849" s="1" t="s">
        <v>5148</v>
      </c>
    </row>
    <row r="2850" spans="1:39" x14ac:dyDescent="0.2">
      <c r="A2850" s="21" t="s">
        <v>5150</v>
      </c>
      <c r="B2850" s="21" t="s">
        <v>5151</v>
      </c>
      <c r="C2850" s="58">
        <v>0</v>
      </c>
      <c r="D2850" s="58">
        <v>0</v>
      </c>
      <c r="E2850" s="58">
        <v>0</v>
      </c>
      <c r="F2850" s="58">
        <v>121.11</v>
      </c>
      <c r="G2850" s="58">
        <v>0</v>
      </c>
      <c r="H2850" s="58">
        <v>121.11</v>
      </c>
      <c r="I2850" s="58">
        <v>0</v>
      </c>
      <c r="J2850" s="58">
        <v>121.11</v>
      </c>
      <c r="K2850" s="57">
        <f t="shared" si="141"/>
        <v>-121.11</v>
      </c>
      <c r="L2850" s="21" t="s">
        <v>6745</v>
      </c>
      <c r="M2850" s="63">
        <v>7</v>
      </c>
      <c r="N2850" s="21" t="s">
        <v>6803</v>
      </c>
      <c r="O2850" s="21" t="s">
        <v>6488</v>
      </c>
      <c r="U2850" s="1" t="str">
        <f t="shared" si="142"/>
        <v>'778</v>
      </c>
      <c r="AI2850" s="1"/>
      <c r="AM2850" s="1" t="s">
        <v>5150</v>
      </c>
    </row>
    <row r="2851" spans="1:39" x14ac:dyDescent="0.2">
      <c r="A2851" s="21" t="s">
        <v>5152</v>
      </c>
      <c r="B2851" s="21" t="s">
        <v>5153</v>
      </c>
      <c r="C2851" s="58">
        <v>0</v>
      </c>
      <c r="D2851" s="58">
        <v>0</v>
      </c>
      <c r="E2851" s="58">
        <v>0</v>
      </c>
      <c r="F2851" s="58">
        <v>62978.84</v>
      </c>
      <c r="G2851" s="58">
        <v>0</v>
      </c>
      <c r="H2851" s="58">
        <v>62978.84</v>
      </c>
      <c r="I2851" s="58">
        <v>0</v>
      </c>
      <c r="J2851" s="58">
        <v>62978.84</v>
      </c>
      <c r="K2851" s="57">
        <f t="shared" si="141"/>
        <v>-62978.84</v>
      </c>
      <c r="L2851" s="21" t="s">
        <v>6745</v>
      </c>
      <c r="M2851" s="63">
        <v>7</v>
      </c>
      <c r="N2851" s="21" t="s">
        <v>6803</v>
      </c>
      <c r="O2851" s="21" t="s">
        <v>6488</v>
      </c>
      <c r="U2851" s="1" t="str">
        <f t="shared" si="142"/>
        <v>'778</v>
      </c>
      <c r="AI2851" s="1"/>
      <c r="AM2851" s="1" t="s">
        <v>5152</v>
      </c>
    </row>
    <row r="2852" spans="1:39" x14ac:dyDescent="0.2">
      <c r="A2852" s="21" t="s">
        <v>5154</v>
      </c>
      <c r="B2852" s="21" t="s">
        <v>5155</v>
      </c>
      <c r="C2852" s="58">
        <v>0</v>
      </c>
      <c r="D2852" s="58">
        <v>0</v>
      </c>
      <c r="E2852" s="58">
        <v>0</v>
      </c>
      <c r="F2852" s="58">
        <v>69606</v>
      </c>
      <c r="G2852" s="58">
        <v>0</v>
      </c>
      <c r="H2852" s="58">
        <v>69606</v>
      </c>
      <c r="I2852" s="58">
        <v>0</v>
      </c>
      <c r="J2852" s="58">
        <v>69606</v>
      </c>
      <c r="K2852" s="57">
        <f t="shared" si="141"/>
        <v>-69606</v>
      </c>
      <c r="L2852" s="21" t="s">
        <v>6745</v>
      </c>
      <c r="M2852" s="63">
        <v>7</v>
      </c>
      <c r="N2852" s="21" t="s">
        <v>6803</v>
      </c>
      <c r="O2852" s="21" t="s">
        <v>6488</v>
      </c>
      <c r="U2852" s="1" t="str">
        <f t="shared" si="142"/>
        <v>'778</v>
      </c>
      <c r="AI2852" s="1"/>
      <c r="AM2852" s="1" t="s">
        <v>5154</v>
      </c>
    </row>
    <row r="2853" spans="1:39" x14ac:dyDescent="0.2">
      <c r="A2853" s="21" t="s">
        <v>5156</v>
      </c>
      <c r="B2853" s="21" t="s">
        <v>5157</v>
      </c>
      <c r="C2853" s="58">
        <v>0</v>
      </c>
      <c r="D2853" s="58">
        <v>0</v>
      </c>
      <c r="E2853" s="58">
        <v>0</v>
      </c>
      <c r="F2853" s="58">
        <v>145896.32999999999</v>
      </c>
      <c r="G2853" s="58">
        <v>0</v>
      </c>
      <c r="H2853" s="58">
        <v>145896.32999999999</v>
      </c>
      <c r="I2853" s="58">
        <v>0</v>
      </c>
      <c r="J2853" s="58">
        <v>145896.32999999999</v>
      </c>
      <c r="K2853" s="57">
        <f t="shared" si="141"/>
        <v>-145896.32999999999</v>
      </c>
      <c r="L2853" s="21" t="s">
        <v>6745</v>
      </c>
      <c r="M2853" s="63">
        <v>7</v>
      </c>
      <c r="N2853" s="21" t="s">
        <v>6803</v>
      </c>
      <c r="O2853" s="21" t="s">
        <v>6488</v>
      </c>
      <c r="U2853" s="1" t="str">
        <f t="shared" si="142"/>
        <v>'778</v>
      </c>
      <c r="AI2853" s="1"/>
      <c r="AM2853" s="1" t="s">
        <v>5156</v>
      </c>
    </row>
    <row r="2854" spans="1:39" x14ac:dyDescent="0.2">
      <c r="A2854" s="21" t="s">
        <v>5158</v>
      </c>
      <c r="B2854" s="21" t="s">
        <v>5159</v>
      </c>
      <c r="C2854" s="58">
        <v>0</v>
      </c>
      <c r="D2854" s="58">
        <v>0</v>
      </c>
      <c r="E2854" s="58">
        <v>0</v>
      </c>
      <c r="F2854" s="58">
        <v>165195.35999999999</v>
      </c>
      <c r="G2854" s="58">
        <v>0</v>
      </c>
      <c r="H2854" s="58">
        <v>165195.35999999999</v>
      </c>
      <c r="I2854" s="58">
        <v>0</v>
      </c>
      <c r="J2854" s="58">
        <v>165195.35999999999</v>
      </c>
      <c r="K2854" s="57">
        <f t="shared" si="141"/>
        <v>-165195.35999999999</v>
      </c>
      <c r="L2854" s="21" t="s">
        <v>6745</v>
      </c>
      <c r="M2854" s="63">
        <v>7</v>
      </c>
      <c r="N2854" s="21" t="s">
        <v>6803</v>
      </c>
      <c r="O2854" s="21" t="s">
        <v>6488</v>
      </c>
      <c r="U2854" s="1" t="str">
        <f t="shared" si="142"/>
        <v>'778</v>
      </c>
      <c r="AI2854" s="1"/>
      <c r="AM2854" s="1" t="s">
        <v>5158</v>
      </c>
    </row>
    <row r="2855" spans="1:39" x14ac:dyDescent="0.2">
      <c r="A2855" s="21" t="s">
        <v>5160</v>
      </c>
      <c r="B2855" s="21" t="s">
        <v>5161</v>
      </c>
      <c r="C2855" s="58">
        <v>0</v>
      </c>
      <c r="D2855" s="58">
        <v>0</v>
      </c>
      <c r="E2855" s="58">
        <v>0</v>
      </c>
      <c r="F2855" s="58">
        <v>16396.72</v>
      </c>
      <c r="G2855" s="58">
        <v>0</v>
      </c>
      <c r="H2855" s="58">
        <v>16396.72</v>
      </c>
      <c r="I2855" s="58">
        <v>0</v>
      </c>
      <c r="J2855" s="58">
        <v>16396.72</v>
      </c>
      <c r="K2855" s="57">
        <f t="shared" si="141"/>
        <v>-16396.72</v>
      </c>
      <c r="L2855" s="21" t="s">
        <v>6745</v>
      </c>
      <c r="M2855" s="63">
        <v>7</v>
      </c>
      <c r="N2855" s="21" t="s">
        <v>6803</v>
      </c>
      <c r="O2855" s="21" t="s">
        <v>6488</v>
      </c>
      <c r="U2855" s="1" t="str">
        <f t="shared" si="142"/>
        <v>'778</v>
      </c>
      <c r="AI2855" s="1"/>
      <c r="AM2855" s="1" t="s">
        <v>5160</v>
      </c>
    </row>
    <row r="2856" spans="1:39" x14ac:dyDescent="0.2">
      <c r="A2856" s="21" t="s">
        <v>5162</v>
      </c>
      <c r="B2856" s="21" t="s">
        <v>5163</v>
      </c>
      <c r="C2856" s="58">
        <v>0</v>
      </c>
      <c r="D2856" s="58">
        <v>0</v>
      </c>
      <c r="E2856" s="58">
        <v>0</v>
      </c>
      <c r="F2856" s="58">
        <v>15049.91</v>
      </c>
      <c r="G2856" s="58">
        <v>0</v>
      </c>
      <c r="H2856" s="58">
        <v>15049.91</v>
      </c>
      <c r="I2856" s="58">
        <v>0</v>
      </c>
      <c r="J2856" s="58">
        <v>15049.91</v>
      </c>
      <c r="K2856" s="57">
        <f t="shared" si="141"/>
        <v>-15049.91</v>
      </c>
      <c r="L2856" s="21" t="s">
        <v>6745</v>
      </c>
      <c r="M2856" s="63">
        <v>7</v>
      </c>
      <c r="N2856" s="21" t="s">
        <v>6803</v>
      </c>
      <c r="O2856" s="21" t="s">
        <v>6488</v>
      </c>
      <c r="U2856" s="1" t="str">
        <f t="shared" si="142"/>
        <v>'778</v>
      </c>
      <c r="AI2856" s="1"/>
      <c r="AM2856" s="1" t="s">
        <v>5162</v>
      </c>
    </row>
    <row r="2857" spans="1:39" x14ac:dyDescent="0.2">
      <c r="A2857" s="21" t="s">
        <v>5164</v>
      </c>
      <c r="B2857" s="21" t="s">
        <v>5165</v>
      </c>
      <c r="C2857" s="58">
        <v>0</v>
      </c>
      <c r="D2857" s="58">
        <v>0</v>
      </c>
      <c r="E2857" s="58">
        <v>0</v>
      </c>
      <c r="F2857" s="58">
        <v>709.58</v>
      </c>
      <c r="G2857" s="58">
        <v>0</v>
      </c>
      <c r="H2857" s="58">
        <v>709.58</v>
      </c>
      <c r="I2857" s="58">
        <v>0</v>
      </c>
      <c r="J2857" s="58">
        <v>709.58</v>
      </c>
      <c r="K2857" s="57">
        <f t="shared" si="141"/>
        <v>-709.58</v>
      </c>
      <c r="L2857" s="21" t="s">
        <v>6745</v>
      </c>
      <c r="M2857" s="63">
        <v>7</v>
      </c>
      <c r="N2857" s="21" t="s">
        <v>6803</v>
      </c>
      <c r="O2857" s="21" t="s">
        <v>6488</v>
      </c>
      <c r="U2857" s="1" t="str">
        <f t="shared" si="142"/>
        <v>'778</v>
      </c>
      <c r="AI2857" s="1"/>
      <c r="AM2857" s="1" t="s">
        <v>5164</v>
      </c>
    </row>
    <row r="2858" spans="1:39" x14ac:dyDescent="0.2">
      <c r="A2858" s="21" t="s">
        <v>5166</v>
      </c>
      <c r="B2858" s="21" t="s">
        <v>5167</v>
      </c>
      <c r="C2858" s="58">
        <v>0</v>
      </c>
      <c r="D2858" s="58">
        <v>0</v>
      </c>
      <c r="E2858" s="58">
        <v>0</v>
      </c>
      <c r="F2858" s="58">
        <v>888.91</v>
      </c>
      <c r="G2858" s="58">
        <v>0</v>
      </c>
      <c r="H2858" s="58">
        <v>888.91</v>
      </c>
      <c r="I2858" s="58">
        <v>0</v>
      </c>
      <c r="J2858" s="58">
        <v>888.91</v>
      </c>
      <c r="K2858" s="57">
        <f t="shared" si="141"/>
        <v>-888.91</v>
      </c>
      <c r="L2858" s="21" t="s">
        <v>6745</v>
      </c>
      <c r="M2858" s="63">
        <v>7</v>
      </c>
      <c r="N2858" s="21" t="s">
        <v>6803</v>
      </c>
      <c r="O2858" s="21" t="s">
        <v>6488</v>
      </c>
      <c r="U2858" s="1" t="str">
        <f t="shared" si="142"/>
        <v>'778</v>
      </c>
      <c r="AI2858" s="1"/>
      <c r="AM2858" s="1" t="s">
        <v>5166</v>
      </c>
    </row>
    <row r="2859" spans="1:39" x14ac:dyDescent="0.2">
      <c r="A2859" s="21" t="s">
        <v>5168</v>
      </c>
      <c r="B2859" s="21" t="s">
        <v>5169</v>
      </c>
      <c r="C2859" s="58">
        <v>0</v>
      </c>
      <c r="D2859" s="58">
        <v>0</v>
      </c>
      <c r="E2859" s="58">
        <v>0</v>
      </c>
      <c r="F2859" s="58">
        <v>2355.11</v>
      </c>
      <c r="G2859" s="58">
        <v>0</v>
      </c>
      <c r="H2859" s="58">
        <v>2355.11</v>
      </c>
      <c r="I2859" s="58">
        <v>0</v>
      </c>
      <c r="J2859" s="58">
        <v>2355.11</v>
      </c>
      <c r="K2859" s="57">
        <f t="shared" si="141"/>
        <v>-2355.11</v>
      </c>
      <c r="L2859" s="21" t="s">
        <v>6745</v>
      </c>
      <c r="M2859" s="63">
        <v>7</v>
      </c>
      <c r="N2859" s="21" t="s">
        <v>6803</v>
      </c>
      <c r="O2859" s="21" t="s">
        <v>6488</v>
      </c>
      <c r="U2859" s="1" t="str">
        <f t="shared" si="142"/>
        <v>'778</v>
      </c>
      <c r="AI2859" s="1"/>
      <c r="AM2859" s="1" t="s">
        <v>5168</v>
      </c>
    </row>
    <row r="2860" spans="1:39" x14ac:dyDescent="0.2">
      <c r="A2860" s="21" t="s">
        <v>5170</v>
      </c>
      <c r="B2860" s="21" t="s">
        <v>5171</v>
      </c>
      <c r="C2860" s="58">
        <v>0</v>
      </c>
      <c r="D2860" s="58">
        <v>0</v>
      </c>
      <c r="E2860" s="58">
        <v>0</v>
      </c>
      <c r="F2860" s="58">
        <v>1110.53</v>
      </c>
      <c r="G2860" s="58">
        <v>0</v>
      </c>
      <c r="H2860" s="58">
        <v>1110.53</v>
      </c>
      <c r="I2860" s="58">
        <v>0</v>
      </c>
      <c r="J2860" s="58">
        <v>1110.53</v>
      </c>
      <c r="K2860" s="57">
        <f t="shared" si="141"/>
        <v>-1110.53</v>
      </c>
      <c r="L2860" s="21" t="s">
        <v>6745</v>
      </c>
      <c r="M2860" s="63">
        <v>7</v>
      </c>
      <c r="N2860" s="21" t="s">
        <v>6803</v>
      </c>
      <c r="O2860" s="21" t="s">
        <v>6488</v>
      </c>
      <c r="U2860" s="1" t="str">
        <f t="shared" si="142"/>
        <v>'778</v>
      </c>
      <c r="AI2860" s="1"/>
      <c r="AM2860" s="1" t="s">
        <v>5170</v>
      </c>
    </row>
    <row r="2861" spans="1:39" x14ac:dyDescent="0.2">
      <c r="A2861" s="21" t="s">
        <v>5172</v>
      </c>
      <c r="B2861" s="21" t="s">
        <v>5173</v>
      </c>
      <c r="C2861" s="58">
        <v>0</v>
      </c>
      <c r="D2861" s="58">
        <v>0</v>
      </c>
      <c r="E2861" s="58">
        <v>0</v>
      </c>
      <c r="F2861" s="58">
        <v>4072.72</v>
      </c>
      <c r="G2861" s="58">
        <v>0</v>
      </c>
      <c r="H2861" s="58">
        <v>4072.72</v>
      </c>
      <c r="I2861" s="58">
        <v>0</v>
      </c>
      <c r="J2861" s="58">
        <v>4072.72</v>
      </c>
      <c r="K2861" s="57">
        <f t="shared" si="141"/>
        <v>-4072.72</v>
      </c>
      <c r="L2861" s="21" t="s">
        <v>6745</v>
      </c>
      <c r="M2861" s="63">
        <v>7</v>
      </c>
      <c r="N2861" s="21" t="s">
        <v>6803</v>
      </c>
      <c r="O2861" s="21" t="s">
        <v>6488</v>
      </c>
      <c r="U2861" s="1" t="str">
        <f t="shared" si="142"/>
        <v>'778</v>
      </c>
      <c r="AI2861" s="1"/>
      <c r="AM2861" s="1" t="s">
        <v>5172</v>
      </c>
    </row>
    <row r="2862" spans="1:39" x14ac:dyDescent="0.2">
      <c r="A2862" s="21" t="s">
        <v>5174</v>
      </c>
      <c r="B2862" s="21" t="s">
        <v>5175</v>
      </c>
      <c r="C2862" s="58">
        <v>0</v>
      </c>
      <c r="D2862" s="58">
        <v>0</v>
      </c>
      <c r="E2862" s="58">
        <v>0</v>
      </c>
      <c r="F2862" s="58">
        <v>8903.2900000000009</v>
      </c>
      <c r="G2862" s="58">
        <v>0</v>
      </c>
      <c r="H2862" s="58">
        <v>8903.2900000000009</v>
      </c>
      <c r="I2862" s="58">
        <v>0</v>
      </c>
      <c r="J2862" s="58">
        <v>8903.2900000000009</v>
      </c>
      <c r="K2862" s="57">
        <f t="shared" si="141"/>
        <v>-8903.2900000000009</v>
      </c>
      <c r="L2862" s="21" t="s">
        <v>6745</v>
      </c>
      <c r="M2862" s="63">
        <v>7</v>
      </c>
      <c r="N2862" s="21" t="s">
        <v>6803</v>
      </c>
      <c r="O2862" s="21" t="s">
        <v>6488</v>
      </c>
      <c r="U2862" s="1" t="str">
        <f t="shared" si="142"/>
        <v>'778</v>
      </c>
      <c r="AI2862" s="1"/>
      <c r="AM2862" s="1" t="s">
        <v>5174</v>
      </c>
    </row>
    <row r="2863" spans="1:39" x14ac:dyDescent="0.2">
      <c r="A2863" s="21" t="s">
        <v>6408</v>
      </c>
      <c r="B2863" s="21" t="s">
        <v>6409</v>
      </c>
      <c r="C2863" s="58">
        <v>0</v>
      </c>
      <c r="D2863" s="58">
        <v>0</v>
      </c>
      <c r="E2863" s="58">
        <v>0</v>
      </c>
      <c r="F2863" s="58">
        <v>155.08000000000001</v>
      </c>
      <c r="G2863" s="58">
        <v>0</v>
      </c>
      <c r="H2863" s="58">
        <v>155.08000000000001</v>
      </c>
      <c r="I2863" s="58">
        <v>0</v>
      </c>
      <c r="J2863" s="58">
        <v>155.08000000000001</v>
      </c>
      <c r="K2863" s="57">
        <f t="shared" si="141"/>
        <v>-155.08000000000001</v>
      </c>
      <c r="L2863" s="21" t="s">
        <v>6745</v>
      </c>
      <c r="M2863" s="63">
        <v>7</v>
      </c>
      <c r="N2863" s="21" t="s">
        <v>6803</v>
      </c>
      <c r="O2863" s="21" t="s">
        <v>6488</v>
      </c>
      <c r="U2863" s="1" t="str">
        <f t="shared" si="142"/>
        <v>'778</v>
      </c>
      <c r="AI2863" s="1"/>
      <c r="AM2863" s="1" t="e">
        <v>#N/A</v>
      </c>
    </row>
    <row r="2864" spans="1:39" x14ac:dyDescent="0.2">
      <c r="A2864" s="21" t="s">
        <v>5176</v>
      </c>
      <c r="B2864" s="21" t="s">
        <v>5177</v>
      </c>
      <c r="C2864" s="58">
        <v>0</v>
      </c>
      <c r="D2864" s="58">
        <v>0</v>
      </c>
      <c r="E2864" s="58">
        <v>0</v>
      </c>
      <c r="F2864" s="58">
        <v>5893.45</v>
      </c>
      <c r="G2864" s="58">
        <v>0</v>
      </c>
      <c r="H2864" s="58">
        <v>5893.45</v>
      </c>
      <c r="I2864" s="58">
        <v>0</v>
      </c>
      <c r="J2864" s="58">
        <v>5893.45</v>
      </c>
      <c r="K2864" s="57">
        <f t="shared" si="141"/>
        <v>-5893.45</v>
      </c>
      <c r="L2864" s="21" t="s">
        <v>6745</v>
      </c>
      <c r="M2864" s="63">
        <v>7</v>
      </c>
      <c r="N2864" s="21" t="s">
        <v>6803</v>
      </c>
      <c r="O2864" s="21" t="s">
        <v>6488</v>
      </c>
      <c r="U2864" s="1" t="str">
        <f t="shared" si="142"/>
        <v>'778</v>
      </c>
      <c r="AI2864" s="1"/>
      <c r="AM2864" s="1" t="s">
        <v>5176</v>
      </c>
    </row>
    <row r="2865" spans="1:39" x14ac:dyDescent="0.2">
      <c r="A2865" s="21" t="s">
        <v>5178</v>
      </c>
      <c r="B2865" s="21" t="s">
        <v>5179</v>
      </c>
      <c r="C2865" s="58">
        <v>0</v>
      </c>
      <c r="D2865" s="58">
        <v>0</v>
      </c>
      <c r="E2865" s="58">
        <v>0</v>
      </c>
      <c r="F2865" s="58">
        <v>28313.31</v>
      </c>
      <c r="G2865" s="58">
        <v>0</v>
      </c>
      <c r="H2865" s="58">
        <v>28313.31</v>
      </c>
      <c r="I2865" s="58">
        <v>0</v>
      </c>
      <c r="J2865" s="58">
        <v>28313.31</v>
      </c>
      <c r="K2865" s="57">
        <f t="shared" si="141"/>
        <v>-28313.31</v>
      </c>
      <c r="L2865" s="21" t="s">
        <v>6745</v>
      </c>
      <c r="M2865" s="63">
        <v>7</v>
      </c>
      <c r="N2865" s="21" t="s">
        <v>6803</v>
      </c>
      <c r="O2865" s="21" t="s">
        <v>6488</v>
      </c>
      <c r="U2865" s="1" t="str">
        <f t="shared" si="142"/>
        <v>'778</v>
      </c>
      <c r="AI2865" s="1"/>
      <c r="AM2865" s="1" t="s">
        <v>5178</v>
      </c>
    </row>
    <row r="2866" spans="1:39" x14ac:dyDescent="0.2">
      <c r="A2866" s="21" t="s">
        <v>5180</v>
      </c>
      <c r="B2866" s="21" t="s">
        <v>5181</v>
      </c>
      <c r="C2866" s="58">
        <v>0</v>
      </c>
      <c r="D2866" s="58">
        <v>0</v>
      </c>
      <c r="E2866" s="58">
        <v>0</v>
      </c>
      <c r="F2866" s="58">
        <v>20709.45</v>
      </c>
      <c r="G2866" s="58">
        <v>0</v>
      </c>
      <c r="H2866" s="58">
        <v>20709.45</v>
      </c>
      <c r="I2866" s="58">
        <v>0</v>
      </c>
      <c r="J2866" s="58">
        <v>20709.45</v>
      </c>
      <c r="K2866" s="57">
        <f t="shared" si="141"/>
        <v>-20709.45</v>
      </c>
      <c r="L2866" s="21" t="s">
        <v>6745</v>
      </c>
      <c r="M2866" s="63">
        <v>7</v>
      </c>
      <c r="N2866" s="21" t="s">
        <v>6803</v>
      </c>
      <c r="O2866" s="21" t="s">
        <v>6488</v>
      </c>
      <c r="U2866" s="1" t="str">
        <f t="shared" si="142"/>
        <v>'778</v>
      </c>
      <c r="AI2866" s="1"/>
      <c r="AM2866" s="1" t="s">
        <v>5180</v>
      </c>
    </row>
    <row r="2867" spans="1:39" x14ac:dyDescent="0.2">
      <c r="A2867" s="21" t="s">
        <v>5182</v>
      </c>
      <c r="B2867" s="21" t="s">
        <v>5183</v>
      </c>
      <c r="C2867" s="58">
        <v>0</v>
      </c>
      <c r="D2867" s="58">
        <v>0</v>
      </c>
      <c r="E2867" s="58">
        <v>0</v>
      </c>
      <c r="F2867" s="58">
        <v>314.14999999999998</v>
      </c>
      <c r="G2867" s="58">
        <v>0</v>
      </c>
      <c r="H2867" s="58">
        <v>314.14999999999998</v>
      </c>
      <c r="I2867" s="58">
        <v>0</v>
      </c>
      <c r="J2867" s="58">
        <v>314.14999999999998</v>
      </c>
      <c r="K2867" s="57">
        <f t="shared" si="141"/>
        <v>-314.14999999999998</v>
      </c>
      <c r="L2867" s="21" t="s">
        <v>6491</v>
      </c>
      <c r="M2867" s="63">
        <v>6</v>
      </c>
      <c r="N2867" s="21" t="s">
        <v>6807</v>
      </c>
      <c r="O2867" s="21" t="s">
        <v>6491</v>
      </c>
      <c r="U2867" s="1" t="str">
        <f t="shared" si="142"/>
        <v>'780</v>
      </c>
      <c r="AI2867" s="1"/>
      <c r="AM2867" s="1" t="s">
        <v>5182</v>
      </c>
    </row>
    <row r="2868" spans="1:39" x14ac:dyDescent="0.2">
      <c r="A2868" s="21" t="s">
        <v>5184</v>
      </c>
      <c r="B2868" s="21" t="s">
        <v>5185</v>
      </c>
      <c r="C2868" s="58">
        <v>0</v>
      </c>
      <c r="D2868" s="58">
        <v>0</v>
      </c>
      <c r="E2868" s="58">
        <v>0</v>
      </c>
      <c r="F2868" s="58">
        <v>1720479.39</v>
      </c>
      <c r="G2868" s="58">
        <v>0</v>
      </c>
      <c r="H2868" s="58">
        <v>1720479.39</v>
      </c>
      <c r="I2868" s="58">
        <v>0</v>
      </c>
      <c r="J2868" s="58">
        <v>1720479.39</v>
      </c>
      <c r="K2868" s="57">
        <f t="shared" si="141"/>
        <v>-1720479.39</v>
      </c>
      <c r="L2868" s="21" t="s">
        <v>6491</v>
      </c>
      <c r="M2868" s="63">
        <v>6</v>
      </c>
      <c r="N2868" s="21" t="s">
        <v>6807</v>
      </c>
      <c r="O2868" s="21" t="s">
        <v>6491</v>
      </c>
      <c r="U2868" s="1" t="str">
        <f t="shared" si="142"/>
        <v>'780</v>
      </c>
      <c r="AI2868" s="1"/>
      <c r="AM2868" s="1" t="s">
        <v>5184</v>
      </c>
    </row>
    <row r="2869" spans="1:39" x14ac:dyDescent="0.2">
      <c r="A2869" s="21" t="s">
        <v>5186</v>
      </c>
      <c r="B2869" s="21" t="s">
        <v>5187</v>
      </c>
      <c r="C2869" s="58">
        <v>0</v>
      </c>
      <c r="D2869" s="58">
        <v>0</v>
      </c>
      <c r="E2869" s="58">
        <v>0</v>
      </c>
      <c r="F2869" s="58">
        <v>957420.37</v>
      </c>
      <c r="G2869" s="58">
        <v>0</v>
      </c>
      <c r="H2869" s="58">
        <v>957420.37</v>
      </c>
      <c r="I2869" s="58">
        <v>0</v>
      </c>
      <c r="J2869" s="58">
        <v>957420.37</v>
      </c>
      <c r="K2869" s="57">
        <f t="shared" si="141"/>
        <v>-957420.37</v>
      </c>
      <c r="L2869" s="21" t="s">
        <v>6491</v>
      </c>
      <c r="M2869" s="63">
        <v>6</v>
      </c>
      <c r="N2869" s="21" t="s">
        <v>6807</v>
      </c>
      <c r="O2869" s="21" t="s">
        <v>6491</v>
      </c>
      <c r="U2869" s="1" t="str">
        <f t="shared" si="142"/>
        <v>'780</v>
      </c>
      <c r="AI2869" s="1"/>
      <c r="AM2869" s="1" t="s">
        <v>5186</v>
      </c>
    </row>
    <row r="2870" spans="1:39" x14ac:dyDescent="0.2">
      <c r="A2870" s="21" t="s">
        <v>5188</v>
      </c>
      <c r="B2870" s="21" t="s">
        <v>5189</v>
      </c>
      <c r="C2870" s="58">
        <v>0</v>
      </c>
      <c r="D2870" s="58">
        <v>0</v>
      </c>
      <c r="E2870" s="58">
        <v>0</v>
      </c>
      <c r="F2870" s="58">
        <v>1548488.32</v>
      </c>
      <c r="G2870" s="58">
        <v>0</v>
      </c>
      <c r="H2870" s="58">
        <v>1548488.32</v>
      </c>
      <c r="I2870" s="58">
        <v>0</v>
      </c>
      <c r="J2870" s="58">
        <v>1548488.32</v>
      </c>
      <c r="K2870" s="57">
        <f t="shared" si="141"/>
        <v>-1548488.32</v>
      </c>
      <c r="L2870" s="21" t="s">
        <v>6491</v>
      </c>
      <c r="M2870" s="63">
        <v>6</v>
      </c>
      <c r="N2870" s="21" t="s">
        <v>6807</v>
      </c>
      <c r="O2870" s="21" t="s">
        <v>6491</v>
      </c>
      <c r="U2870" s="1" t="str">
        <f t="shared" si="142"/>
        <v>'780</v>
      </c>
      <c r="AI2870" s="1"/>
      <c r="AM2870" s="1" t="s">
        <v>5188</v>
      </c>
    </row>
    <row r="2871" spans="1:39" x14ac:dyDescent="0.2">
      <c r="A2871" s="21" t="s">
        <v>5190</v>
      </c>
      <c r="B2871" s="21" t="s">
        <v>5191</v>
      </c>
      <c r="C2871" s="58">
        <v>0</v>
      </c>
      <c r="D2871" s="58">
        <v>0</v>
      </c>
      <c r="E2871" s="58">
        <v>0</v>
      </c>
      <c r="F2871" s="58">
        <v>5502.84</v>
      </c>
      <c r="G2871" s="58">
        <v>0</v>
      </c>
      <c r="H2871" s="58">
        <v>5502.84</v>
      </c>
      <c r="I2871" s="58">
        <v>0</v>
      </c>
      <c r="J2871" s="58">
        <v>5502.84</v>
      </c>
      <c r="K2871" s="57">
        <f t="shared" si="141"/>
        <v>-5502.84</v>
      </c>
      <c r="L2871" s="21" t="s">
        <v>6491</v>
      </c>
      <c r="M2871" s="63">
        <v>6</v>
      </c>
      <c r="N2871" s="21" t="s">
        <v>6807</v>
      </c>
      <c r="O2871" s="21" t="s">
        <v>6491</v>
      </c>
      <c r="U2871" s="1" t="str">
        <f t="shared" si="142"/>
        <v>'780</v>
      </c>
      <c r="AI2871" s="1"/>
      <c r="AM2871" s="1" t="s">
        <v>5190</v>
      </c>
    </row>
    <row r="2872" spans="1:39" x14ac:dyDescent="0.2">
      <c r="A2872" s="21" t="s">
        <v>5192</v>
      </c>
      <c r="B2872" s="21" t="s">
        <v>5193</v>
      </c>
      <c r="C2872" s="58">
        <v>0</v>
      </c>
      <c r="D2872" s="58">
        <v>0</v>
      </c>
      <c r="E2872" s="58">
        <v>0</v>
      </c>
      <c r="F2872" s="58">
        <v>175666.07</v>
      </c>
      <c r="G2872" s="58">
        <v>0</v>
      </c>
      <c r="H2872" s="58">
        <v>175666.07</v>
      </c>
      <c r="I2872" s="58">
        <v>0</v>
      </c>
      <c r="J2872" s="58">
        <v>175666.07</v>
      </c>
      <c r="K2872" s="57">
        <f t="shared" si="141"/>
        <v>-175666.07</v>
      </c>
      <c r="L2872" s="21" t="s">
        <v>6491</v>
      </c>
      <c r="M2872" s="63">
        <v>6</v>
      </c>
      <c r="N2872" s="21" t="s">
        <v>6807</v>
      </c>
      <c r="O2872" s="21" t="s">
        <v>6491</v>
      </c>
      <c r="U2872" s="1" t="str">
        <f t="shared" si="142"/>
        <v>'780</v>
      </c>
      <c r="AI2872" s="1"/>
      <c r="AM2872" s="1" t="s">
        <v>5192</v>
      </c>
    </row>
    <row r="2873" spans="1:39" x14ac:dyDescent="0.2">
      <c r="A2873" s="21" t="s">
        <v>5194</v>
      </c>
      <c r="B2873" s="21" t="s">
        <v>5195</v>
      </c>
      <c r="C2873" s="58">
        <v>0</v>
      </c>
      <c r="D2873" s="58">
        <v>0</v>
      </c>
      <c r="E2873" s="58">
        <v>0</v>
      </c>
      <c r="F2873" s="58">
        <v>381505.02</v>
      </c>
      <c r="G2873" s="58">
        <v>0</v>
      </c>
      <c r="H2873" s="58">
        <v>381505.02</v>
      </c>
      <c r="I2873" s="58">
        <v>0</v>
      </c>
      <c r="J2873" s="58">
        <v>381505.02</v>
      </c>
      <c r="K2873" s="57">
        <f t="shared" si="141"/>
        <v>-381505.02</v>
      </c>
      <c r="L2873" s="21" t="s">
        <v>6491</v>
      </c>
      <c r="M2873" s="63">
        <v>6</v>
      </c>
      <c r="N2873" s="21" t="s">
        <v>6807</v>
      </c>
      <c r="O2873" s="21" t="s">
        <v>6491</v>
      </c>
      <c r="U2873" s="1" t="str">
        <f t="shared" si="142"/>
        <v>'780</v>
      </c>
      <c r="AI2873" s="1"/>
      <c r="AM2873" s="1" t="s">
        <v>5194</v>
      </c>
    </row>
    <row r="2874" spans="1:39" x14ac:dyDescent="0.2">
      <c r="A2874" s="21" t="s">
        <v>5196</v>
      </c>
      <c r="B2874" s="21" t="s">
        <v>5197</v>
      </c>
      <c r="C2874" s="58">
        <v>0</v>
      </c>
      <c r="D2874" s="58">
        <v>0</v>
      </c>
      <c r="E2874" s="58">
        <v>0</v>
      </c>
      <c r="F2874" s="58">
        <v>0.01</v>
      </c>
      <c r="G2874" s="58">
        <v>0</v>
      </c>
      <c r="H2874" s="58">
        <v>0.01</v>
      </c>
      <c r="I2874" s="58">
        <v>0</v>
      </c>
      <c r="J2874" s="58">
        <v>0.01</v>
      </c>
      <c r="K2874" s="57">
        <f t="shared" si="141"/>
        <v>-0.01</v>
      </c>
      <c r="L2874" s="21" t="s">
        <v>6491</v>
      </c>
      <c r="M2874" s="63">
        <v>6</v>
      </c>
      <c r="N2874" s="21" t="s">
        <v>6807</v>
      </c>
      <c r="O2874" s="21" t="s">
        <v>6491</v>
      </c>
      <c r="U2874" s="1" t="str">
        <f t="shared" si="142"/>
        <v>'780</v>
      </c>
      <c r="AI2874" s="1"/>
      <c r="AM2874" s="1" t="s">
        <v>5196</v>
      </c>
    </row>
    <row r="2875" spans="1:39" x14ac:dyDescent="0.2">
      <c r="A2875" s="21" t="s">
        <v>5198</v>
      </c>
      <c r="B2875" s="21" t="s">
        <v>5199</v>
      </c>
      <c r="C2875" s="58">
        <v>0</v>
      </c>
      <c r="D2875" s="58">
        <v>0</v>
      </c>
      <c r="E2875" s="58">
        <v>0</v>
      </c>
      <c r="F2875" s="58">
        <v>1.43</v>
      </c>
      <c r="G2875" s="58">
        <v>0</v>
      </c>
      <c r="H2875" s="58">
        <v>1.43</v>
      </c>
      <c r="I2875" s="58">
        <v>0</v>
      </c>
      <c r="J2875" s="58">
        <v>1.43</v>
      </c>
      <c r="K2875" s="57">
        <f t="shared" si="141"/>
        <v>-1.43</v>
      </c>
      <c r="L2875" s="21" t="s">
        <v>6491</v>
      </c>
      <c r="M2875" s="63">
        <v>6</v>
      </c>
      <c r="N2875" s="21" t="s">
        <v>6807</v>
      </c>
      <c r="O2875" s="21" t="s">
        <v>6491</v>
      </c>
      <c r="U2875" s="1" t="str">
        <f t="shared" si="142"/>
        <v>'780</v>
      </c>
      <c r="AI2875" s="1"/>
      <c r="AM2875" s="1" t="s">
        <v>5198</v>
      </c>
    </row>
    <row r="2876" spans="1:39" x14ac:dyDescent="0.2">
      <c r="A2876" s="21" t="s">
        <v>5200</v>
      </c>
      <c r="B2876" s="21" t="s">
        <v>5201</v>
      </c>
      <c r="C2876" s="58">
        <v>0</v>
      </c>
      <c r="D2876" s="58">
        <v>0</v>
      </c>
      <c r="E2876" s="58">
        <v>0</v>
      </c>
      <c r="F2876" s="58">
        <v>0.7</v>
      </c>
      <c r="G2876" s="58">
        <v>0</v>
      </c>
      <c r="H2876" s="58">
        <v>0.7</v>
      </c>
      <c r="I2876" s="58">
        <v>0</v>
      </c>
      <c r="J2876" s="58">
        <v>0.7</v>
      </c>
      <c r="K2876" s="57">
        <f t="shared" si="141"/>
        <v>-0.7</v>
      </c>
      <c r="L2876" s="21" t="s">
        <v>6491</v>
      </c>
      <c r="M2876" s="63">
        <v>6</v>
      </c>
      <c r="N2876" s="21" t="s">
        <v>6807</v>
      </c>
      <c r="O2876" s="21" t="s">
        <v>6491</v>
      </c>
      <c r="U2876" s="1" t="str">
        <f t="shared" si="142"/>
        <v>'780</v>
      </c>
      <c r="AI2876" s="1"/>
      <c r="AM2876" s="1" t="s">
        <v>5200</v>
      </c>
    </row>
    <row r="2877" spans="1:39" x14ac:dyDescent="0.2">
      <c r="A2877" s="21" t="s">
        <v>5202</v>
      </c>
      <c r="B2877" s="21" t="s">
        <v>5203</v>
      </c>
      <c r="C2877" s="58">
        <v>0</v>
      </c>
      <c r="D2877" s="58">
        <v>0</v>
      </c>
      <c r="E2877" s="58">
        <v>0</v>
      </c>
      <c r="F2877" s="58">
        <v>0.26</v>
      </c>
      <c r="G2877" s="58">
        <v>0</v>
      </c>
      <c r="H2877" s="58">
        <v>0.26</v>
      </c>
      <c r="I2877" s="58">
        <v>0</v>
      </c>
      <c r="J2877" s="58">
        <v>0.26</v>
      </c>
      <c r="K2877" s="57">
        <f t="shared" si="141"/>
        <v>-0.26</v>
      </c>
      <c r="L2877" s="21" t="s">
        <v>6491</v>
      </c>
      <c r="M2877" s="63">
        <v>6</v>
      </c>
      <c r="N2877" s="21" t="s">
        <v>6807</v>
      </c>
      <c r="O2877" s="21" t="s">
        <v>6491</v>
      </c>
      <c r="U2877" s="1" t="str">
        <f t="shared" si="142"/>
        <v>'780</v>
      </c>
      <c r="AI2877" s="1"/>
      <c r="AM2877" s="1" t="s">
        <v>5202</v>
      </c>
    </row>
    <row r="2878" spans="1:39" x14ac:dyDescent="0.2">
      <c r="A2878" s="21" t="s">
        <v>5204</v>
      </c>
      <c r="B2878" s="21" t="s">
        <v>5205</v>
      </c>
      <c r="C2878" s="58">
        <v>0</v>
      </c>
      <c r="D2878" s="58">
        <v>0</v>
      </c>
      <c r="E2878" s="58">
        <v>0</v>
      </c>
      <c r="F2878" s="58">
        <v>28981.26</v>
      </c>
      <c r="G2878" s="58">
        <v>0</v>
      </c>
      <c r="H2878" s="58">
        <v>28981.26</v>
      </c>
      <c r="I2878" s="58">
        <v>0</v>
      </c>
      <c r="J2878" s="58">
        <v>28981.26</v>
      </c>
      <c r="K2878" s="57">
        <f t="shared" si="141"/>
        <v>-28981.26</v>
      </c>
      <c r="L2878" s="21" t="s">
        <v>6491</v>
      </c>
      <c r="M2878" s="63">
        <v>6</v>
      </c>
      <c r="N2878" s="21" t="s">
        <v>6807</v>
      </c>
      <c r="O2878" s="21" t="s">
        <v>6491</v>
      </c>
      <c r="U2878" s="1" t="str">
        <f t="shared" si="142"/>
        <v>'780</v>
      </c>
      <c r="AI2878" s="1"/>
      <c r="AM2878" s="1" t="s">
        <v>5204</v>
      </c>
    </row>
    <row r="2879" spans="1:39" x14ac:dyDescent="0.2">
      <c r="A2879" s="21" t="s">
        <v>5206</v>
      </c>
      <c r="B2879" s="21" t="s">
        <v>5207</v>
      </c>
      <c r="C2879" s="58">
        <v>0</v>
      </c>
      <c r="D2879" s="58">
        <v>0</v>
      </c>
      <c r="E2879" s="58">
        <v>0</v>
      </c>
      <c r="F2879" s="58">
        <v>9938.5300000000007</v>
      </c>
      <c r="G2879" s="58">
        <v>0</v>
      </c>
      <c r="H2879" s="58">
        <v>9938.5300000000007</v>
      </c>
      <c r="I2879" s="58">
        <v>0</v>
      </c>
      <c r="J2879" s="58">
        <v>9938.5300000000007</v>
      </c>
      <c r="K2879" s="57">
        <f t="shared" si="141"/>
        <v>-9938.5300000000007</v>
      </c>
      <c r="L2879" s="21" t="s">
        <v>6491</v>
      </c>
      <c r="M2879" s="63">
        <v>6</v>
      </c>
      <c r="N2879" s="21" t="s">
        <v>6807</v>
      </c>
      <c r="O2879" s="21" t="s">
        <v>6491</v>
      </c>
      <c r="U2879" s="1" t="str">
        <f t="shared" si="142"/>
        <v>'780</v>
      </c>
      <c r="AI2879" s="1"/>
      <c r="AM2879" s="1" t="s">
        <v>5206</v>
      </c>
    </row>
    <row r="2880" spans="1:39" x14ac:dyDescent="0.2">
      <c r="A2880" s="21" t="s">
        <v>6410</v>
      </c>
      <c r="B2880" s="21" t="s">
        <v>6411</v>
      </c>
      <c r="C2880" s="58">
        <v>0</v>
      </c>
      <c r="D2880" s="58">
        <v>0</v>
      </c>
      <c r="E2880" s="58">
        <v>0</v>
      </c>
      <c r="F2880" s="58">
        <v>0</v>
      </c>
      <c r="G2880" s="58">
        <v>0</v>
      </c>
      <c r="H2880" s="58">
        <v>0</v>
      </c>
      <c r="I2880" s="58">
        <v>0</v>
      </c>
      <c r="J2880" s="58">
        <v>0</v>
      </c>
      <c r="K2880" s="57">
        <f t="shared" si="141"/>
        <v>0</v>
      </c>
      <c r="L2880" s="21" t="s">
        <v>6491</v>
      </c>
      <c r="M2880" s="63">
        <v>6</v>
      </c>
      <c r="N2880" s="21" t="s">
        <v>6807</v>
      </c>
      <c r="O2880" s="21" t="s">
        <v>6491</v>
      </c>
      <c r="U2880" s="1" t="str">
        <f t="shared" si="142"/>
        <v>'780</v>
      </c>
      <c r="AI2880" s="1"/>
      <c r="AM2880" s="1" t="e">
        <v>#N/A</v>
      </c>
    </row>
    <row r="2881" spans="1:39" x14ac:dyDescent="0.2">
      <c r="A2881" s="21" t="s">
        <v>5208</v>
      </c>
      <c r="B2881" s="21" t="s">
        <v>5209</v>
      </c>
      <c r="C2881" s="58">
        <v>0</v>
      </c>
      <c r="D2881" s="58">
        <v>0</v>
      </c>
      <c r="E2881" s="58">
        <v>0</v>
      </c>
      <c r="F2881" s="58">
        <v>2158.2199999999998</v>
      </c>
      <c r="G2881" s="58">
        <v>0</v>
      </c>
      <c r="H2881" s="58">
        <v>2158.2199999999998</v>
      </c>
      <c r="I2881" s="58">
        <v>0</v>
      </c>
      <c r="J2881" s="58">
        <v>2158.2199999999998</v>
      </c>
      <c r="K2881" s="57">
        <f t="shared" si="141"/>
        <v>-2158.2199999999998</v>
      </c>
      <c r="L2881" s="21" t="s">
        <v>6491</v>
      </c>
      <c r="M2881" s="63">
        <v>6</v>
      </c>
      <c r="N2881" s="21" t="s">
        <v>6807</v>
      </c>
      <c r="O2881" s="21" t="s">
        <v>6491</v>
      </c>
      <c r="U2881" s="1" t="str">
        <f t="shared" si="142"/>
        <v>'780</v>
      </c>
      <c r="AI2881" s="1"/>
      <c r="AM2881" s="1" t="s">
        <v>5208</v>
      </c>
    </row>
    <row r="2882" spans="1:39" x14ac:dyDescent="0.2">
      <c r="A2882" s="21" t="s">
        <v>6412</v>
      </c>
      <c r="B2882" s="21" t="s">
        <v>6413</v>
      </c>
      <c r="C2882" s="58">
        <v>0</v>
      </c>
      <c r="D2882" s="58">
        <v>0</v>
      </c>
      <c r="E2882" s="58">
        <v>0</v>
      </c>
      <c r="F2882" s="58">
        <v>0</v>
      </c>
      <c r="G2882" s="58">
        <v>0</v>
      </c>
      <c r="H2882" s="58">
        <v>0</v>
      </c>
      <c r="I2882" s="58">
        <v>0</v>
      </c>
      <c r="J2882" s="58">
        <v>0</v>
      </c>
      <c r="K2882" s="57">
        <f t="shared" si="141"/>
        <v>0</v>
      </c>
      <c r="L2882" s="21" t="s">
        <v>6491</v>
      </c>
      <c r="M2882" s="63">
        <v>6</v>
      </c>
      <c r="N2882" s="21" t="s">
        <v>6807</v>
      </c>
      <c r="O2882" s="21" t="s">
        <v>6491</v>
      </c>
      <c r="U2882" s="1" t="str">
        <f t="shared" si="142"/>
        <v>'780</v>
      </c>
      <c r="AI2882" s="1"/>
      <c r="AM2882" s="1" t="e">
        <v>#N/A</v>
      </c>
    </row>
    <row r="2883" spans="1:39" x14ac:dyDescent="0.2">
      <c r="A2883" s="21" t="s">
        <v>5210</v>
      </c>
      <c r="B2883" s="21" t="s">
        <v>5211</v>
      </c>
      <c r="C2883" s="58">
        <v>0</v>
      </c>
      <c r="D2883" s="58">
        <v>0</v>
      </c>
      <c r="E2883" s="58">
        <v>0</v>
      </c>
      <c r="F2883" s="58">
        <v>3364255.35</v>
      </c>
      <c r="G2883" s="58">
        <v>0</v>
      </c>
      <c r="H2883" s="58">
        <v>3364255.35</v>
      </c>
      <c r="I2883" s="58">
        <v>0</v>
      </c>
      <c r="J2883" s="58">
        <v>3364255.35</v>
      </c>
      <c r="K2883" s="57">
        <f t="shared" si="141"/>
        <v>-3364255.35</v>
      </c>
      <c r="L2883" s="21" t="s">
        <v>6491</v>
      </c>
      <c r="M2883" s="63">
        <v>6</v>
      </c>
      <c r="N2883" s="21" t="s">
        <v>6807</v>
      </c>
      <c r="O2883" s="21" t="s">
        <v>6491</v>
      </c>
      <c r="U2883" s="1" t="str">
        <f t="shared" si="142"/>
        <v>'780</v>
      </c>
      <c r="AI2883" s="1"/>
      <c r="AM2883" s="1" t="s">
        <v>5210</v>
      </c>
    </row>
    <row r="2884" spans="1:39" x14ac:dyDescent="0.2">
      <c r="A2884" s="21" t="s">
        <v>6414</v>
      </c>
      <c r="B2884" s="21" t="s">
        <v>6415</v>
      </c>
      <c r="C2884" s="58">
        <v>0</v>
      </c>
      <c r="D2884" s="58">
        <v>0</v>
      </c>
      <c r="E2884" s="58">
        <v>147342443.41</v>
      </c>
      <c r="F2884" s="58">
        <v>0</v>
      </c>
      <c r="G2884" s="58">
        <v>147342443.41</v>
      </c>
      <c r="H2884" s="58">
        <v>0</v>
      </c>
      <c r="I2884" s="58">
        <v>147342443.41</v>
      </c>
      <c r="J2884" s="58">
        <v>0</v>
      </c>
      <c r="K2884" s="57">
        <f t="shared" si="141"/>
        <v>147342443.41</v>
      </c>
      <c r="L2884" s="21"/>
      <c r="M2884" s="1" t="s">
        <v>6922</v>
      </c>
      <c r="N2884" s="21"/>
      <c r="O2884" s="21"/>
      <c r="U2884" s="1" t="str">
        <f t="shared" si="142"/>
        <v>'790</v>
      </c>
      <c r="AI2884" s="1"/>
      <c r="AM2884" s="1" t="e">
        <v>#N/A</v>
      </c>
    </row>
    <row r="2885" spans="1:39" x14ac:dyDescent="0.2">
      <c r="A2885" s="1" t="s">
        <v>5212</v>
      </c>
      <c r="B2885" s="1" t="s">
        <v>5213</v>
      </c>
      <c r="C2885" s="57">
        <v>0</v>
      </c>
      <c r="D2885" s="57">
        <v>0</v>
      </c>
      <c r="E2885" s="58">
        <v>147342443.41</v>
      </c>
      <c r="F2885" s="58">
        <v>147342443.41</v>
      </c>
      <c r="G2885" s="57">
        <v>147342443.41</v>
      </c>
      <c r="H2885" s="57">
        <v>147342443.41</v>
      </c>
      <c r="I2885" s="57">
        <v>147342443.41</v>
      </c>
      <c r="J2885" s="57">
        <v>147342443.41</v>
      </c>
      <c r="K2885" s="57">
        <f t="shared" si="141"/>
        <v>0</v>
      </c>
      <c r="L2885" s="1" t="s">
        <v>6581</v>
      </c>
      <c r="M2885" s="1" t="s">
        <v>6934</v>
      </c>
      <c r="N2885" s="21" t="s">
        <v>6789</v>
      </c>
      <c r="O2885" s="1" t="s">
        <v>6581</v>
      </c>
      <c r="U2885" s="1" t="str">
        <f t="shared" si="142"/>
        <v>'7</v>
      </c>
      <c r="AI2885" s="1"/>
      <c r="AM2885" s="1" t="s">
        <v>5212</v>
      </c>
    </row>
    <row r="2886" spans="1:39" x14ac:dyDescent="0.2">
      <c r="A2886" s="1" t="s">
        <v>5214</v>
      </c>
      <c r="B2886" s="1" t="s">
        <v>5215</v>
      </c>
      <c r="C2886" s="57">
        <v>0</v>
      </c>
      <c r="D2886" s="57">
        <v>865000</v>
      </c>
      <c r="E2886" s="58">
        <v>0</v>
      </c>
      <c r="F2886" s="58">
        <v>0</v>
      </c>
      <c r="G2886" s="57">
        <v>0</v>
      </c>
      <c r="H2886" s="57">
        <v>865000</v>
      </c>
      <c r="I2886" s="57">
        <v>0</v>
      </c>
      <c r="J2886" s="57">
        <v>865000</v>
      </c>
      <c r="K2886" s="57">
        <f t="shared" si="141"/>
        <v>-865000</v>
      </c>
      <c r="L2886" s="1" t="s">
        <v>6579</v>
      </c>
      <c r="M2886" s="1" t="s">
        <v>6934</v>
      </c>
      <c r="N2886" s="21" t="s">
        <v>6789</v>
      </c>
      <c r="O2886" s="1" t="s">
        <v>6579</v>
      </c>
      <c r="U2886" s="1" t="str">
        <f t="shared" si="142"/>
        <v>'800</v>
      </c>
      <c r="AI2886" s="1"/>
      <c r="AM2886" s="1" t="s">
        <v>5214</v>
      </c>
    </row>
    <row r="2887" spans="1:39" x14ac:dyDescent="0.2">
      <c r="A2887" s="1" t="s">
        <v>5216</v>
      </c>
      <c r="B2887" s="1" t="s">
        <v>5217</v>
      </c>
      <c r="C2887" s="57">
        <v>0</v>
      </c>
      <c r="D2887" s="57">
        <v>6073000</v>
      </c>
      <c r="E2887" s="58">
        <v>0</v>
      </c>
      <c r="F2887" s="58">
        <v>0</v>
      </c>
      <c r="G2887" s="57">
        <v>0</v>
      </c>
      <c r="H2887" s="57">
        <v>6073000</v>
      </c>
      <c r="I2887" s="57">
        <v>0</v>
      </c>
      <c r="J2887" s="57">
        <v>6073000</v>
      </c>
      <c r="K2887" s="57">
        <f t="shared" ref="K2887:K2950" si="143">I2887-J2887</f>
        <v>-6073000</v>
      </c>
      <c r="L2887" s="1" t="s">
        <v>6579</v>
      </c>
      <c r="M2887" s="1" t="s">
        <v>6934</v>
      </c>
      <c r="N2887" s="21" t="s">
        <v>6789</v>
      </c>
      <c r="O2887" s="1" t="s">
        <v>6579</v>
      </c>
      <c r="U2887" s="1" t="str">
        <f t="shared" ref="U2887:U2950" si="144">LEFT(A2887,4)</f>
        <v>'800</v>
      </c>
      <c r="AI2887" s="1"/>
      <c r="AM2887" s="1" t="s">
        <v>5216</v>
      </c>
    </row>
    <row r="2888" spans="1:39" x14ac:dyDescent="0.2">
      <c r="A2888" s="1" t="s">
        <v>5218</v>
      </c>
      <c r="B2888" s="1" t="s">
        <v>5219</v>
      </c>
      <c r="C2888" s="57">
        <v>0</v>
      </c>
      <c r="D2888" s="57">
        <v>4000000</v>
      </c>
      <c r="E2888" s="58">
        <v>0</v>
      </c>
      <c r="F2888" s="58">
        <v>0</v>
      </c>
      <c r="G2888" s="57">
        <v>0</v>
      </c>
      <c r="H2888" s="57">
        <v>4000000</v>
      </c>
      <c r="I2888" s="57">
        <v>0</v>
      </c>
      <c r="J2888" s="57">
        <v>4000000</v>
      </c>
      <c r="K2888" s="57">
        <f t="shared" si="143"/>
        <v>-4000000</v>
      </c>
      <c r="L2888" s="1" t="s">
        <v>6579</v>
      </c>
      <c r="M2888" s="1" t="s">
        <v>6934</v>
      </c>
      <c r="N2888" s="21" t="s">
        <v>6789</v>
      </c>
      <c r="O2888" s="1" t="s">
        <v>6579</v>
      </c>
      <c r="U2888" s="1" t="str">
        <f t="shared" si="144"/>
        <v>'800</v>
      </c>
      <c r="AI2888" s="1"/>
      <c r="AM2888" s="1" t="s">
        <v>5218</v>
      </c>
    </row>
    <row r="2889" spans="1:39" x14ac:dyDescent="0.2">
      <c r="A2889" s="1" t="s">
        <v>5220</v>
      </c>
      <c r="B2889" s="1" t="s">
        <v>5221</v>
      </c>
      <c r="C2889" s="57">
        <v>0</v>
      </c>
      <c r="D2889" s="57">
        <v>450000</v>
      </c>
      <c r="E2889" s="58">
        <v>0</v>
      </c>
      <c r="F2889" s="58">
        <v>0</v>
      </c>
      <c r="G2889" s="57">
        <v>0</v>
      </c>
      <c r="H2889" s="57">
        <v>450000</v>
      </c>
      <c r="I2889" s="57">
        <v>0</v>
      </c>
      <c r="J2889" s="57">
        <v>450000</v>
      </c>
      <c r="K2889" s="57">
        <f t="shared" si="143"/>
        <v>-450000</v>
      </c>
      <c r="L2889" s="1" t="s">
        <v>6579</v>
      </c>
      <c r="M2889" s="1" t="s">
        <v>6934</v>
      </c>
      <c r="N2889" s="21" t="s">
        <v>6789</v>
      </c>
      <c r="O2889" s="1" t="s">
        <v>6579</v>
      </c>
      <c r="U2889" s="1" t="str">
        <f t="shared" si="144"/>
        <v>'800</v>
      </c>
      <c r="AI2889" s="1"/>
      <c r="AM2889" s="1" t="s">
        <v>5220</v>
      </c>
    </row>
    <row r="2890" spans="1:39" x14ac:dyDescent="0.2">
      <c r="A2890" s="1" t="s">
        <v>5222</v>
      </c>
      <c r="B2890" s="1" t="s">
        <v>5223</v>
      </c>
      <c r="C2890" s="57">
        <v>0</v>
      </c>
      <c r="D2890" s="57">
        <v>18615000</v>
      </c>
      <c r="E2890" s="58">
        <v>0</v>
      </c>
      <c r="F2890" s="58">
        <v>0</v>
      </c>
      <c r="G2890" s="57">
        <v>0</v>
      </c>
      <c r="H2890" s="57">
        <v>18615000</v>
      </c>
      <c r="I2890" s="57">
        <v>0</v>
      </c>
      <c r="J2890" s="57">
        <v>18615000</v>
      </c>
      <c r="K2890" s="57">
        <f t="shared" si="143"/>
        <v>-18615000</v>
      </c>
      <c r="L2890" s="1" t="s">
        <v>6579</v>
      </c>
      <c r="M2890" s="1" t="s">
        <v>6934</v>
      </c>
      <c r="N2890" s="21" t="s">
        <v>6789</v>
      </c>
      <c r="O2890" s="1" t="s">
        <v>6579</v>
      </c>
      <c r="U2890" s="1" t="str">
        <f t="shared" si="144"/>
        <v>'800</v>
      </c>
      <c r="AI2890" s="1"/>
      <c r="AM2890" s="1" t="s">
        <v>5222</v>
      </c>
    </row>
    <row r="2891" spans="1:39" x14ac:dyDescent="0.2">
      <c r="A2891" s="1" t="s">
        <v>5224</v>
      </c>
      <c r="B2891" s="1" t="s">
        <v>5225</v>
      </c>
      <c r="C2891" s="57">
        <v>0</v>
      </c>
      <c r="D2891" s="57">
        <v>13139000</v>
      </c>
      <c r="E2891" s="58">
        <v>0</v>
      </c>
      <c r="F2891" s="58">
        <v>0</v>
      </c>
      <c r="G2891" s="57">
        <v>0</v>
      </c>
      <c r="H2891" s="57">
        <v>13139000</v>
      </c>
      <c r="I2891" s="57">
        <v>0</v>
      </c>
      <c r="J2891" s="57">
        <v>13139000</v>
      </c>
      <c r="K2891" s="57">
        <f t="shared" si="143"/>
        <v>-13139000</v>
      </c>
      <c r="L2891" s="1" t="s">
        <v>6579</v>
      </c>
      <c r="M2891" s="1" t="s">
        <v>6934</v>
      </c>
      <c r="N2891" s="21" t="s">
        <v>6789</v>
      </c>
      <c r="O2891" s="1" t="s">
        <v>6579</v>
      </c>
      <c r="U2891" s="1" t="str">
        <f t="shared" si="144"/>
        <v>'800</v>
      </c>
      <c r="AI2891" s="1"/>
      <c r="AM2891" s="1" t="s">
        <v>5224</v>
      </c>
    </row>
    <row r="2892" spans="1:39" x14ac:dyDescent="0.2">
      <c r="A2892" s="1" t="s">
        <v>5226</v>
      </c>
      <c r="B2892" s="1" t="s">
        <v>5227</v>
      </c>
      <c r="C2892" s="57">
        <v>0</v>
      </c>
      <c r="D2892" s="57">
        <v>5574000</v>
      </c>
      <c r="E2892" s="58">
        <v>0</v>
      </c>
      <c r="F2892" s="58">
        <v>0</v>
      </c>
      <c r="G2892" s="57">
        <v>0</v>
      </c>
      <c r="H2892" s="57">
        <v>5574000</v>
      </c>
      <c r="I2892" s="57">
        <v>0</v>
      </c>
      <c r="J2892" s="57">
        <v>5574000</v>
      </c>
      <c r="K2892" s="57">
        <f t="shared" si="143"/>
        <v>-5574000</v>
      </c>
      <c r="L2892" s="1" t="s">
        <v>6579</v>
      </c>
      <c r="M2892" s="1" t="s">
        <v>6934</v>
      </c>
      <c r="N2892" s="21" t="s">
        <v>6789</v>
      </c>
      <c r="O2892" s="1" t="s">
        <v>6579</v>
      </c>
      <c r="U2892" s="1" t="str">
        <f t="shared" si="144"/>
        <v>'800</v>
      </c>
      <c r="AI2892" s="1"/>
      <c r="AM2892" s="1" t="s">
        <v>5226</v>
      </c>
    </row>
    <row r="2893" spans="1:39" x14ac:dyDescent="0.2">
      <c r="A2893" s="1" t="s">
        <v>5228</v>
      </c>
      <c r="B2893" s="1" t="s">
        <v>5229</v>
      </c>
      <c r="C2893" s="57">
        <v>0</v>
      </c>
      <c r="D2893" s="57">
        <v>2000000</v>
      </c>
      <c r="E2893" s="58">
        <v>0</v>
      </c>
      <c r="F2893" s="58">
        <v>0</v>
      </c>
      <c r="G2893" s="57">
        <v>0</v>
      </c>
      <c r="H2893" s="57">
        <v>2000000</v>
      </c>
      <c r="I2893" s="57">
        <v>0</v>
      </c>
      <c r="J2893" s="57">
        <v>2000000</v>
      </c>
      <c r="K2893" s="57">
        <f t="shared" si="143"/>
        <v>-2000000</v>
      </c>
      <c r="L2893" s="1" t="s">
        <v>6579</v>
      </c>
      <c r="M2893" s="1" t="s">
        <v>6934</v>
      </c>
      <c r="N2893" s="21" t="s">
        <v>6789</v>
      </c>
      <c r="O2893" s="1" t="s">
        <v>6579</v>
      </c>
      <c r="U2893" s="1" t="str">
        <f t="shared" si="144"/>
        <v>'800</v>
      </c>
      <c r="AI2893" s="1"/>
      <c r="AM2893" s="1" t="s">
        <v>5228</v>
      </c>
    </row>
    <row r="2894" spans="1:39" x14ac:dyDescent="0.2">
      <c r="A2894" s="1" t="s">
        <v>5230</v>
      </c>
      <c r="B2894" s="1" t="s">
        <v>5231</v>
      </c>
      <c r="C2894" s="57">
        <v>0</v>
      </c>
      <c r="D2894" s="57">
        <v>2576992</v>
      </c>
      <c r="E2894" s="58">
        <v>0</v>
      </c>
      <c r="F2894" s="58">
        <v>0</v>
      </c>
      <c r="G2894" s="57">
        <v>0</v>
      </c>
      <c r="H2894" s="57">
        <v>2576992</v>
      </c>
      <c r="I2894" s="57">
        <v>0</v>
      </c>
      <c r="J2894" s="57">
        <v>2576992</v>
      </c>
      <c r="K2894" s="57">
        <f t="shared" si="143"/>
        <v>-2576992</v>
      </c>
      <c r="L2894" s="1" t="s">
        <v>6579</v>
      </c>
      <c r="M2894" s="1" t="s">
        <v>6934</v>
      </c>
      <c r="N2894" s="21" t="s">
        <v>6789</v>
      </c>
      <c r="O2894" s="1" t="s">
        <v>6579</v>
      </c>
      <c r="U2894" s="1" t="str">
        <f t="shared" si="144"/>
        <v>'800</v>
      </c>
      <c r="AI2894" s="1"/>
      <c r="AM2894" s="1" t="s">
        <v>5230</v>
      </c>
    </row>
    <row r="2895" spans="1:39" x14ac:dyDescent="0.2">
      <c r="A2895" s="1" t="s">
        <v>5232</v>
      </c>
      <c r="B2895" s="1" t="s">
        <v>5233</v>
      </c>
      <c r="C2895" s="57">
        <v>0</v>
      </c>
      <c r="D2895" s="57">
        <v>9852762</v>
      </c>
      <c r="E2895" s="58">
        <v>0</v>
      </c>
      <c r="F2895" s="58">
        <v>0</v>
      </c>
      <c r="G2895" s="57">
        <v>0</v>
      </c>
      <c r="H2895" s="57">
        <v>9852762</v>
      </c>
      <c r="I2895" s="57">
        <v>0</v>
      </c>
      <c r="J2895" s="57">
        <v>9852762</v>
      </c>
      <c r="K2895" s="57">
        <f t="shared" si="143"/>
        <v>-9852762</v>
      </c>
      <c r="L2895" s="1" t="s">
        <v>6579</v>
      </c>
      <c r="M2895" s="1" t="s">
        <v>6934</v>
      </c>
      <c r="N2895" s="21" t="s">
        <v>6789</v>
      </c>
      <c r="O2895" s="1" t="s">
        <v>6579</v>
      </c>
      <c r="U2895" s="1" t="str">
        <f t="shared" si="144"/>
        <v>'800</v>
      </c>
      <c r="AI2895" s="1"/>
      <c r="AM2895" s="1" t="s">
        <v>5232</v>
      </c>
    </row>
    <row r="2896" spans="1:39" x14ac:dyDescent="0.2">
      <c r="A2896" s="1" t="s">
        <v>5234</v>
      </c>
      <c r="B2896" s="1" t="s">
        <v>5235</v>
      </c>
      <c r="C2896" s="57">
        <v>0</v>
      </c>
      <c r="D2896" s="57">
        <v>7717540</v>
      </c>
      <c r="E2896" s="58">
        <v>0</v>
      </c>
      <c r="F2896" s="58">
        <v>0</v>
      </c>
      <c r="G2896" s="57">
        <v>0</v>
      </c>
      <c r="H2896" s="57">
        <v>7717540</v>
      </c>
      <c r="I2896" s="57">
        <v>0</v>
      </c>
      <c r="J2896" s="57">
        <v>7717540</v>
      </c>
      <c r="K2896" s="57">
        <f t="shared" si="143"/>
        <v>-7717540</v>
      </c>
      <c r="L2896" s="1" t="s">
        <v>6579</v>
      </c>
      <c r="M2896" s="1" t="s">
        <v>6934</v>
      </c>
      <c r="N2896" s="21" t="s">
        <v>6789</v>
      </c>
      <c r="O2896" s="1" t="s">
        <v>6579</v>
      </c>
      <c r="U2896" s="1" t="str">
        <f t="shared" si="144"/>
        <v>'800</v>
      </c>
      <c r="AI2896" s="1"/>
      <c r="AM2896" s="1" t="s">
        <v>5234</v>
      </c>
    </row>
    <row r="2897" spans="1:39" x14ac:dyDescent="0.2">
      <c r="A2897" s="1" t="s">
        <v>5236</v>
      </c>
      <c r="B2897" s="1" t="s">
        <v>5237</v>
      </c>
      <c r="C2897" s="57">
        <v>0</v>
      </c>
      <c r="D2897" s="57">
        <v>14921658</v>
      </c>
      <c r="E2897" s="58">
        <v>0</v>
      </c>
      <c r="F2897" s="58">
        <v>0</v>
      </c>
      <c r="G2897" s="57">
        <v>0</v>
      </c>
      <c r="H2897" s="57">
        <v>14921658</v>
      </c>
      <c r="I2897" s="57">
        <v>0</v>
      </c>
      <c r="J2897" s="57">
        <v>14921658</v>
      </c>
      <c r="K2897" s="57">
        <f t="shared" si="143"/>
        <v>-14921658</v>
      </c>
      <c r="L2897" s="1" t="s">
        <v>6579</v>
      </c>
      <c r="M2897" s="1" t="s">
        <v>6934</v>
      </c>
      <c r="N2897" s="21" t="s">
        <v>6789</v>
      </c>
      <c r="O2897" s="1" t="s">
        <v>6579</v>
      </c>
      <c r="U2897" s="1" t="str">
        <f t="shared" si="144"/>
        <v>'800</v>
      </c>
      <c r="AI2897" s="1"/>
      <c r="AM2897" s="1" t="s">
        <v>5236</v>
      </c>
    </row>
    <row r="2898" spans="1:39" x14ac:dyDescent="0.2">
      <c r="A2898" s="1" t="s">
        <v>5238</v>
      </c>
      <c r="B2898" s="1" t="s">
        <v>5239</v>
      </c>
      <c r="C2898" s="57">
        <v>0</v>
      </c>
      <c r="D2898" s="57">
        <v>8650362</v>
      </c>
      <c r="E2898" s="58">
        <v>0</v>
      </c>
      <c r="F2898" s="58">
        <v>0</v>
      </c>
      <c r="G2898" s="57">
        <v>0</v>
      </c>
      <c r="H2898" s="57">
        <v>8650362</v>
      </c>
      <c r="I2898" s="57">
        <v>0</v>
      </c>
      <c r="J2898" s="57">
        <v>8650362</v>
      </c>
      <c r="K2898" s="57">
        <f t="shared" si="143"/>
        <v>-8650362</v>
      </c>
      <c r="L2898" s="1" t="s">
        <v>6579</v>
      </c>
      <c r="M2898" s="1" t="s">
        <v>6934</v>
      </c>
      <c r="N2898" s="21" t="s">
        <v>6789</v>
      </c>
      <c r="O2898" s="1" t="s">
        <v>6579</v>
      </c>
      <c r="U2898" s="1" t="str">
        <f t="shared" si="144"/>
        <v>'800</v>
      </c>
      <c r="AI2898" s="1"/>
      <c r="AM2898" s="1" t="s">
        <v>5238</v>
      </c>
    </row>
    <row r="2899" spans="1:39" x14ac:dyDescent="0.2">
      <c r="A2899" s="1" t="s">
        <v>5240</v>
      </c>
      <c r="B2899" s="1" t="s">
        <v>5241</v>
      </c>
      <c r="C2899" s="57">
        <v>0</v>
      </c>
      <c r="D2899" s="57">
        <v>9769342</v>
      </c>
      <c r="E2899" s="58">
        <v>0</v>
      </c>
      <c r="F2899" s="58">
        <v>0</v>
      </c>
      <c r="G2899" s="57">
        <v>0</v>
      </c>
      <c r="H2899" s="57">
        <v>9769342</v>
      </c>
      <c r="I2899" s="57">
        <v>0</v>
      </c>
      <c r="J2899" s="57">
        <v>9769342</v>
      </c>
      <c r="K2899" s="57">
        <f t="shared" si="143"/>
        <v>-9769342</v>
      </c>
      <c r="L2899" s="1" t="s">
        <v>6579</v>
      </c>
      <c r="M2899" s="1" t="s">
        <v>6934</v>
      </c>
      <c r="N2899" s="21" t="s">
        <v>6789</v>
      </c>
      <c r="O2899" s="1" t="s">
        <v>6579</v>
      </c>
      <c r="U2899" s="1" t="str">
        <f t="shared" si="144"/>
        <v>'800</v>
      </c>
      <c r="AI2899" s="1"/>
      <c r="AM2899" s="1" t="s">
        <v>5240</v>
      </c>
    </row>
    <row r="2900" spans="1:39" x14ac:dyDescent="0.2">
      <c r="A2900" s="1" t="s">
        <v>5242</v>
      </c>
      <c r="B2900" s="1" t="s">
        <v>5243</v>
      </c>
      <c r="C2900" s="57">
        <v>0</v>
      </c>
      <c r="D2900" s="57">
        <v>0</v>
      </c>
      <c r="E2900" s="58">
        <v>0</v>
      </c>
      <c r="F2900" s="58">
        <v>10892926</v>
      </c>
      <c r="G2900" s="57">
        <v>0</v>
      </c>
      <c r="H2900" s="57">
        <v>10892926</v>
      </c>
      <c r="I2900" s="57">
        <v>0</v>
      </c>
      <c r="J2900" s="57">
        <v>10892926</v>
      </c>
      <c r="K2900" s="57">
        <f t="shared" si="143"/>
        <v>-10892926</v>
      </c>
      <c r="L2900" s="1" t="s">
        <v>6579</v>
      </c>
      <c r="M2900" s="1" t="s">
        <v>6934</v>
      </c>
      <c r="N2900" s="21" t="s">
        <v>6789</v>
      </c>
      <c r="O2900" s="1" t="s">
        <v>6579</v>
      </c>
      <c r="U2900" s="1" t="str">
        <f t="shared" si="144"/>
        <v>'800</v>
      </c>
      <c r="AI2900" s="1"/>
      <c r="AM2900" s="1" t="s">
        <v>5242</v>
      </c>
    </row>
    <row r="2901" spans="1:39" x14ac:dyDescent="0.2">
      <c r="A2901" s="1" t="s">
        <v>5244</v>
      </c>
      <c r="B2901" s="1" t="s">
        <v>5245</v>
      </c>
      <c r="C2901" s="57">
        <v>0</v>
      </c>
      <c r="D2901" s="57">
        <v>8069700</v>
      </c>
      <c r="E2901" s="58">
        <v>0</v>
      </c>
      <c r="F2901" s="58">
        <v>0</v>
      </c>
      <c r="G2901" s="57">
        <v>0</v>
      </c>
      <c r="H2901" s="57">
        <v>8069700</v>
      </c>
      <c r="I2901" s="57">
        <v>0</v>
      </c>
      <c r="J2901" s="57">
        <v>8069700</v>
      </c>
      <c r="K2901" s="57">
        <f t="shared" si="143"/>
        <v>-8069700</v>
      </c>
      <c r="L2901" s="1" t="s">
        <v>6576</v>
      </c>
      <c r="M2901" s="1" t="s">
        <v>6934</v>
      </c>
      <c r="N2901" s="21" t="s">
        <v>6789</v>
      </c>
      <c r="O2901" s="1" t="s">
        <v>6576</v>
      </c>
      <c r="U2901" s="1" t="str">
        <f t="shared" si="144"/>
        <v>'802</v>
      </c>
      <c r="AI2901" s="1"/>
      <c r="AM2901" s="1" t="s">
        <v>5244</v>
      </c>
    </row>
    <row r="2902" spans="1:39" x14ac:dyDescent="0.2">
      <c r="A2902" s="1" t="s">
        <v>5246</v>
      </c>
      <c r="B2902" s="1" t="s">
        <v>5247</v>
      </c>
      <c r="C2902" s="57">
        <v>0</v>
      </c>
      <c r="D2902" s="57">
        <v>4873119.51</v>
      </c>
      <c r="E2902" s="58">
        <v>0</v>
      </c>
      <c r="F2902" s="58">
        <v>603486.53</v>
      </c>
      <c r="G2902" s="57">
        <v>0</v>
      </c>
      <c r="H2902" s="57">
        <v>5476606.04</v>
      </c>
      <c r="I2902" s="57">
        <v>0</v>
      </c>
      <c r="J2902" s="57">
        <v>5476606.04</v>
      </c>
      <c r="K2902" s="57">
        <f t="shared" si="143"/>
        <v>-5476606.04</v>
      </c>
      <c r="L2902" s="1" t="s">
        <v>6577</v>
      </c>
      <c r="M2902" s="1" t="s">
        <v>6934</v>
      </c>
      <c r="N2902" s="21" t="s">
        <v>6789</v>
      </c>
      <c r="O2902" s="1" t="s">
        <v>6577</v>
      </c>
      <c r="U2902" s="1" t="str">
        <f t="shared" si="144"/>
        <v>'810</v>
      </c>
      <c r="AI2902" s="1"/>
      <c r="AM2902" s="1" t="s">
        <v>5246</v>
      </c>
    </row>
    <row r="2903" spans="1:39" x14ac:dyDescent="0.2">
      <c r="A2903" s="1" t="s">
        <v>5248</v>
      </c>
      <c r="B2903" s="1" t="s">
        <v>5249</v>
      </c>
      <c r="C2903" s="57">
        <v>0</v>
      </c>
      <c r="D2903" s="57">
        <v>1942747.08</v>
      </c>
      <c r="E2903" s="58">
        <v>0</v>
      </c>
      <c r="F2903" s="58">
        <v>0</v>
      </c>
      <c r="G2903" s="57">
        <v>0</v>
      </c>
      <c r="H2903" s="57">
        <v>1942747.08</v>
      </c>
      <c r="I2903" s="57">
        <v>0</v>
      </c>
      <c r="J2903" s="57">
        <v>1942747.08</v>
      </c>
      <c r="K2903" s="57">
        <f t="shared" si="143"/>
        <v>-1942747.08</v>
      </c>
      <c r="L2903" s="1" t="s">
        <v>6577</v>
      </c>
      <c r="M2903" s="1" t="s">
        <v>6934</v>
      </c>
      <c r="N2903" s="21" t="s">
        <v>6789</v>
      </c>
      <c r="O2903" s="1" t="s">
        <v>6577</v>
      </c>
      <c r="U2903" s="1" t="str">
        <f t="shared" si="144"/>
        <v>'810</v>
      </c>
      <c r="AI2903" s="1"/>
      <c r="AM2903" s="1" t="s">
        <v>5248</v>
      </c>
    </row>
    <row r="2904" spans="1:39" x14ac:dyDescent="0.2">
      <c r="A2904" s="1" t="s">
        <v>5250</v>
      </c>
      <c r="B2904" s="1" t="s">
        <v>5251</v>
      </c>
      <c r="C2904" s="57">
        <v>0</v>
      </c>
      <c r="D2904" s="57">
        <v>4273906.08</v>
      </c>
      <c r="E2904" s="58">
        <v>0</v>
      </c>
      <c r="F2904" s="58">
        <v>0</v>
      </c>
      <c r="G2904" s="57">
        <v>0</v>
      </c>
      <c r="H2904" s="57">
        <v>4273906.08</v>
      </c>
      <c r="I2904" s="57">
        <v>0</v>
      </c>
      <c r="J2904" s="57">
        <v>4273906.08</v>
      </c>
      <c r="K2904" s="57">
        <f t="shared" si="143"/>
        <v>-4273906.08</v>
      </c>
      <c r="L2904" s="1" t="s">
        <v>6582</v>
      </c>
      <c r="M2904" s="1" t="s">
        <v>6934</v>
      </c>
      <c r="N2904" s="21" t="s">
        <v>6789</v>
      </c>
      <c r="O2904" s="1" t="s">
        <v>6582</v>
      </c>
      <c r="U2904" s="1" t="str">
        <f t="shared" si="144"/>
        <v>'812</v>
      </c>
      <c r="AI2904" s="1"/>
      <c r="AM2904" s="1" t="s">
        <v>5250</v>
      </c>
    </row>
    <row r="2905" spans="1:39" x14ac:dyDescent="0.2">
      <c r="A2905" s="1" t="s">
        <v>5252</v>
      </c>
      <c r="B2905" s="1" t="s">
        <v>5253</v>
      </c>
      <c r="C2905" s="57">
        <v>0</v>
      </c>
      <c r="D2905" s="57">
        <v>0</v>
      </c>
      <c r="E2905" s="58">
        <v>538319.80000000005</v>
      </c>
      <c r="F2905" s="58">
        <v>949695.81</v>
      </c>
      <c r="G2905" s="57">
        <v>538319.80000000005</v>
      </c>
      <c r="H2905" s="57">
        <v>949695.81</v>
      </c>
      <c r="I2905" s="57">
        <v>0</v>
      </c>
      <c r="J2905" s="57">
        <v>411376.01</v>
      </c>
      <c r="K2905" s="57">
        <f t="shared" si="143"/>
        <v>-411376.01</v>
      </c>
      <c r="L2905" s="1" t="s">
        <v>6583</v>
      </c>
      <c r="M2905" s="1" t="s">
        <v>6934</v>
      </c>
      <c r="N2905" s="21" t="s">
        <v>6789</v>
      </c>
      <c r="O2905" s="1" t="s">
        <v>6583</v>
      </c>
      <c r="U2905" s="1" t="str">
        <f t="shared" si="144"/>
        <v>'821</v>
      </c>
      <c r="AI2905" s="1"/>
      <c r="AM2905" s="1" t="s">
        <v>5252</v>
      </c>
    </row>
    <row r="2906" spans="1:39" x14ac:dyDescent="0.2">
      <c r="A2906" s="1" t="s">
        <v>5254</v>
      </c>
      <c r="B2906" s="1" t="s">
        <v>5255</v>
      </c>
      <c r="C2906" s="57">
        <v>0</v>
      </c>
      <c r="D2906" s="57">
        <v>0</v>
      </c>
      <c r="E2906" s="58">
        <v>41137.599999999999</v>
      </c>
      <c r="F2906" s="58">
        <v>0</v>
      </c>
      <c r="G2906" s="57">
        <v>41137.599999999999</v>
      </c>
      <c r="H2906" s="57">
        <v>0</v>
      </c>
      <c r="I2906" s="57">
        <v>41137.599999999999</v>
      </c>
      <c r="J2906" s="57">
        <v>0</v>
      </c>
      <c r="K2906" s="57">
        <f t="shared" si="143"/>
        <v>41137.599999999999</v>
      </c>
      <c r="L2906" s="1" t="s">
        <v>6583</v>
      </c>
      <c r="M2906" s="1" t="s">
        <v>6934</v>
      </c>
      <c r="N2906" s="21" t="s">
        <v>6789</v>
      </c>
      <c r="O2906" s="1" t="s">
        <v>6583</v>
      </c>
      <c r="U2906" s="1" t="str">
        <f t="shared" si="144"/>
        <v>'821</v>
      </c>
      <c r="AI2906" s="1"/>
      <c r="AM2906" s="1" t="s">
        <v>5254</v>
      </c>
    </row>
    <row r="2907" spans="1:39" x14ac:dyDescent="0.2">
      <c r="A2907" s="1" t="s">
        <v>5256</v>
      </c>
      <c r="B2907" s="1" t="s">
        <v>5257</v>
      </c>
      <c r="C2907" s="57">
        <v>0</v>
      </c>
      <c r="D2907" s="57">
        <v>12069724.449999999</v>
      </c>
      <c r="E2907" s="58">
        <v>12069724.449999999</v>
      </c>
      <c r="F2907" s="58">
        <v>13072309.109999999</v>
      </c>
      <c r="G2907" s="57">
        <v>12069724.449999999</v>
      </c>
      <c r="H2907" s="57">
        <v>25142033.559999999</v>
      </c>
      <c r="I2907" s="57">
        <v>0</v>
      </c>
      <c r="J2907" s="57">
        <v>13072309.109999999</v>
      </c>
      <c r="K2907" s="57">
        <f t="shared" si="143"/>
        <v>-13072309.109999999</v>
      </c>
      <c r="L2907" s="1" t="s">
        <v>6581</v>
      </c>
      <c r="M2907" s="1" t="s">
        <v>6934</v>
      </c>
      <c r="N2907" s="21" t="s">
        <v>6789</v>
      </c>
      <c r="O2907" s="1" t="s">
        <v>6581</v>
      </c>
      <c r="U2907" s="1" t="str">
        <f t="shared" si="144"/>
        <v>'830</v>
      </c>
      <c r="AI2907" s="1"/>
      <c r="AM2907" s="1" t="s">
        <v>5256</v>
      </c>
    </row>
    <row r="2908" spans="1:39" x14ac:dyDescent="0.2">
      <c r="A2908" s="1" t="s">
        <v>5258</v>
      </c>
      <c r="B2908" s="1" t="s">
        <v>5259</v>
      </c>
      <c r="C2908" s="57">
        <v>0</v>
      </c>
      <c r="D2908" s="57">
        <v>829.45</v>
      </c>
      <c r="E2908" s="58">
        <v>0</v>
      </c>
      <c r="F2908" s="58">
        <v>0</v>
      </c>
      <c r="G2908" s="57">
        <v>0</v>
      </c>
      <c r="H2908" s="57">
        <v>829.45</v>
      </c>
      <c r="I2908" s="57">
        <v>0</v>
      </c>
      <c r="J2908" s="57">
        <v>829.45</v>
      </c>
      <c r="K2908" s="57">
        <f t="shared" si="143"/>
        <v>-829.45</v>
      </c>
      <c r="L2908" s="1" t="s">
        <v>6580</v>
      </c>
      <c r="M2908" s="1" t="s">
        <v>6934</v>
      </c>
      <c r="N2908" s="21" t="s">
        <v>6789</v>
      </c>
      <c r="O2908" s="1" t="s">
        <v>6580</v>
      </c>
      <c r="U2908" s="1" t="str">
        <f t="shared" si="144"/>
        <v>'831</v>
      </c>
      <c r="AI2908" s="1"/>
      <c r="AM2908" s="1" t="s">
        <v>5258</v>
      </c>
    </row>
    <row r="2909" spans="1:39" x14ac:dyDescent="0.2">
      <c r="A2909" s="1" t="s">
        <v>5260</v>
      </c>
      <c r="B2909" s="1" t="s">
        <v>5261</v>
      </c>
      <c r="C2909" s="57">
        <v>0</v>
      </c>
      <c r="D2909" s="57">
        <v>0</v>
      </c>
      <c r="E2909" s="58">
        <v>1340537.95</v>
      </c>
      <c r="F2909" s="58">
        <v>1340537.95</v>
      </c>
      <c r="G2909" s="57">
        <v>1340537.95</v>
      </c>
      <c r="H2909" s="57">
        <v>1340537.95</v>
      </c>
      <c r="I2909" s="57">
        <v>0</v>
      </c>
      <c r="J2909" s="57">
        <v>0</v>
      </c>
      <c r="K2909" s="57">
        <f t="shared" si="143"/>
        <v>0</v>
      </c>
      <c r="L2909" s="1" t="s">
        <v>6581</v>
      </c>
      <c r="M2909" s="1" t="s">
        <v>6934</v>
      </c>
      <c r="N2909" s="21" t="s">
        <v>6789</v>
      </c>
      <c r="O2909" s="1" t="s">
        <v>6581</v>
      </c>
      <c r="P2909" s="21" t="s">
        <v>6731</v>
      </c>
      <c r="U2909" s="1" t="str">
        <f t="shared" si="144"/>
        <v>'850</v>
      </c>
      <c r="AI2909" s="1"/>
      <c r="AM2909" s="1" t="s">
        <v>5260</v>
      </c>
    </row>
    <row r="2910" spans="1:39" x14ac:dyDescent="0.2">
      <c r="A2910" s="1" t="s">
        <v>5262</v>
      </c>
      <c r="B2910" s="1" t="s">
        <v>5263</v>
      </c>
      <c r="C2910" s="57">
        <v>0</v>
      </c>
      <c r="D2910" s="57">
        <v>0</v>
      </c>
      <c r="E2910" s="58">
        <v>323645.03000000003</v>
      </c>
      <c r="F2910" s="58">
        <v>323645.03000000003</v>
      </c>
      <c r="G2910" s="57">
        <v>323645.03000000003</v>
      </c>
      <c r="H2910" s="57">
        <v>323645.03000000003</v>
      </c>
      <c r="I2910" s="57">
        <v>0</v>
      </c>
      <c r="J2910" s="57">
        <v>0</v>
      </c>
      <c r="K2910" s="57">
        <f t="shared" si="143"/>
        <v>0</v>
      </c>
      <c r="L2910" s="1" t="s">
        <v>6581</v>
      </c>
      <c r="M2910" s="1" t="s">
        <v>6934</v>
      </c>
      <c r="N2910" s="21" t="s">
        <v>6789</v>
      </c>
      <c r="O2910" s="1" t="s">
        <v>6581</v>
      </c>
      <c r="P2910" s="21" t="s">
        <v>6731</v>
      </c>
      <c r="U2910" s="1" t="str">
        <f t="shared" si="144"/>
        <v>'850</v>
      </c>
      <c r="AI2910" s="1"/>
      <c r="AM2910" s="1" t="s">
        <v>5262</v>
      </c>
    </row>
    <row r="2911" spans="1:39" x14ac:dyDescent="0.2">
      <c r="A2911" s="141" t="s">
        <v>5264</v>
      </c>
      <c r="B2911" s="141" t="s">
        <v>5265</v>
      </c>
      <c r="C2911" s="142">
        <v>0</v>
      </c>
      <c r="D2911" s="142">
        <v>0</v>
      </c>
      <c r="E2911" s="143">
        <v>23194.43</v>
      </c>
      <c r="F2911" s="144">
        <v>23194.43</v>
      </c>
      <c r="G2911" s="142">
        <v>23194.43</v>
      </c>
      <c r="H2911" s="142">
        <v>23194.43</v>
      </c>
      <c r="I2911" s="142">
        <v>0</v>
      </c>
      <c r="J2911" s="142">
        <v>0</v>
      </c>
      <c r="K2911" s="57">
        <f t="shared" si="143"/>
        <v>0</v>
      </c>
      <c r="L2911" s="1" t="s">
        <v>6494</v>
      </c>
      <c r="M2911" s="1" t="s">
        <v>6934</v>
      </c>
      <c r="N2911" s="1" t="s">
        <v>6789</v>
      </c>
      <c r="O2911" s="1" t="s">
        <v>6494</v>
      </c>
      <c r="P2911" s="21" t="s">
        <v>6751</v>
      </c>
      <c r="U2911" s="1" t="str">
        <f t="shared" si="144"/>
        <v>'851</v>
      </c>
      <c r="AI2911" s="1"/>
      <c r="AM2911" s="1" t="s">
        <v>5264</v>
      </c>
    </row>
    <row r="2912" spans="1:39" x14ac:dyDescent="0.2">
      <c r="A2912" s="141" t="s">
        <v>5266</v>
      </c>
      <c r="B2912" s="141" t="s">
        <v>5267</v>
      </c>
      <c r="C2912" s="142">
        <v>0</v>
      </c>
      <c r="D2912" s="142">
        <v>0</v>
      </c>
      <c r="E2912" s="143">
        <v>24407.72</v>
      </c>
      <c r="F2912" s="144">
        <v>24407.72</v>
      </c>
      <c r="G2912" s="142">
        <v>24407.72</v>
      </c>
      <c r="H2912" s="142">
        <v>24407.72</v>
      </c>
      <c r="I2912" s="142">
        <v>0</v>
      </c>
      <c r="J2912" s="142">
        <v>0</v>
      </c>
      <c r="K2912" s="57">
        <f t="shared" si="143"/>
        <v>0</v>
      </c>
      <c r="L2912" s="1" t="s">
        <v>6494</v>
      </c>
      <c r="M2912" s="1" t="s">
        <v>6934</v>
      </c>
      <c r="N2912" s="1" t="s">
        <v>6789</v>
      </c>
      <c r="O2912" s="1" t="s">
        <v>6494</v>
      </c>
      <c r="P2912" s="21" t="s">
        <v>6751</v>
      </c>
      <c r="U2912" s="1" t="str">
        <f t="shared" si="144"/>
        <v>'851</v>
      </c>
      <c r="AI2912" s="1"/>
      <c r="AM2912" s="1" t="s">
        <v>5266</v>
      </c>
    </row>
    <row r="2913" spans="1:39" x14ac:dyDescent="0.2">
      <c r="A2913" s="141" t="s">
        <v>5268</v>
      </c>
      <c r="B2913" s="141" t="s">
        <v>5269</v>
      </c>
      <c r="C2913" s="142">
        <v>0</v>
      </c>
      <c r="D2913" s="142">
        <v>0</v>
      </c>
      <c r="E2913" s="143">
        <v>0</v>
      </c>
      <c r="F2913" s="143">
        <v>0</v>
      </c>
      <c r="G2913" s="142">
        <v>0</v>
      </c>
      <c r="H2913" s="142">
        <v>0</v>
      </c>
      <c r="I2913" s="142">
        <v>0</v>
      </c>
      <c r="J2913" s="142">
        <v>0</v>
      </c>
      <c r="K2913" s="57">
        <f t="shared" si="143"/>
        <v>0</v>
      </c>
      <c r="L2913" s="1" t="s">
        <v>6495</v>
      </c>
      <c r="M2913" s="1" t="s">
        <v>6922</v>
      </c>
      <c r="O2913" s="1" t="s">
        <v>6495</v>
      </c>
      <c r="P2913" s="21" t="s">
        <v>6752</v>
      </c>
      <c r="U2913" s="1" t="str">
        <f t="shared" si="144"/>
        <v>'851</v>
      </c>
      <c r="AI2913" s="1"/>
      <c r="AM2913" s="1" t="s">
        <v>5268</v>
      </c>
    </row>
    <row r="2914" spans="1:39" x14ac:dyDescent="0.2">
      <c r="A2914" s="141" t="s">
        <v>5270</v>
      </c>
      <c r="B2914" s="141" t="s">
        <v>5271</v>
      </c>
      <c r="C2914" s="142">
        <v>0</v>
      </c>
      <c r="D2914" s="142">
        <v>0</v>
      </c>
      <c r="E2914" s="144">
        <v>57033.9</v>
      </c>
      <c r="F2914" s="143">
        <v>57033.9</v>
      </c>
      <c r="G2914" s="142">
        <v>57033.9</v>
      </c>
      <c r="H2914" s="142">
        <v>57033.9</v>
      </c>
      <c r="I2914" s="142">
        <v>0</v>
      </c>
      <c r="J2914" s="142">
        <v>0</v>
      </c>
      <c r="K2914" s="57">
        <f t="shared" si="143"/>
        <v>0</v>
      </c>
      <c r="L2914" s="1" t="s">
        <v>6495</v>
      </c>
      <c r="M2914" s="1" t="s">
        <v>6922</v>
      </c>
      <c r="O2914" s="1" t="s">
        <v>6495</v>
      </c>
      <c r="P2914" s="21" t="s">
        <v>6752</v>
      </c>
      <c r="U2914" s="1" t="str">
        <f t="shared" si="144"/>
        <v>'852</v>
      </c>
      <c r="AI2914" s="1"/>
      <c r="AM2914" s="1" t="s">
        <v>5270</v>
      </c>
    </row>
    <row r="2915" spans="1:39" x14ac:dyDescent="0.2">
      <c r="A2915" s="1" t="s">
        <v>6416</v>
      </c>
      <c r="B2915" s="1" t="s">
        <v>6417</v>
      </c>
      <c r="C2915" s="57">
        <v>0</v>
      </c>
      <c r="D2915" s="57">
        <v>0</v>
      </c>
      <c r="E2915" s="58">
        <v>14745923.84</v>
      </c>
      <c r="F2915" s="58">
        <v>14745923.84</v>
      </c>
      <c r="G2915" s="57">
        <v>14745923.84</v>
      </c>
      <c r="H2915" s="57">
        <v>14745923.84</v>
      </c>
      <c r="I2915" s="57">
        <v>0</v>
      </c>
      <c r="J2915" s="57">
        <v>0</v>
      </c>
      <c r="K2915" s="57">
        <f t="shared" si="143"/>
        <v>0</v>
      </c>
      <c r="M2915" s="1" t="s">
        <v>6922</v>
      </c>
      <c r="U2915" s="1" t="str">
        <f t="shared" si="144"/>
        <v>'881</v>
      </c>
      <c r="AI2915" s="1"/>
      <c r="AM2915" s="1" t="e">
        <v>#N/A</v>
      </c>
    </row>
    <row r="2916" spans="1:39" x14ac:dyDescent="0.2">
      <c r="A2916" s="1" t="s">
        <v>6418</v>
      </c>
      <c r="B2916" s="1" t="s">
        <v>6419</v>
      </c>
      <c r="C2916" s="57">
        <v>0</v>
      </c>
      <c r="D2916" s="57">
        <v>0</v>
      </c>
      <c r="E2916" s="58">
        <v>14745923.84</v>
      </c>
      <c r="F2916" s="58">
        <v>14745923.84</v>
      </c>
      <c r="G2916" s="57">
        <v>14745923.84</v>
      </c>
      <c r="H2916" s="57">
        <v>14745923.84</v>
      </c>
      <c r="I2916" s="57">
        <v>0</v>
      </c>
      <c r="J2916" s="57">
        <v>0</v>
      </c>
      <c r="K2916" s="57">
        <f t="shared" si="143"/>
        <v>0</v>
      </c>
      <c r="M2916" s="1" t="s">
        <v>6922</v>
      </c>
      <c r="U2916" s="1" t="str">
        <f t="shared" si="144"/>
        <v>'883</v>
      </c>
      <c r="AI2916" s="1"/>
      <c r="AM2916" s="1" t="e">
        <v>#N/A</v>
      </c>
    </row>
    <row r="2917" spans="1:39" x14ac:dyDescent="0.2">
      <c r="A2917" s="1" t="s">
        <v>6420</v>
      </c>
      <c r="B2917" s="1" t="s">
        <v>6421</v>
      </c>
      <c r="C2917" s="57">
        <v>0</v>
      </c>
      <c r="D2917" s="57">
        <v>0</v>
      </c>
      <c r="E2917" s="58">
        <v>14793525.99</v>
      </c>
      <c r="F2917" s="58">
        <v>14793525.99</v>
      </c>
      <c r="G2917" s="57">
        <v>14793525.99</v>
      </c>
      <c r="H2917" s="57">
        <v>14793525.99</v>
      </c>
      <c r="I2917" s="57">
        <v>0</v>
      </c>
      <c r="J2917" s="57">
        <v>0</v>
      </c>
      <c r="K2917" s="57">
        <f t="shared" si="143"/>
        <v>0</v>
      </c>
      <c r="M2917" s="1" t="s">
        <v>6922</v>
      </c>
      <c r="P2917" s="24"/>
      <c r="U2917" s="1" t="str">
        <f t="shared" si="144"/>
        <v>'884</v>
      </c>
      <c r="AI2917" s="1"/>
      <c r="AM2917" s="1" t="e">
        <v>#N/A</v>
      </c>
    </row>
    <row r="2918" spans="1:39" x14ac:dyDescent="0.2">
      <c r="A2918" s="1" t="s">
        <v>6422</v>
      </c>
      <c r="B2918" s="1" t="s">
        <v>6423</v>
      </c>
      <c r="C2918" s="57">
        <v>0</v>
      </c>
      <c r="D2918" s="57">
        <v>0</v>
      </c>
      <c r="E2918" s="58">
        <v>13072309.109999999</v>
      </c>
      <c r="F2918" s="58">
        <v>13072309.109999999</v>
      </c>
      <c r="G2918" s="57">
        <v>13072309.109999999</v>
      </c>
      <c r="H2918" s="57">
        <v>13072309.109999999</v>
      </c>
      <c r="I2918" s="57">
        <v>0</v>
      </c>
      <c r="J2918" s="57">
        <v>0</v>
      </c>
      <c r="K2918" s="57">
        <f t="shared" si="143"/>
        <v>0</v>
      </c>
      <c r="M2918" s="1" t="s">
        <v>6922</v>
      </c>
      <c r="U2918" s="1" t="str">
        <f t="shared" si="144"/>
        <v>'886</v>
      </c>
      <c r="AI2918" s="1"/>
      <c r="AM2918" s="1" t="e">
        <v>#N/A</v>
      </c>
    </row>
    <row r="2919" spans="1:39" x14ac:dyDescent="0.2">
      <c r="A2919" s="1" t="s">
        <v>5272</v>
      </c>
      <c r="B2919" s="1" t="s">
        <v>5273</v>
      </c>
      <c r="C2919" s="57">
        <v>0</v>
      </c>
      <c r="D2919" s="57">
        <v>135434682.56999999</v>
      </c>
      <c r="E2919" s="58">
        <v>71775683.659999996</v>
      </c>
      <c r="F2919" s="58">
        <v>84644919.260000005</v>
      </c>
      <c r="G2919" s="57">
        <v>71775683.659999996</v>
      </c>
      <c r="H2919" s="57">
        <v>220079601.83000001</v>
      </c>
      <c r="I2919" s="57">
        <v>41137.599999999999</v>
      </c>
      <c r="J2919" s="57">
        <v>148345055.77000001</v>
      </c>
      <c r="K2919" s="57">
        <f t="shared" si="143"/>
        <v>-148303918.17000002</v>
      </c>
      <c r="M2919" s="1" t="s">
        <v>6922</v>
      </c>
      <c r="U2919" s="1" t="str">
        <f t="shared" si="144"/>
        <v>'8</v>
      </c>
      <c r="AI2919" s="1"/>
      <c r="AM2919" s="1" t="s">
        <v>5272</v>
      </c>
    </row>
    <row r="2920" spans="1:39" x14ac:dyDescent="0.2">
      <c r="A2920" s="1" t="s">
        <v>5274</v>
      </c>
      <c r="B2920" s="1" t="s">
        <v>5275</v>
      </c>
      <c r="C2920" s="57">
        <v>10668.89</v>
      </c>
      <c r="D2920" s="57">
        <v>0</v>
      </c>
      <c r="E2920" s="58">
        <v>4924.63</v>
      </c>
      <c r="F2920" s="58">
        <v>6513.02</v>
      </c>
      <c r="G2920" s="57">
        <v>15593.52</v>
      </c>
      <c r="H2920" s="57">
        <v>6513.02</v>
      </c>
      <c r="I2920" s="57">
        <v>9080.5</v>
      </c>
      <c r="J2920" s="57">
        <v>0</v>
      </c>
      <c r="K2920" s="57">
        <f t="shared" si="143"/>
        <v>9080.5</v>
      </c>
      <c r="M2920" s="1" t="s">
        <v>6922</v>
      </c>
      <c r="U2920" s="1" t="str">
        <f t="shared" si="144"/>
        <v>'900</v>
      </c>
      <c r="AI2920" s="1"/>
      <c r="AM2920" s="1" t="s">
        <v>5274</v>
      </c>
    </row>
    <row r="2921" spans="1:39" x14ac:dyDescent="0.2">
      <c r="A2921" s="1" t="s">
        <v>5276</v>
      </c>
      <c r="B2921" s="1" t="s">
        <v>5277</v>
      </c>
      <c r="C2921" s="57">
        <v>718356.35</v>
      </c>
      <c r="D2921" s="57">
        <v>0</v>
      </c>
      <c r="E2921" s="58">
        <v>0</v>
      </c>
      <c r="F2921" s="58">
        <v>60000</v>
      </c>
      <c r="G2921" s="57">
        <v>718356.35</v>
      </c>
      <c r="H2921" s="57">
        <v>60000</v>
      </c>
      <c r="I2921" s="57">
        <v>658356.35</v>
      </c>
      <c r="J2921" s="57">
        <v>0</v>
      </c>
      <c r="K2921" s="57">
        <f t="shared" si="143"/>
        <v>658356.35</v>
      </c>
      <c r="M2921" s="1" t="s">
        <v>6922</v>
      </c>
      <c r="U2921" s="1" t="str">
        <f t="shared" si="144"/>
        <v>'900</v>
      </c>
      <c r="AI2921" s="1"/>
      <c r="AM2921" s="1" t="s">
        <v>5276</v>
      </c>
    </row>
    <row r="2922" spans="1:39" x14ac:dyDescent="0.2">
      <c r="A2922" s="1" t="s">
        <v>5278</v>
      </c>
      <c r="B2922" s="1" t="s">
        <v>5279</v>
      </c>
      <c r="C2922" s="57">
        <v>26465.759999999998</v>
      </c>
      <c r="D2922" s="57">
        <v>0</v>
      </c>
      <c r="E2922" s="58">
        <v>0</v>
      </c>
      <c r="F2922" s="58">
        <v>0</v>
      </c>
      <c r="G2922" s="57">
        <v>26465.759999999998</v>
      </c>
      <c r="H2922" s="57">
        <v>0</v>
      </c>
      <c r="I2922" s="57">
        <v>26465.759999999998</v>
      </c>
      <c r="J2922" s="57">
        <v>0</v>
      </c>
      <c r="K2922" s="57">
        <f t="shared" si="143"/>
        <v>26465.759999999998</v>
      </c>
      <c r="M2922" s="1" t="s">
        <v>6922</v>
      </c>
      <c r="U2922" s="1" t="str">
        <f t="shared" si="144"/>
        <v>'900</v>
      </c>
      <c r="AI2922" s="1"/>
      <c r="AM2922" s="1" t="s">
        <v>5278</v>
      </c>
    </row>
    <row r="2923" spans="1:39" x14ac:dyDescent="0.2">
      <c r="A2923" s="1" t="s">
        <v>5280</v>
      </c>
      <c r="B2923" s="1" t="s">
        <v>5281</v>
      </c>
      <c r="C2923" s="57">
        <v>15929.84</v>
      </c>
      <c r="D2923" s="57">
        <v>0</v>
      </c>
      <c r="E2923" s="58">
        <v>0</v>
      </c>
      <c r="F2923" s="58">
        <v>0</v>
      </c>
      <c r="G2923" s="57">
        <v>15929.84</v>
      </c>
      <c r="H2923" s="57">
        <v>0</v>
      </c>
      <c r="I2923" s="57">
        <v>15929.84</v>
      </c>
      <c r="J2923" s="57">
        <v>0</v>
      </c>
      <c r="K2923" s="57">
        <f t="shared" si="143"/>
        <v>15929.84</v>
      </c>
      <c r="M2923" s="1" t="s">
        <v>6922</v>
      </c>
      <c r="U2923" s="1" t="str">
        <f t="shared" si="144"/>
        <v>'900</v>
      </c>
      <c r="AI2923" s="1"/>
      <c r="AM2923" s="1" t="s">
        <v>5280</v>
      </c>
    </row>
    <row r="2924" spans="1:39" x14ac:dyDescent="0.2">
      <c r="A2924" s="1" t="s">
        <v>5282</v>
      </c>
      <c r="B2924" s="1" t="s">
        <v>5283</v>
      </c>
      <c r="C2924" s="57">
        <v>0</v>
      </c>
      <c r="D2924" s="57">
        <v>0</v>
      </c>
      <c r="E2924" s="58">
        <v>16428.73</v>
      </c>
      <c r="F2924" s="58">
        <v>5894.69</v>
      </c>
      <c r="G2924" s="57">
        <v>16428.73</v>
      </c>
      <c r="H2924" s="57">
        <v>5894.69</v>
      </c>
      <c r="I2924" s="57">
        <v>10534.04</v>
      </c>
      <c r="J2924" s="57">
        <v>0</v>
      </c>
      <c r="K2924" s="57">
        <f t="shared" si="143"/>
        <v>10534.04</v>
      </c>
      <c r="M2924" s="1" t="s">
        <v>6922</v>
      </c>
      <c r="U2924" s="1" t="str">
        <f t="shared" si="144"/>
        <v>'900</v>
      </c>
      <c r="AI2924" s="1"/>
      <c r="AM2924" s="1" t="s">
        <v>5282</v>
      </c>
    </row>
    <row r="2925" spans="1:39" x14ac:dyDescent="0.2">
      <c r="A2925" s="1" t="s">
        <v>5284</v>
      </c>
      <c r="B2925" s="1" t="s">
        <v>5285</v>
      </c>
      <c r="C2925" s="57">
        <v>0</v>
      </c>
      <c r="D2925" s="57">
        <v>0</v>
      </c>
      <c r="E2925" s="58">
        <v>618.11</v>
      </c>
      <c r="F2925" s="58">
        <v>168.06</v>
      </c>
      <c r="G2925" s="57">
        <v>618.11</v>
      </c>
      <c r="H2925" s="57">
        <v>168.06</v>
      </c>
      <c r="I2925" s="57">
        <v>450.05</v>
      </c>
      <c r="J2925" s="57">
        <v>0</v>
      </c>
      <c r="K2925" s="57">
        <f t="shared" si="143"/>
        <v>450.05</v>
      </c>
      <c r="M2925" s="1" t="s">
        <v>6922</v>
      </c>
      <c r="U2925" s="1" t="str">
        <f t="shared" si="144"/>
        <v>'900</v>
      </c>
      <c r="AI2925" s="1"/>
      <c r="AM2925" s="1" t="s">
        <v>5284</v>
      </c>
    </row>
    <row r="2926" spans="1:39" x14ac:dyDescent="0.2">
      <c r="A2926" s="1" t="s">
        <v>5286</v>
      </c>
      <c r="B2926" s="1" t="s">
        <v>5287</v>
      </c>
      <c r="C2926" s="57">
        <v>398.82</v>
      </c>
      <c r="D2926" s="57">
        <v>0</v>
      </c>
      <c r="E2926" s="58">
        <v>0</v>
      </c>
      <c r="F2926" s="58">
        <v>0</v>
      </c>
      <c r="G2926" s="57">
        <v>398.82</v>
      </c>
      <c r="H2926" s="57">
        <v>0</v>
      </c>
      <c r="I2926" s="57">
        <v>398.82</v>
      </c>
      <c r="J2926" s="57">
        <v>0</v>
      </c>
      <c r="K2926" s="57">
        <f t="shared" si="143"/>
        <v>398.82</v>
      </c>
      <c r="M2926" s="1" t="s">
        <v>6922</v>
      </c>
      <c r="U2926" s="1" t="str">
        <f t="shared" si="144"/>
        <v>'900</v>
      </c>
      <c r="AI2926" s="1"/>
      <c r="AM2926" s="1" t="s">
        <v>5286</v>
      </c>
    </row>
    <row r="2927" spans="1:39" x14ac:dyDescent="0.2">
      <c r="A2927" s="1" t="s">
        <v>5288</v>
      </c>
      <c r="B2927" s="1" t="s">
        <v>5289</v>
      </c>
      <c r="C2927" s="57">
        <v>1209787.82</v>
      </c>
      <c r="D2927" s="57">
        <v>0</v>
      </c>
      <c r="E2927" s="58">
        <v>-148832.98000000001</v>
      </c>
      <c r="F2927" s="58">
        <v>25729.34</v>
      </c>
      <c r="G2927" s="57">
        <v>1060954.8400000001</v>
      </c>
      <c r="H2927" s="57">
        <v>25729.34</v>
      </c>
      <c r="I2927" s="57">
        <v>1035225.5</v>
      </c>
      <c r="J2927" s="57">
        <v>0</v>
      </c>
      <c r="K2927" s="57">
        <f t="shared" si="143"/>
        <v>1035225.5</v>
      </c>
      <c r="M2927" s="1" t="s">
        <v>6922</v>
      </c>
      <c r="U2927" s="1" t="str">
        <f t="shared" si="144"/>
        <v>'900</v>
      </c>
      <c r="AI2927" s="1"/>
      <c r="AM2927" s="1" t="s">
        <v>5288</v>
      </c>
    </row>
    <row r="2928" spans="1:39" x14ac:dyDescent="0.2">
      <c r="A2928" s="1" t="s">
        <v>5290</v>
      </c>
      <c r="B2928" s="1" t="s">
        <v>5291</v>
      </c>
      <c r="C2928" s="57">
        <v>0</v>
      </c>
      <c r="D2928" s="57">
        <v>0</v>
      </c>
      <c r="E2928" s="58">
        <v>347050.35</v>
      </c>
      <c r="F2928" s="58">
        <v>8444.76</v>
      </c>
      <c r="G2928" s="57">
        <v>347050.35</v>
      </c>
      <c r="H2928" s="57">
        <v>8444.76</v>
      </c>
      <c r="I2928" s="57">
        <v>338605.59</v>
      </c>
      <c r="J2928" s="57">
        <v>0</v>
      </c>
      <c r="K2928" s="57">
        <f t="shared" si="143"/>
        <v>338605.59</v>
      </c>
      <c r="M2928" s="1" t="s">
        <v>6922</v>
      </c>
      <c r="U2928" s="1" t="str">
        <f t="shared" si="144"/>
        <v>'900</v>
      </c>
      <c r="AI2928" s="1"/>
      <c r="AM2928" s="1" t="s">
        <v>5290</v>
      </c>
    </row>
    <row r="2929" spans="1:39" x14ac:dyDescent="0.2">
      <c r="A2929" s="1" t="s">
        <v>5292</v>
      </c>
      <c r="B2929" s="1" t="s">
        <v>5293</v>
      </c>
      <c r="C2929" s="57">
        <v>753121.46</v>
      </c>
      <c r="D2929" s="57">
        <v>0</v>
      </c>
      <c r="E2929" s="58">
        <v>0</v>
      </c>
      <c r="F2929" s="58">
        <v>0</v>
      </c>
      <c r="G2929" s="57">
        <v>753121.46</v>
      </c>
      <c r="H2929" s="57">
        <v>0</v>
      </c>
      <c r="I2929" s="57">
        <v>753121.46</v>
      </c>
      <c r="J2929" s="57">
        <v>0</v>
      </c>
      <c r="K2929" s="57">
        <f t="shared" si="143"/>
        <v>753121.46</v>
      </c>
      <c r="M2929" s="1" t="s">
        <v>6922</v>
      </c>
      <c r="U2929" s="1" t="str">
        <f t="shared" si="144"/>
        <v>'900</v>
      </c>
      <c r="AI2929" s="1"/>
      <c r="AM2929" s="1" t="s">
        <v>5292</v>
      </c>
    </row>
    <row r="2930" spans="1:39" x14ac:dyDescent="0.2">
      <c r="A2930" s="1" t="s">
        <v>5294</v>
      </c>
      <c r="B2930" s="1" t="s">
        <v>5295</v>
      </c>
      <c r="C2930" s="57">
        <v>106547.08</v>
      </c>
      <c r="D2930" s="57">
        <v>0</v>
      </c>
      <c r="E2930" s="58">
        <v>0</v>
      </c>
      <c r="F2930" s="58">
        <v>0</v>
      </c>
      <c r="G2930" s="57">
        <v>106547.08</v>
      </c>
      <c r="H2930" s="57">
        <v>0</v>
      </c>
      <c r="I2930" s="57">
        <v>106547.08</v>
      </c>
      <c r="J2930" s="57">
        <v>0</v>
      </c>
      <c r="K2930" s="57">
        <f t="shared" si="143"/>
        <v>106547.08</v>
      </c>
      <c r="M2930" s="1" t="s">
        <v>6922</v>
      </c>
      <c r="U2930" s="1" t="str">
        <f t="shared" si="144"/>
        <v>'900</v>
      </c>
      <c r="AI2930" s="1"/>
      <c r="AM2930" s="1" t="s">
        <v>5294</v>
      </c>
    </row>
    <row r="2931" spans="1:39" x14ac:dyDescent="0.2">
      <c r="A2931" s="1" t="s">
        <v>5296</v>
      </c>
      <c r="B2931" s="1" t="s">
        <v>5297</v>
      </c>
      <c r="C2931" s="57">
        <v>564667.41</v>
      </c>
      <c r="D2931" s="57">
        <v>0</v>
      </c>
      <c r="E2931" s="58">
        <v>0</v>
      </c>
      <c r="F2931" s="58">
        <v>0</v>
      </c>
      <c r="G2931" s="57">
        <v>564667.41</v>
      </c>
      <c r="H2931" s="57">
        <v>0</v>
      </c>
      <c r="I2931" s="57">
        <v>564667.41</v>
      </c>
      <c r="J2931" s="57">
        <v>0</v>
      </c>
      <c r="K2931" s="57">
        <f t="shared" si="143"/>
        <v>564667.41</v>
      </c>
      <c r="M2931" s="1" t="s">
        <v>6922</v>
      </c>
      <c r="U2931" s="1" t="str">
        <f t="shared" si="144"/>
        <v>'900</v>
      </c>
      <c r="AI2931" s="1"/>
      <c r="AM2931" s="1" t="s">
        <v>5296</v>
      </c>
    </row>
    <row r="2932" spans="1:39" x14ac:dyDescent="0.2">
      <c r="A2932" s="1" t="s">
        <v>5298</v>
      </c>
      <c r="B2932" s="1" t="s">
        <v>5299</v>
      </c>
      <c r="C2932" s="57">
        <v>498161.84</v>
      </c>
      <c r="D2932" s="57">
        <v>0</v>
      </c>
      <c r="E2932" s="58">
        <v>0</v>
      </c>
      <c r="F2932" s="58">
        <v>263684.17</v>
      </c>
      <c r="G2932" s="57">
        <v>498161.84</v>
      </c>
      <c r="H2932" s="57">
        <v>263684.17</v>
      </c>
      <c r="I2932" s="57">
        <v>234477.67</v>
      </c>
      <c r="J2932" s="57">
        <v>0</v>
      </c>
      <c r="K2932" s="57">
        <f t="shared" si="143"/>
        <v>234477.67</v>
      </c>
      <c r="M2932" s="1" t="s">
        <v>6922</v>
      </c>
      <c r="U2932" s="1" t="str">
        <f t="shared" si="144"/>
        <v>'900</v>
      </c>
      <c r="AI2932" s="1"/>
      <c r="AM2932" s="1" t="s">
        <v>5298</v>
      </c>
    </row>
    <row r="2933" spans="1:39" x14ac:dyDescent="0.2">
      <c r="A2933" s="1" t="s">
        <v>5300</v>
      </c>
      <c r="B2933" s="1" t="s">
        <v>5301</v>
      </c>
      <c r="C2933" s="57">
        <v>955404.4</v>
      </c>
      <c r="D2933" s="57">
        <v>0</v>
      </c>
      <c r="E2933" s="58">
        <v>332434.13</v>
      </c>
      <c r="F2933" s="58">
        <v>343787.36</v>
      </c>
      <c r="G2933" s="57">
        <v>1287838.53</v>
      </c>
      <c r="H2933" s="57">
        <v>343787.36</v>
      </c>
      <c r="I2933" s="57">
        <v>944051.17</v>
      </c>
      <c r="J2933" s="57">
        <v>0</v>
      </c>
      <c r="K2933" s="57">
        <f t="shared" si="143"/>
        <v>944051.17</v>
      </c>
      <c r="M2933" s="1" t="s">
        <v>6922</v>
      </c>
      <c r="U2933" s="1" t="str">
        <f t="shared" si="144"/>
        <v>'900</v>
      </c>
      <c r="AI2933" s="1"/>
      <c r="AM2933" s="1" t="s">
        <v>5300</v>
      </c>
    </row>
    <row r="2934" spans="1:39" x14ac:dyDescent="0.2">
      <c r="A2934" s="1" t="s">
        <v>5302</v>
      </c>
      <c r="B2934" s="1" t="s">
        <v>5303</v>
      </c>
      <c r="C2934" s="57">
        <v>482674.97</v>
      </c>
      <c r="D2934" s="57">
        <v>0</v>
      </c>
      <c r="E2934" s="58">
        <v>0</v>
      </c>
      <c r="F2934" s="58">
        <v>126224.8</v>
      </c>
      <c r="G2934" s="57">
        <v>482674.97</v>
      </c>
      <c r="H2934" s="57">
        <v>126224.8</v>
      </c>
      <c r="I2934" s="57">
        <v>356450.17</v>
      </c>
      <c r="J2934" s="57">
        <v>0</v>
      </c>
      <c r="K2934" s="57">
        <f t="shared" si="143"/>
        <v>356450.17</v>
      </c>
      <c r="M2934" s="1" t="s">
        <v>6922</v>
      </c>
      <c r="U2934" s="1" t="str">
        <f t="shared" si="144"/>
        <v>'900</v>
      </c>
      <c r="AI2934" s="1"/>
      <c r="AM2934" s="1" t="s">
        <v>5302</v>
      </c>
    </row>
    <row r="2935" spans="1:39" x14ac:dyDescent="0.2">
      <c r="A2935" s="1" t="s">
        <v>5304</v>
      </c>
      <c r="B2935" s="1" t="s">
        <v>5305</v>
      </c>
      <c r="C2935" s="57">
        <v>526875.02</v>
      </c>
      <c r="D2935" s="57">
        <v>0</v>
      </c>
      <c r="E2935" s="58">
        <v>0</v>
      </c>
      <c r="F2935" s="58">
        <v>68749.960000000006</v>
      </c>
      <c r="G2935" s="57">
        <v>526875.02</v>
      </c>
      <c r="H2935" s="57">
        <v>68749.960000000006</v>
      </c>
      <c r="I2935" s="57">
        <v>458125.06</v>
      </c>
      <c r="J2935" s="57">
        <v>0</v>
      </c>
      <c r="K2935" s="57">
        <f t="shared" si="143"/>
        <v>458125.06</v>
      </c>
      <c r="M2935" s="1" t="s">
        <v>6922</v>
      </c>
      <c r="U2935" s="1" t="str">
        <f t="shared" si="144"/>
        <v>'900</v>
      </c>
      <c r="AI2935" s="1"/>
      <c r="AM2935" s="1" t="s">
        <v>5304</v>
      </c>
    </row>
    <row r="2936" spans="1:39" x14ac:dyDescent="0.2">
      <c r="A2936" s="1" t="s">
        <v>5306</v>
      </c>
      <c r="B2936" s="1" t="s">
        <v>5307</v>
      </c>
      <c r="C2936" s="57">
        <v>16838.580000000002</v>
      </c>
      <c r="D2936" s="57">
        <v>0</v>
      </c>
      <c r="E2936" s="58">
        <v>126224.8</v>
      </c>
      <c r="F2936" s="58">
        <v>116806.55</v>
      </c>
      <c r="G2936" s="57">
        <v>143063.38</v>
      </c>
      <c r="H2936" s="57">
        <v>116806.55</v>
      </c>
      <c r="I2936" s="57">
        <v>26256.83</v>
      </c>
      <c r="J2936" s="57">
        <v>0</v>
      </c>
      <c r="K2936" s="57">
        <f t="shared" si="143"/>
        <v>26256.83</v>
      </c>
      <c r="M2936" s="1" t="s">
        <v>6922</v>
      </c>
      <c r="U2936" s="1" t="str">
        <f t="shared" si="144"/>
        <v>'900</v>
      </c>
      <c r="AI2936" s="1"/>
      <c r="AM2936" s="1" t="s">
        <v>5306</v>
      </c>
    </row>
    <row r="2937" spans="1:39" x14ac:dyDescent="0.2">
      <c r="A2937" s="1" t="s">
        <v>5308</v>
      </c>
      <c r="B2937" s="1" t="s">
        <v>5277</v>
      </c>
      <c r="C2937" s="57">
        <v>987.38</v>
      </c>
      <c r="D2937" s="57">
        <v>0</v>
      </c>
      <c r="E2937" s="58">
        <v>0</v>
      </c>
      <c r="F2937" s="58">
        <v>0</v>
      </c>
      <c r="G2937" s="57">
        <v>987.38</v>
      </c>
      <c r="H2937" s="57">
        <v>0</v>
      </c>
      <c r="I2937" s="57">
        <v>987.38</v>
      </c>
      <c r="J2937" s="57">
        <v>0</v>
      </c>
      <c r="K2937" s="57">
        <f t="shared" si="143"/>
        <v>987.38</v>
      </c>
      <c r="M2937" s="1" t="s">
        <v>6922</v>
      </c>
      <c r="U2937" s="1" t="str">
        <f t="shared" si="144"/>
        <v>'900</v>
      </c>
      <c r="AI2937" s="1"/>
      <c r="AM2937" s="1" t="s">
        <v>5308</v>
      </c>
    </row>
    <row r="2938" spans="1:39" x14ac:dyDescent="0.2">
      <c r="A2938" s="1" t="s">
        <v>5309</v>
      </c>
      <c r="B2938" s="1" t="s">
        <v>5310</v>
      </c>
      <c r="C2938" s="57">
        <v>25541.91</v>
      </c>
      <c r="D2938" s="57">
        <v>0</v>
      </c>
      <c r="E2938" s="58">
        <v>0</v>
      </c>
      <c r="F2938" s="58">
        <v>3525.52</v>
      </c>
      <c r="G2938" s="57">
        <v>25541.91</v>
      </c>
      <c r="H2938" s="57">
        <v>3525.52</v>
      </c>
      <c r="I2938" s="57">
        <v>22016.39</v>
      </c>
      <c r="J2938" s="57">
        <v>0</v>
      </c>
      <c r="K2938" s="57">
        <f t="shared" si="143"/>
        <v>22016.39</v>
      </c>
      <c r="M2938" s="1" t="s">
        <v>6922</v>
      </c>
      <c r="U2938" s="1" t="str">
        <f t="shared" si="144"/>
        <v>'900</v>
      </c>
      <c r="AI2938" s="1"/>
      <c r="AM2938" s="1" t="s">
        <v>5309</v>
      </c>
    </row>
    <row r="2939" spans="1:39" x14ac:dyDescent="0.2">
      <c r="A2939" s="1" t="s">
        <v>5311</v>
      </c>
      <c r="B2939" s="1" t="s">
        <v>5312</v>
      </c>
      <c r="C2939" s="57">
        <v>88.08</v>
      </c>
      <c r="D2939" s="57">
        <v>0</v>
      </c>
      <c r="E2939" s="58">
        <v>3525.52</v>
      </c>
      <c r="F2939" s="58">
        <v>3613.6</v>
      </c>
      <c r="G2939" s="57">
        <v>3613.6</v>
      </c>
      <c r="H2939" s="57">
        <v>3613.6</v>
      </c>
      <c r="I2939" s="57">
        <v>0</v>
      </c>
      <c r="J2939" s="57">
        <v>0</v>
      </c>
      <c r="K2939" s="57">
        <f t="shared" si="143"/>
        <v>0</v>
      </c>
      <c r="M2939" s="1" t="s">
        <v>6922</v>
      </c>
      <c r="U2939" s="1" t="str">
        <f t="shared" si="144"/>
        <v>'900</v>
      </c>
      <c r="AI2939" s="1"/>
      <c r="AM2939" s="1" t="s">
        <v>5311</v>
      </c>
    </row>
    <row r="2940" spans="1:39" x14ac:dyDescent="0.2">
      <c r="A2940" s="1" t="s">
        <v>5313</v>
      </c>
      <c r="B2940" s="1" t="s">
        <v>5314</v>
      </c>
      <c r="C2940" s="57">
        <v>12.93</v>
      </c>
      <c r="D2940" s="57">
        <v>0</v>
      </c>
      <c r="E2940" s="58">
        <v>474.32</v>
      </c>
      <c r="F2940" s="58">
        <v>487.25</v>
      </c>
      <c r="G2940" s="57">
        <v>487.25</v>
      </c>
      <c r="H2940" s="57">
        <v>487.25</v>
      </c>
      <c r="I2940" s="57">
        <v>0</v>
      </c>
      <c r="J2940" s="57">
        <v>0</v>
      </c>
      <c r="K2940" s="57">
        <f t="shared" si="143"/>
        <v>0</v>
      </c>
      <c r="M2940" s="1" t="s">
        <v>6922</v>
      </c>
      <c r="U2940" s="1" t="str">
        <f t="shared" si="144"/>
        <v>'900</v>
      </c>
      <c r="AI2940" s="1"/>
      <c r="AM2940" s="1" t="s">
        <v>5313</v>
      </c>
    </row>
    <row r="2941" spans="1:39" x14ac:dyDescent="0.2">
      <c r="A2941" s="1" t="s">
        <v>5315</v>
      </c>
      <c r="B2941" s="1" t="s">
        <v>5316</v>
      </c>
      <c r="C2941" s="57">
        <v>1560468.65</v>
      </c>
      <c r="D2941" s="57">
        <v>0</v>
      </c>
      <c r="E2941" s="58">
        <v>0</v>
      </c>
      <c r="F2941" s="58">
        <v>0</v>
      </c>
      <c r="G2941" s="57">
        <v>1560468.65</v>
      </c>
      <c r="H2941" s="57">
        <v>0</v>
      </c>
      <c r="I2941" s="57">
        <v>1560468.65</v>
      </c>
      <c r="J2941" s="57">
        <v>0</v>
      </c>
      <c r="K2941" s="57">
        <f t="shared" si="143"/>
        <v>1560468.65</v>
      </c>
      <c r="M2941" s="1" t="s">
        <v>6922</v>
      </c>
      <c r="U2941" s="1" t="str">
        <f t="shared" si="144"/>
        <v>'900</v>
      </c>
      <c r="AI2941" s="1"/>
      <c r="AM2941" s="1" t="s">
        <v>5315</v>
      </c>
    </row>
    <row r="2942" spans="1:39" x14ac:dyDescent="0.2">
      <c r="A2942" s="1" t="s">
        <v>5317</v>
      </c>
      <c r="B2942" s="1" t="s">
        <v>5318</v>
      </c>
      <c r="C2942" s="57">
        <v>11053.82</v>
      </c>
      <c r="D2942" s="57">
        <v>0</v>
      </c>
      <c r="E2942" s="58">
        <v>0</v>
      </c>
      <c r="F2942" s="58">
        <v>0</v>
      </c>
      <c r="G2942" s="57">
        <v>11053.82</v>
      </c>
      <c r="H2942" s="57">
        <v>0</v>
      </c>
      <c r="I2942" s="57">
        <v>11053.82</v>
      </c>
      <c r="J2942" s="57">
        <v>0</v>
      </c>
      <c r="K2942" s="57">
        <f t="shared" si="143"/>
        <v>11053.82</v>
      </c>
      <c r="M2942" s="1" t="s">
        <v>6922</v>
      </c>
      <c r="U2942" s="1" t="str">
        <f t="shared" si="144"/>
        <v>'900</v>
      </c>
      <c r="AI2942" s="1"/>
      <c r="AM2942" s="1" t="s">
        <v>5317</v>
      </c>
    </row>
    <row r="2943" spans="1:39" x14ac:dyDescent="0.2">
      <c r="A2943" s="1" t="s">
        <v>5319</v>
      </c>
      <c r="B2943" s="1" t="s">
        <v>5320</v>
      </c>
      <c r="C2943" s="57">
        <v>11255259.970000001</v>
      </c>
      <c r="D2943" s="57">
        <v>0</v>
      </c>
      <c r="E2943" s="58">
        <v>0</v>
      </c>
      <c r="F2943" s="58">
        <v>1568589.5</v>
      </c>
      <c r="G2943" s="57">
        <v>11255259.970000001</v>
      </c>
      <c r="H2943" s="57">
        <v>1568589.5</v>
      </c>
      <c r="I2943" s="57">
        <v>9686670.4700000007</v>
      </c>
      <c r="J2943" s="57">
        <v>0</v>
      </c>
      <c r="K2943" s="57">
        <f t="shared" si="143"/>
        <v>9686670.4700000007</v>
      </c>
      <c r="M2943" s="1" t="s">
        <v>6922</v>
      </c>
      <c r="U2943" s="1" t="str">
        <f t="shared" si="144"/>
        <v>'900</v>
      </c>
      <c r="AI2943" s="1"/>
      <c r="AM2943" s="1" t="s">
        <v>5319</v>
      </c>
    </row>
    <row r="2944" spans="1:39" x14ac:dyDescent="0.2">
      <c r="A2944" s="1" t="s">
        <v>5321</v>
      </c>
      <c r="B2944" s="1" t="s">
        <v>5322</v>
      </c>
      <c r="C2944" s="57">
        <v>0</v>
      </c>
      <c r="D2944" s="57">
        <v>0</v>
      </c>
      <c r="E2944" s="58">
        <v>727622.5</v>
      </c>
      <c r="F2944" s="58">
        <v>727622.5</v>
      </c>
      <c r="G2944" s="57">
        <v>727622.5</v>
      </c>
      <c r="H2944" s="57">
        <v>727622.5</v>
      </c>
      <c r="I2944" s="57">
        <v>0</v>
      </c>
      <c r="J2944" s="57">
        <v>0</v>
      </c>
      <c r="K2944" s="57">
        <f t="shared" si="143"/>
        <v>0</v>
      </c>
      <c r="M2944" s="1" t="s">
        <v>6922</v>
      </c>
      <c r="U2944" s="1" t="str">
        <f t="shared" si="144"/>
        <v>'900</v>
      </c>
      <c r="AI2944" s="1"/>
      <c r="AM2944" s="1" t="s">
        <v>5321</v>
      </c>
    </row>
    <row r="2945" spans="1:39" x14ac:dyDescent="0.2">
      <c r="A2945" s="1" t="s">
        <v>5323</v>
      </c>
      <c r="B2945" s="1" t="s">
        <v>5324</v>
      </c>
      <c r="C2945" s="57">
        <v>0</v>
      </c>
      <c r="D2945" s="57">
        <v>0</v>
      </c>
      <c r="E2945" s="58">
        <v>0</v>
      </c>
      <c r="F2945" s="58">
        <v>0</v>
      </c>
      <c r="G2945" s="57">
        <v>0</v>
      </c>
      <c r="H2945" s="57">
        <v>0</v>
      </c>
      <c r="I2945" s="57">
        <v>0</v>
      </c>
      <c r="J2945" s="57">
        <v>0</v>
      </c>
      <c r="K2945" s="57">
        <f t="shared" si="143"/>
        <v>0</v>
      </c>
      <c r="M2945" s="1" t="s">
        <v>6922</v>
      </c>
      <c r="U2945" s="1" t="str">
        <f t="shared" si="144"/>
        <v>'900</v>
      </c>
      <c r="AI2945" s="1"/>
      <c r="AM2945" s="1" t="s">
        <v>5323</v>
      </c>
    </row>
    <row r="2946" spans="1:39" x14ac:dyDescent="0.2">
      <c r="A2946" s="1" t="s">
        <v>5325</v>
      </c>
      <c r="B2946" s="1" t="s">
        <v>5326</v>
      </c>
      <c r="C2946" s="57">
        <v>94.36</v>
      </c>
      <c r="D2946" s="57">
        <v>0</v>
      </c>
      <c r="E2946" s="58">
        <v>2635.05</v>
      </c>
      <c r="F2946" s="58">
        <v>2541.21</v>
      </c>
      <c r="G2946" s="57">
        <v>2729.41</v>
      </c>
      <c r="H2946" s="57">
        <v>2541.21</v>
      </c>
      <c r="I2946" s="57">
        <v>188.2</v>
      </c>
      <c r="J2946" s="57">
        <v>0</v>
      </c>
      <c r="K2946" s="57">
        <f t="shared" si="143"/>
        <v>188.2</v>
      </c>
      <c r="M2946" s="1" t="s">
        <v>6922</v>
      </c>
      <c r="U2946" s="1" t="str">
        <f t="shared" si="144"/>
        <v>'900</v>
      </c>
      <c r="AI2946" s="1"/>
      <c r="AM2946" s="1" t="s">
        <v>5325</v>
      </c>
    </row>
    <row r="2947" spans="1:39" x14ac:dyDescent="0.2">
      <c r="A2947" s="1" t="s">
        <v>5327</v>
      </c>
      <c r="B2947" s="1" t="s">
        <v>5328</v>
      </c>
      <c r="C2947" s="57">
        <v>0</v>
      </c>
      <c r="D2947" s="57">
        <v>0</v>
      </c>
      <c r="E2947" s="58">
        <v>1568589.5</v>
      </c>
      <c r="F2947" s="58">
        <v>1568589.5</v>
      </c>
      <c r="G2947" s="57">
        <v>1568589.5</v>
      </c>
      <c r="H2947" s="57">
        <v>1568589.5</v>
      </c>
      <c r="I2947" s="57">
        <v>0</v>
      </c>
      <c r="J2947" s="57">
        <v>0</v>
      </c>
      <c r="K2947" s="57">
        <f t="shared" si="143"/>
        <v>0</v>
      </c>
      <c r="M2947" s="1" t="s">
        <v>6922</v>
      </c>
      <c r="U2947" s="1" t="str">
        <f t="shared" si="144"/>
        <v>'900</v>
      </c>
      <c r="AI2947" s="1"/>
      <c r="AM2947" s="1" t="s">
        <v>5327</v>
      </c>
    </row>
    <row r="2948" spans="1:39" x14ac:dyDescent="0.2">
      <c r="A2948" s="1" t="s">
        <v>5329</v>
      </c>
      <c r="B2948" s="1" t="s">
        <v>5330</v>
      </c>
      <c r="C2948" s="57">
        <v>0</v>
      </c>
      <c r="D2948" s="57">
        <v>0</v>
      </c>
      <c r="E2948" s="58">
        <v>408400</v>
      </c>
      <c r="F2948" s="58">
        <v>0</v>
      </c>
      <c r="G2948" s="57">
        <v>408400</v>
      </c>
      <c r="H2948" s="57">
        <v>0</v>
      </c>
      <c r="I2948" s="57">
        <v>408400</v>
      </c>
      <c r="J2948" s="57">
        <v>0</v>
      </c>
      <c r="K2948" s="57">
        <f t="shared" si="143"/>
        <v>408400</v>
      </c>
      <c r="L2948" s="1" t="s">
        <v>6715</v>
      </c>
      <c r="M2948" s="1" t="s">
        <v>6935</v>
      </c>
      <c r="N2948" s="1" t="s">
        <v>6810</v>
      </c>
      <c r="O2948" s="1" t="s">
        <v>6584</v>
      </c>
      <c r="Q2948" s="3" t="s">
        <v>6822</v>
      </c>
      <c r="U2948" s="1" t="str">
        <f t="shared" si="144"/>
        <v>'910</v>
      </c>
      <c r="AI2948" s="1"/>
      <c r="AM2948" s="1" t="s">
        <v>5329</v>
      </c>
    </row>
    <row r="2949" spans="1:39" x14ac:dyDescent="0.2">
      <c r="A2949" s="1" t="s">
        <v>5331</v>
      </c>
      <c r="B2949" s="1" t="s">
        <v>5332</v>
      </c>
      <c r="C2949" s="57">
        <v>1022113.07</v>
      </c>
      <c r="D2949" s="57">
        <v>0</v>
      </c>
      <c r="E2949" s="58">
        <v>2000000</v>
      </c>
      <c r="F2949" s="58">
        <v>10115.52</v>
      </c>
      <c r="G2949" s="57">
        <v>3022113.07</v>
      </c>
      <c r="H2949" s="57">
        <v>10115.52</v>
      </c>
      <c r="I2949" s="57">
        <v>3011997.55</v>
      </c>
      <c r="J2949" s="57">
        <v>0</v>
      </c>
      <c r="K2949" s="57">
        <f t="shared" si="143"/>
        <v>3011997.55</v>
      </c>
      <c r="L2949" s="1" t="s">
        <v>6715</v>
      </c>
      <c r="M2949" s="1" t="s">
        <v>6935</v>
      </c>
      <c r="N2949" s="1" t="s">
        <v>6810</v>
      </c>
      <c r="O2949" s="1" t="s">
        <v>6584</v>
      </c>
      <c r="Q2949" s="3" t="s">
        <v>6822</v>
      </c>
      <c r="U2949" s="1" t="str">
        <f t="shared" si="144"/>
        <v>'910</v>
      </c>
      <c r="AI2949" s="1"/>
      <c r="AM2949" s="1" t="s">
        <v>5331</v>
      </c>
    </row>
    <row r="2950" spans="1:39" x14ac:dyDescent="0.2">
      <c r="A2950" s="1" t="s">
        <v>5333</v>
      </c>
      <c r="B2950" s="1" t="s">
        <v>5334</v>
      </c>
      <c r="C2950" s="57">
        <v>27107648.350000001</v>
      </c>
      <c r="D2950" s="57">
        <v>0</v>
      </c>
      <c r="E2950" s="58">
        <v>27171607.09</v>
      </c>
      <c r="F2950" s="58">
        <v>30520389.149999999</v>
      </c>
      <c r="G2950" s="57">
        <v>54279255.439999998</v>
      </c>
      <c r="H2950" s="57">
        <v>30520389.149999999</v>
      </c>
      <c r="I2950" s="57">
        <v>23758866.289999999</v>
      </c>
      <c r="J2950" s="57">
        <v>0</v>
      </c>
      <c r="K2950" s="57">
        <f t="shared" si="143"/>
        <v>23758866.289999999</v>
      </c>
      <c r="L2950" s="1" t="s">
        <v>6715</v>
      </c>
      <c r="M2950" s="1" t="s">
        <v>6935</v>
      </c>
      <c r="N2950" s="1" t="s">
        <v>6810</v>
      </c>
      <c r="O2950" s="1" t="s">
        <v>6584</v>
      </c>
      <c r="Q2950" s="3" t="s">
        <v>6822</v>
      </c>
      <c r="U2950" s="1" t="str">
        <f t="shared" si="144"/>
        <v>'910</v>
      </c>
      <c r="AI2950" s="1"/>
      <c r="AM2950" s="1" t="s">
        <v>5333</v>
      </c>
    </row>
    <row r="2951" spans="1:39" x14ac:dyDescent="0.2">
      <c r="A2951" s="1" t="s">
        <v>5335</v>
      </c>
      <c r="B2951" s="1" t="s">
        <v>5336</v>
      </c>
      <c r="C2951" s="57">
        <v>280709.42</v>
      </c>
      <c r="D2951" s="57">
        <v>0</v>
      </c>
      <c r="E2951" s="58">
        <v>214893.56</v>
      </c>
      <c r="F2951" s="58">
        <v>325602.98</v>
      </c>
      <c r="G2951" s="57">
        <v>495602.98</v>
      </c>
      <c r="H2951" s="57">
        <v>325602.98</v>
      </c>
      <c r="I2951" s="57">
        <v>170000</v>
      </c>
      <c r="J2951" s="57">
        <v>0</v>
      </c>
      <c r="K2951" s="57">
        <f t="shared" ref="K2951:K3014" si="145">I2951-J2951</f>
        <v>170000</v>
      </c>
      <c r="L2951" s="1" t="s">
        <v>6715</v>
      </c>
      <c r="M2951" s="1" t="s">
        <v>6935</v>
      </c>
      <c r="N2951" s="1" t="s">
        <v>6810</v>
      </c>
      <c r="O2951" s="1" t="s">
        <v>6584</v>
      </c>
      <c r="P2951" s="21" t="s">
        <v>6866</v>
      </c>
      <c r="Q2951" s="3" t="s">
        <v>6822</v>
      </c>
      <c r="U2951" s="1" t="str">
        <f t="shared" ref="U2951:U3014" si="146">LEFT(A2951,4)</f>
        <v>'910</v>
      </c>
      <c r="AI2951" s="1"/>
      <c r="AM2951" s="1" t="s">
        <v>5335</v>
      </c>
    </row>
    <row r="2952" spans="1:39" x14ac:dyDescent="0.2">
      <c r="A2952" s="1" t="s">
        <v>5337</v>
      </c>
      <c r="B2952" s="1" t="s">
        <v>5338</v>
      </c>
      <c r="C2952" s="57">
        <v>164741.1</v>
      </c>
      <c r="D2952" s="57">
        <v>0</v>
      </c>
      <c r="E2952" s="58">
        <v>197101.6</v>
      </c>
      <c r="F2952" s="58">
        <v>204373.34</v>
      </c>
      <c r="G2952" s="57">
        <v>361842.7</v>
      </c>
      <c r="H2952" s="57">
        <v>204373.34</v>
      </c>
      <c r="I2952" s="57">
        <v>157469.35999999999</v>
      </c>
      <c r="J2952" s="57">
        <v>0</v>
      </c>
      <c r="K2952" s="57">
        <f t="shared" si="145"/>
        <v>157469.35999999999</v>
      </c>
      <c r="L2952" s="1" t="s">
        <v>6715</v>
      </c>
      <c r="M2952" s="1" t="s">
        <v>6935</v>
      </c>
      <c r="N2952" s="1" t="s">
        <v>6810</v>
      </c>
      <c r="O2952" s="1" t="s">
        <v>6584</v>
      </c>
      <c r="P2952" s="21" t="s">
        <v>6866</v>
      </c>
      <c r="Q2952" s="3" t="s">
        <v>6822</v>
      </c>
      <c r="U2952" s="1" t="str">
        <f t="shared" si="146"/>
        <v>'910</v>
      </c>
      <c r="AI2952" s="1"/>
      <c r="AM2952" s="1" t="s">
        <v>5337</v>
      </c>
    </row>
    <row r="2953" spans="1:39" x14ac:dyDescent="0.2">
      <c r="A2953" s="1" t="s">
        <v>5339</v>
      </c>
      <c r="B2953" s="1" t="s">
        <v>5340</v>
      </c>
      <c r="C2953" s="57">
        <v>0</v>
      </c>
      <c r="D2953" s="57">
        <v>0</v>
      </c>
      <c r="E2953" s="58">
        <v>351749.27</v>
      </c>
      <c r="F2953" s="58">
        <v>351749.27</v>
      </c>
      <c r="G2953" s="57">
        <v>351749.27</v>
      </c>
      <c r="H2953" s="57">
        <v>351749.27</v>
      </c>
      <c r="I2953" s="57">
        <v>0</v>
      </c>
      <c r="J2953" s="57">
        <v>0</v>
      </c>
      <c r="K2953" s="57">
        <f t="shared" si="145"/>
        <v>0</v>
      </c>
      <c r="L2953" s="1" t="s">
        <v>6715</v>
      </c>
      <c r="M2953" s="1" t="s">
        <v>6935</v>
      </c>
      <c r="N2953" s="1" t="s">
        <v>6810</v>
      </c>
      <c r="O2953" s="1" t="s">
        <v>6584</v>
      </c>
      <c r="Q2953" s="3" t="s">
        <v>6822</v>
      </c>
      <c r="U2953" s="1" t="str">
        <f t="shared" si="146"/>
        <v>'910</v>
      </c>
      <c r="AI2953" s="1"/>
      <c r="AM2953" s="1" t="s">
        <v>5339</v>
      </c>
    </row>
    <row r="2954" spans="1:39" x14ac:dyDescent="0.2">
      <c r="A2954" s="1" t="s">
        <v>6424</v>
      </c>
      <c r="B2954" s="1" t="s">
        <v>6425</v>
      </c>
      <c r="C2954" s="57">
        <v>36125.81</v>
      </c>
      <c r="D2954" s="57">
        <v>0</v>
      </c>
      <c r="E2954" s="58">
        <v>12799.13</v>
      </c>
      <c r="F2954" s="58">
        <v>48924.94</v>
      </c>
      <c r="G2954" s="57">
        <v>48924.94</v>
      </c>
      <c r="H2954" s="57">
        <v>48924.94</v>
      </c>
      <c r="I2954" s="57">
        <v>0</v>
      </c>
      <c r="J2954" s="57">
        <v>0</v>
      </c>
      <c r="K2954" s="57">
        <f t="shared" si="145"/>
        <v>0</v>
      </c>
      <c r="L2954" s="1" t="s">
        <v>6715</v>
      </c>
      <c r="M2954" s="1" t="s">
        <v>6935</v>
      </c>
      <c r="N2954" s="1" t="s">
        <v>6810</v>
      </c>
      <c r="O2954" s="1" t="s">
        <v>6584</v>
      </c>
      <c r="Q2954" s="3" t="s">
        <v>6822</v>
      </c>
      <c r="U2954" s="1" t="str">
        <f t="shared" si="146"/>
        <v>'910</v>
      </c>
      <c r="AI2954" s="1"/>
      <c r="AM2954" s="1" t="e">
        <v>#N/A</v>
      </c>
    </row>
    <row r="2955" spans="1:39" x14ac:dyDescent="0.2">
      <c r="A2955" s="1" t="s">
        <v>5341</v>
      </c>
      <c r="B2955" s="1" t="s">
        <v>5342</v>
      </c>
      <c r="C2955" s="57">
        <v>485000</v>
      </c>
      <c r="D2955" s="57">
        <v>0</v>
      </c>
      <c r="E2955" s="58">
        <v>1310000</v>
      </c>
      <c r="F2955" s="58">
        <v>1310000</v>
      </c>
      <c r="G2955" s="57">
        <v>1795000</v>
      </c>
      <c r="H2955" s="57">
        <v>1310000</v>
      </c>
      <c r="I2955" s="57">
        <v>485000</v>
      </c>
      <c r="J2955" s="57">
        <v>0</v>
      </c>
      <c r="K2955" s="57">
        <f t="shared" si="145"/>
        <v>485000</v>
      </c>
      <c r="L2955" s="1" t="s">
        <v>6715</v>
      </c>
      <c r="M2955" s="1" t="s">
        <v>6935</v>
      </c>
      <c r="N2955" s="1" t="s">
        <v>6810</v>
      </c>
      <c r="O2955" s="1" t="s">
        <v>6585</v>
      </c>
      <c r="Q2955" s="3" t="s">
        <v>6822</v>
      </c>
      <c r="U2955" s="1" t="str">
        <f t="shared" si="146"/>
        <v>'910</v>
      </c>
      <c r="AI2955" s="1"/>
      <c r="AM2955" s="1" t="s">
        <v>5341</v>
      </c>
    </row>
    <row r="2956" spans="1:39" x14ac:dyDescent="0.2">
      <c r="A2956" s="1" t="s">
        <v>5343</v>
      </c>
      <c r="B2956" s="1" t="s">
        <v>5344</v>
      </c>
      <c r="C2956" s="57">
        <v>29647363.41</v>
      </c>
      <c r="D2956" s="57">
        <v>0</v>
      </c>
      <c r="E2956" s="58">
        <v>44559038.549999997</v>
      </c>
      <c r="F2956" s="58">
        <v>43567407.479999997</v>
      </c>
      <c r="G2956" s="57">
        <v>74206401.959999993</v>
      </c>
      <c r="H2956" s="57">
        <v>43567407.479999997</v>
      </c>
      <c r="I2956" s="57">
        <v>30638994.48</v>
      </c>
      <c r="J2956" s="57">
        <v>0</v>
      </c>
      <c r="K2956" s="57">
        <f t="shared" si="145"/>
        <v>30638994.48</v>
      </c>
      <c r="L2956" s="1" t="s">
        <v>6715</v>
      </c>
      <c r="M2956" s="1" t="s">
        <v>6935</v>
      </c>
      <c r="N2956" s="1" t="s">
        <v>6810</v>
      </c>
      <c r="O2956" s="1" t="s">
        <v>6585</v>
      </c>
      <c r="Q2956" s="3" t="s">
        <v>6822</v>
      </c>
      <c r="U2956" s="1" t="str">
        <f t="shared" si="146"/>
        <v>'910</v>
      </c>
      <c r="AI2956" s="1"/>
      <c r="AM2956" s="1" t="s">
        <v>5343</v>
      </c>
    </row>
    <row r="2957" spans="1:39" x14ac:dyDescent="0.2">
      <c r="A2957" s="1" t="s">
        <v>5345</v>
      </c>
      <c r="B2957" s="1" t="s">
        <v>5346</v>
      </c>
      <c r="C2957" s="57">
        <v>10000</v>
      </c>
      <c r="D2957" s="57">
        <v>0</v>
      </c>
      <c r="E2957" s="58">
        <v>36665.4</v>
      </c>
      <c r="F2957" s="58">
        <v>25100</v>
      </c>
      <c r="G2957" s="57">
        <v>46665.4</v>
      </c>
      <c r="H2957" s="57">
        <v>25100</v>
      </c>
      <c r="I2957" s="57">
        <v>21565.4</v>
      </c>
      <c r="J2957" s="57">
        <v>0</v>
      </c>
      <c r="K2957" s="57">
        <f t="shared" si="145"/>
        <v>21565.4</v>
      </c>
      <c r="L2957" s="1" t="s">
        <v>6715</v>
      </c>
      <c r="M2957" s="1" t="s">
        <v>6935</v>
      </c>
      <c r="N2957" s="1" t="s">
        <v>6810</v>
      </c>
      <c r="O2957" s="1" t="s">
        <v>6585</v>
      </c>
      <c r="Q2957" s="3" t="s">
        <v>6822</v>
      </c>
      <c r="U2957" s="1" t="str">
        <f t="shared" si="146"/>
        <v>'910</v>
      </c>
      <c r="AI2957" s="1"/>
      <c r="AM2957" s="1" t="s">
        <v>5345</v>
      </c>
    </row>
    <row r="2958" spans="1:39" x14ac:dyDescent="0.2">
      <c r="A2958" s="1" t="s">
        <v>5347</v>
      </c>
      <c r="B2958" s="1" t="s">
        <v>5348</v>
      </c>
      <c r="C2958" s="57">
        <v>10031.4</v>
      </c>
      <c r="D2958" s="57">
        <v>0</v>
      </c>
      <c r="E2958" s="58">
        <v>42965.75</v>
      </c>
      <c r="F2958" s="58">
        <v>25413.67</v>
      </c>
      <c r="G2958" s="57">
        <v>52997.15</v>
      </c>
      <c r="H2958" s="57">
        <v>25413.67</v>
      </c>
      <c r="I2958" s="57">
        <v>27583.48</v>
      </c>
      <c r="J2958" s="57">
        <v>0</v>
      </c>
      <c r="K2958" s="57">
        <f t="shared" si="145"/>
        <v>27583.48</v>
      </c>
      <c r="L2958" s="1" t="s">
        <v>6715</v>
      </c>
      <c r="M2958" s="1" t="s">
        <v>6935</v>
      </c>
      <c r="N2958" s="1" t="s">
        <v>6810</v>
      </c>
      <c r="O2958" s="1" t="s">
        <v>6585</v>
      </c>
      <c r="Q2958" s="3" t="s">
        <v>6822</v>
      </c>
      <c r="U2958" s="1" t="str">
        <f t="shared" si="146"/>
        <v>'910</v>
      </c>
      <c r="AI2958" s="1"/>
      <c r="AM2958" s="1" t="s">
        <v>5347</v>
      </c>
    </row>
    <row r="2959" spans="1:39" x14ac:dyDescent="0.2">
      <c r="A2959" s="1" t="s">
        <v>5349</v>
      </c>
      <c r="B2959" s="1" t="s">
        <v>5350</v>
      </c>
      <c r="C2959" s="57">
        <v>367060.54</v>
      </c>
      <c r="D2959" s="57">
        <v>0</v>
      </c>
      <c r="E2959" s="58">
        <v>110562.76</v>
      </c>
      <c r="F2959" s="58">
        <v>261531.29</v>
      </c>
      <c r="G2959" s="57">
        <v>477623.3</v>
      </c>
      <c r="H2959" s="57">
        <v>261531.29</v>
      </c>
      <c r="I2959" s="57">
        <v>216092.01</v>
      </c>
      <c r="J2959" s="57">
        <v>0</v>
      </c>
      <c r="K2959" s="57">
        <f t="shared" si="145"/>
        <v>216092.01</v>
      </c>
      <c r="L2959" s="1" t="s">
        <v>6715</v>
      </c>
      <c r="M2959" s="1" t="s">
        <v>6935</v>
      </c>
      <c r="N2959" s="1" t="s">
        <v>6810</v>
      </c>
      <c r="O2959" s="1" t="s">
        <v>6585</v>
      </c>
      <c r="Q2959" s="3" t="s">
        <v>6822</v>
      </c>
      <c r="U2959" s="1" t="str">
        <f t="shared" si="146"/>
        <v>'910</v>
      </c>
      <c r="AI2959" s="1"/>
      <c r="AM2959" s="1" t="s">
        <v>5349</v>
      </c>
    </row>
    <row r="2960" spans="1:39" x14ac:dyDescent="0.2">
      <c r="A2960" s="1" t="s">
        <v>5351</v>
      </c>
      <c r="B2960" s="1" t="s">
        <v>5352</v>
      </c>
      <c r="C2960" s="57">
        <v>49387040.18</v>
      </c>
      <c r="D2960" s="57">
        <v>0</v>
      </c>
      <c r="E2960" s="58">
        <v>75302250.950000003</v>
      </c>
      <c r="F2960" s="58">
        <v>45495581.329999998</v>
      </c>
      <c r="G2960" s="57">
        <v>124689291.13</v>
      </c>
      <c r="H2960" s="57">
        <v>45495581.329999998</v>
      </c>
      <c r="I2960" s="57">
        <v>79193709.799999997</v>
      </c>
      <c r="J2960" s="57">
        <v>0</v>
      </c>
      <c r="K2960" s="57">
        <f t="shared" si="145"/>
        <v>79193709.799999997</v>
      </c>
      <c r="L2960" s="1" t="s">
        <v>6715</v>
      </c>
      <c r="M2960" s="1" t="s">
        <v>6935</v>
      </c>
      <c r="N2960" s="1" t="s">
        <v>6810</v>
      </c>
      <c r="O2960" s="1" t="s">
        <v>6585</v>
      </c>
      <c r="Q2960" s="3" t="s">
        <v>6822</v>
      </c>
      <c r="U2960" s="1" t="str">
        <f t="shared" si="146"/>
        <v>'910</v>
      </c>
      <c r="AI2960" s="1"/>
      <c r="AM2960" s="1" t="s">
        <v>5351</v>
      </c>
    </row>
    <row r="2961" spans="1:39" x14ac:dyDescent="0.2">
      <c r="A2961" s="1" t="s">
        <v>5353</v>
      </c>
      <c r="B2961" s="1" t="s">
        <v>5354</v>
      </c>
      <c r="C2961" s="57">
        <v>28385.25</v>
      </c>
      <c r="D2961" s="57">
        <v>0</v>
      </c>
      <c r="E2961" s="58">
        <v>11344.54</v>
      </c>
      <c r="F2961" s="58">
        <v>28981.06</v>
      </c>
      <c r="G2961" s="57">
        <v>39729.79</v>
      </c>
      <c r="H2961" s="57">
        <v>28981.06</v>
      </c>
      <c r="I2961" s="57">
        <v>10748.73</v>
      </c>
      <c r="J2961" s="57">
        <v>0</v>
      </c>
      <c r="K2961" s="57">
        <f t="shared" si="145"/>
        <v>10748.73</v>
      </c>
      <c r="L2961" s="1" t="s">
        <v>6715</v>
      </c>
      <c r="M2961" s="1" t="s">
        <v>6935</v>
      </c>
      <c r="N2961" s="1" t="s">
        <v>6810</v>
      </c>
      <c r="O2961" s="1" t="s">
        <v>6585</v>
      </c>
      <c r="Q2961" s="3" t="s">
        <v>6822</v>
      </c>
      <c r="U2961" s="1" t="str">
        <f t="shared" si="146"/>
        <v>'910</v>
      </c>
      <c r="AI2961" s="1"/>
      <c r="AM2961" s="1" t="s">
        <v>5353</v>
      </c>
    </row>
    <row r="2962" spans="1:39" x14ac:dyDescent="0.2">
      <c r="A2962" s="1" t="s">
        <v>5355</v>
      </c>
      <c r="B2962" s="1" t="s">
        <v>5356</v>
      </c>
      <c r="C2962" s="57">
        <v>9907.59</v>
      </c>
      <c r="D2962" s="57">
        <v>0</v>
      </c>
      <c r="E2962" s="58">
        <v>54867.82</v>
      </c>
      <c r="F2962" s="58">
        <v>22972.07</v>
      </c>
      <c r="G2962" s="57">
        <v>64775.41</v>
      </c>
      <c r="H2962" s="57">
        <v>22972.07</v>
      </c>
      <c r="I2962" s="57">
        <v>41803.339999999997</v>
      </c>
      <c r="J2962" s="57">
        <v>0</v>
      </c>
      <c r="K2962" s="57">
        <f t="shared" si="145"/>
        <v>41803.339999999997</v>
      </c>
      <c r="L2962" s="1" t="s">
        <v>6715</v>
      </c>
      <c r="M2962" s="1" t="s">
        <v>6935</v>
      </c>
      <c r="N2962" s="1" t="s">
        <v>6810</v>
      </c>
      <c r="O2962" s="1" t="s">
        <v>6585</v>
      </c>
      <c r="Q2962" s="3" t="s">
        <v>6822</v>
      </c>
      <c r="U2962" s="1" t="str">
        <f t="shared" si="146"/>
        <v>'910</v>
      </c>
      <c r="AI2962" s="1"/>
      <c r="AM2962" s="1" t="s">
        <v>5355</v>
      </c>
    </row>
    <row r="2963" spans="1:39" x14ac:dyDescent="0.2">
      <c r="A2963" s="1" t="s">
        <v>5357</v>
      </c>
      <c r="B2963" s="1" t="s">
        <v>5358</v>
      </c>
      <c r="C2963" s="57">
        <v>0</v>
      </c>
      <c r="D2963" s="57">
        <v>0</v>
      </c>
      <c r="E2963" s="58">
        <v>4000</v>
      </c>
      <c r="F2963" s="58">
        <v>0</v>
      </c>
      <c r="G2963" s="57">
        <v>4000</v>
      </c>
      <c r="H2963" s="57">
        <v>0</v>
      </c>
      <c r="I2963" s="57">
        <v>4000</v>
      </c>
      <c r="J2963" s="57">
        <v>0</v>
      </c>
      <c r="K2963" s="57">
        <f t="shared" si="145"/>
        <v>4000</v>
      </c>
      <c r="L2963" s="1" t="s">
        <v>6715</v>
      </c>
      <c r="M2963" s="1" t="s">
        <v>6935</v>
      </c>
      <c r="N2963" s="1" t="s">
        <v>6810</v>
      </c>
      <c r="O2963" s="1" t="s">
        <v>6585</v>
      </c>
      <c r="Q2963" s="3" t="s">
        <v>6822</v>
      </c>
      <c r="U2963" s="1" t="str">
        <f t="shared" si="146"/>
        <v>'910</v>
      </c>
      <c r="AI2963" s="1"/>
      <c r="AM2963" s="1" t="s">
        <v>5357</v>
      </c>
    </row>
    <row r="2964" spans="1:39" x14ac:dyDescent="0.2">
      <c r="A2964" s="1" t="s">
        <v>5359</v>
      </c>
      <c r="B2964" s="1" t="s">
        <v>5360</v>
      </c>
      <c r="C2964" s="57">
        <v>54378.93</v>
      </c>
      <c r="D2964" s="57">
        <v>0</v>
      </c>
      <c r="E2964" s="58">
        <v>44573483.229999997</v>
      </c>
      <c r="F2964" s="58">
        <v>44563214.759999998</v>
      </c>
      <c r="G2964" s="57">
        <v>44627862.159999996</v>
      </c>
      <c r="H2964" s="57">
        <v>44563214.759999998</v>
      </c>
      <c r="I2964" s="57">
        <v>64647.4</v>
      </c>
      <c r="J2964" s="57">
        <v>0</v>
      </c>
      <c r="K2964" s="57">
        <f t="shared" si="145"/>
        <v>64647.4</v>
      </c>
      <c r="L2964" s="1" t="s">
        <v>6715</v>
      </c>
      <c r="M2964" s="1" t="s">
        <v>6935</v>
      </c>
      <c r="N2964" s="1" t="s">
        <v>6810</v>
      </c>
      <c r="O2964" s="1" t="s">
        <v>6586</v>
      </c>
      <c r="Q2964" s="3" t="s">
        <v>6823</v>
      </c>
      <c r="U2964" s="1" t="str">
        <f t="shared" si="146"/>
        <v>'913</v>
      </c>
      <c r="AI2964" s="1"/>
      <c r="AM2964" s="1" t="s">
        <v>5359</v>
      </c>
    </row>
    <row r="2965" spans="1:39" x14ac:dyDescent="0.2">
      <c r="A2965" s="1" t="s">
        <v>5361</v>
      </c>
      <c r="B2965" s="1" t="s">
        <v>5362</v>
      </c>
      <c r="C2965" s="57">
        <v>0</v>
      </c>
      <c r="D2965" s="57">
        <v>0</v>
      </c>
      <c r="E2965" s="58">
        <v>8448000</v>
      </c>
      <c r="F2965" s="58">
        <v>8448000</v>
      </c>
      <c r="G2965" s="57">
        <v>8448000</v>
      </c>
      <c r="H2965" s="57">
        <v>8448000</v>
      </c>
      <c r="I2965" s="57">
        <v>0</v>
      </c>
      <c r="J2965" s="57">
        <v>0</v>
      </c>
      <c r="K2965" s="57">
        <f t="shared" si="145"/>
        <v>0</v>
      </c>
      <c r="L2965" s="1" t="s">
        <v>6715</v>
      </c>
      <c r="M2965" s="1" t="s">
        <v>6935</v>
      </c>
      <c r="N2965" s="1" t="s">
        <v>6810</v>
      </c>
      <c r="O2965" s="1" t="s">
        <v>6586</v>
      </c>
      <c r="Q2965" s="3" t="s">
        <v>6823</v>
      </c>
      <c r="U2965" s="1" t="str">
        <f t="shared" si="146"/>
        <v>'913</v>
      </c>
      <c r="AI2965" s="1"/>
      <c r="AM2965" s="1" t="s">
        <v>5361</v>
      </c>
    </row>
    <row r="2966" spans="1:39" x14ac:dyDescent="0.2">
      <c r="A2966" s="1" t="s">
        <v>5363</v>
      </c>
      <c r="B2966" s="1" t="s">
        <v>5364</v>
      </c>
      <c r="C2966" s="57">
        <v>0</v>
      </c>
      <c r="D2966" s="57">
        <v>0</v>
      </c>
      <c r="E2966" s="58">
        <v>157000</v>
      </c>
      <c r="F2966" s="58">
        <v>157000</v>
      </c>
      <c r="G2966" s="57">
        <v>157000</v>
      </c>
      <c r="H2966" s="57">
        <v>157000</v>
      </c>
      <c r="I2966" s="57">
        <v>0</v>
      </c>
      <c r="J2966" s="57">
        <v>0</v>
      </c>
      <c r="K2966" s="57">
        <f t="shared" si="145"/>
        <v>0</v>
      </c>
      <c r="L2966" s="1" t="s">
        <v>6715</v>
      </c>
      <c r="M2966" s="1" t="s">
        <v>6935</v>
      </c>
      <c r="N2966" s="1" t="s">
        <v>6810</v>
      </c>
      <c r="O2966" s="1" t="s">
        <v>6586</v>
      </c>
      <c r="P2966" s="21" t="s">
        <v>6866</v>
      </c>
      <c r="Q2966" s="3" t="s">
        <v>6823</v>
      </c>
      <c r="U2966" s="1" t="str">
        <f t="shared" si="146"/>
        <v>'913</v>
      </c>
      <c r="AI2966" s="1"/>
      <c r="AM2966" s="1" t="s">
        <v>5363</v>
      </c>
    </row>
    <row r="2967" spans="1:39" x14ac:dyDescent="0.2">
      <c r="A2967" s="1" t="s">
        <v>5365</v>
      </c>
      <c r="B2967" s="1" t="s">
        <v>5366</v>
      </c>
      <c r="C2967" s="57">
        <v>0</v>
      </c>
      <c r="D2967" s="57">
        <v>0</v>
      </c>
      <c r="E2967" s="58">
        <v>3463168.81</v>
      </c>
      <c r="F2967" s="58">
        <v>3463168.81</v>
      </c>
      <c r="G2967" s="57">
        <v>3463168.81</v>
      </c>
      <c r="H2967" s="57">
        <v>3463168.81</v>
      </c>
      <c r="I2967" s="57">
        <v>0</v>
      </c>
      <c r="J2967" s="57">
        <v>0</v>
      </c>
      <c r="K2967" s="57">
        <f t="shared" si="145"/>
        <v>0</v>
      </c>
      <c r="L2967" s="1" t="s">
        <v>6715</v>
      </c>
      <c r="M2967" s="1" t="s">
        <v>6935</v>
      </c>
      <c r="N2967" s="1" t="s">
        <v>6810</v>
      </c>
      <c r="O2967" s="1" t="s">
        <v>6586</v>
      </c>
      <c r="P2967" s="21" t="s">
        <v>6866</v>
      </c>
      <c r="Q2967" s="3" t="s">
        <v>6823</v>
      </c>
      <c r="U2967" s="1" t="str">
        <f t="shared" si="146"/>
        <v>'913</v>
      </c>
      <c r="AI2967" s="1"/>
      <c r="AM2967" s="1" t="s">
        <v>5365</v>
      </c>
    </row>
    <row r="2968" spans="1:39" x14ac:dyDescent="0.2">
      <c r="A2968" s="1" t="s">
        <v>5367</v>
      </c>
      <c r="B2968" s="1" t="s">
        <v>5368</v>
      </c>
      <c r="C2968" s="57">
        <v>13297475.99</v>
      </c>
      <c r="D2968" s="57">
        <v>0</v>
      </c>
      <c r="E2968" s="58">
        <v>143259816.40000001</v>
      </c>
      <c r="F2968" s="58">
        <v>143286852.02000001</v>
      </c>
      <c r="G2968" s="57">
        <v>156557292.38999999</v>
      </c>
      <c r="H2968" s="57">
        <v>143286852.02000001</v>
      </c>
      <c r="I2968" s="57">
        <v>13270440.369999999</v>
      </c>
      <c r="J2968" s="57">
        <v>0</v>
      </c>
      <c r="K2968" s="57">
        <f t="shared" si="145"/>
        <v>13270440.369999999</v>
      </c>
      <c r="L2968" s="1" t="s">
        <v>6715</v>
      </c>
      <c r="M2968" s="1" t="s">
        <v>6935</v>
      </c>
      <c r="N2968" s="1" t="s">
        <v>6810</v>
      </c>
      <c r="O2968" s="1" t="s">
        <v>6586</v>
      </c>
      <c r="P2968" s="21" t="s">
        <v>6866</v>
      </c>
      <c r="Q2968" s="3" t="s">
        <v>6823</v>
      </c>
      <c r="U2968" s="1" t="str">
        <f t="shared" si="146"/>
        <v>'913</v>
      </c>
      <c r="AI2968" s="1"/>
      <c r="AM2968" s="1" t="s">
        <v>5367</v>
      </c>
    </row>
    <row r="2969" spans="1:39" x14ac:dyDescent="0.2">
      <c r="A2969" s="1" t="s">
        <v>5369</v>
      </c>
      <c r="B2969" s="1" t="s">
        <v>5370</v>
      </c>
      <c r="C2969" s="57">
        <v>0</v>
      </c>
      <c r="D2969" s="57">
        <v>0</v>
      </c>
      <c r="E2969" s="58">
        <v>4229925.84</v>
      </c>
      <c r="F2969" s="58">
        <v>4229925.84</v>
      </c>
      <c r="G2969" s="57">
        <v>4229925.84</v>
      </c>
      <c r="H2969" s="57">
        <v>4229925.84</v>
      </c>
      <c r="I2969" s="57">
        <v>0</v>
      </c>
      <c r="J2969" s="57">
        <v>0</v>
      </c>
      <c r="K2969" s="57">
        <f t="shared" si="145"/>
        <v>0</v>
      </c>
      <c r="L2969" s="1" t="s">
        <v>6715</v>
      </c>
      <c r="M2969" s="1" t="s">
        <v>6935</v>
      </c>
      <c r="N2969" s="1" t="s">
        <v>6810</v>
      </c>
      <c r="O2969" s="1" t="s">
        <v>6586</v>
      </c>
      <c r="Q2969" s="3" t="s">
        <v>6823</v>
      </c>
      <c r="U2969" s="1" t="str">
        <f t="shared" si="146"/>
        <v>'913</v>
      </c>
      <c r="AI2969" s="1"/>
      <c r="AM2969" s="1" t="s">
        <v>5369</v>
      </c>
    </row>
    <row r="2970" spans="1:39" x14ac:dyDescent="0.2">
      <c r="A2970" s="1" t="s">
        <v>5371</v>
      </c>
      <c r="B2970" s="1" t="s">
        <v>5372</v>
      </c>
      <c r="C2970" s="57">
        <v>3471950.38</v>
      </c>
      <c r="D2970" s="57">
        <v>0</v>
      </c>
      <c r="E2970" s="58">
        <v>107333919.47</v>
      </c>
      <c r="F2970" s="58">
        <v>107806420.8</v>
      </c>
      <c r="G2970" s="57">
        <v>110805869.84999999</v>
      </c>
      <c r="H2970" s="57">
        <v>107806420.8</v>
      </c>
      <c r="I2970" s="57">
        <v>2999449.05</v>
      </c>
      <c r="J2970" s="57">
        <v>0</v>
      </c>
      <c r="K2970" s="57">
        <f t="shared" si="145"/>
        <v>2999449.05</v>
      </c>
      <c r="L2970" s="1" t="s">
        <v>6715</v>
      </c>
      <c r="M2970" s="1" t="s">
        <v>6935</v>
      </c>
      <c r="N2970" s="1" t="s">
        <v>6810</v>
      </c>
      <c r="O2970" s="1" t="s">
        <v>6586</v>
      </c>
      <c r="Q2970" s="3" t="s">
        <v>6823</v>
      </c>
      <c r="U2970" s="1" t="str">
        <f t="shared" si="146"/>
        <v>'913</v>
      </c>
      <c r="AI2970" s="1"/>
      <c r="AM2970" s="1" t="s">
        <v>5371</v>
      </c>
    </row>
    <row r="2971" spans="1:39" x14ac:dyDescent="0.2">
      <c r="A2971" s="1" t="s">
        <v>5373</v>
      </c>
      <c r="B2971" s="1" t="s">
        <v>5374</v>
      </c>
      <c r="C2971" s="57">
        <v>0</v>
      </c>
      <c r="D2971" s="57">
        <v>0</v>
      </c>
      <c r="E2971" s="58">
        <v>3802900</v>
      </c>
      <c r="F2971" s="58">
        <v>3802900</v>
      </c>
      <c r="G2971" s="57">
        <v>3802900</v>
      </c>
      <c r="H2971" s="57">
        <v>3802900</v>
      </c>
      <c r="I2971" s="57">
        <v>0</v>
      </c>
      <c r="J2971" s="57">
        <v>0</v>
      </c>
      <c r="K2971" s="57">
        <f t="shared" si="145"/>
        <v>0</v>
      </c>
      <c r="L2971" s="1" t="s">
        <v>6715</v>
      </c>
      <c r="M2971" s="1" t="s">
        <v>6935</v>
      </c>
      <c r="N2971" s="1" t="s">
        <v>6810</v>
      </c>
      <c r="O2971" s="1" t="s">
        <v>6586</v>
      </c>
      <c r="P2971" s="21" t="s">
        <v>6866</v>
      </c>
      <c r="Q2971" s="3" t="s">
        <v>6823</v>
      </c>
      <c r="U2971" s="1" t="str">
        <f t="shared" si="146"/>
        <v>'913</v>
      </c>
      <c r="AI2971" s="1"/>
      <c r="AM2971" s="1" t="s">
        <v>5373</v>
      </c>
    </row>
    <row r="2972" spans="1:39" x14ac:dyDescent="0.2">
      <c r="A2972" s="1" t="s">
        <v>5375</v>
      </c>
      <c r="B2972" s="1" t="s">
        <v>5376</v>
      </c>
      <c r="C2972" s="57">
        <v>355863.53</v>
      </c>
      <c r="D2972" s="57">
        <v>0</v>
      </c>
      <c r="E2972" s="58">
        <v>112654830.02</v>
      </c>
      <c r="F2972" s="58">
        <v>112835043.55</v>
      </c>
      <c r="G2972" s="57">
        <v>113010693.55</v>
      </c>
      <c r="H2972" s="57">
        <v>112835043.55</v>
      </c>
      <c r="I2972" s="57">
        <v>175650</v>
      </c>
      <c r="J2972" s="57">
        <v>0</v>
      </c>
      <c r="K2972" s="57">
        <f t="shared" si="145"/>
        <v>175650</v>
      </c>
      <c r="L2972" s="1" t="s">
        <v>6715</v>
      </c>
      <c r="M2972" s="1" t="s">
        <v>6935</v>
      </c>
      <c r="N2972" s="1" t="s">
        <v>6810</v>
      </c>
      <c r="O2972" s="1" t="s">
        <v>6586</v>
      </c>
      <c r="P2972" s="21" t="s">
        <v>6866</v>
      </c>
      <c r="Q2972" s="3" t="s">
        <v>6823</v>
      </c>
      <c r="U2972" s="1" t="str">
        <f t="shared" si="146"/>
        <v>'913</v>
      </c>
      <c r="AI2972" s="1"/>
      <c r="AM2972" s="1" t="s">
        <v>5375</v>
      </c>
    </row>
    <row r="2973" spans="1:39" x14ac:dyDescent="0.2">
      <c r="A2973" s="1" t="s">
        <v>5377</v>
      </c>
      <c r="B2973" s="1" t="s">
        <v>5378</v>
      </c>
      <c r="C2973" s="57">
        <v>10312950.01</v>
      </c>
      <c r="D2973" s="57">
        <v>0</v>
      </c>
      <c r="E2973" s="58">
        <v>15420033.220000001</v>
      </c>
      <c r="F2973" s="58">
        <v>17030030.670000002</v>
      </c>
      <c r="G2973" s="57">
        <v>25732983.23</v>
      </c>
      <c r="H2973" s="57">
        <v>17030030.670000002</v>
      </c>
      <c r="I2973" s="57">
        <v>8702952.5600000005</v>
      </c>
      <c r="J2973" s="57">
        <v>0</v>
      </c>
      <c r="K2973" s="57">
        <f t="shared" si="145"/>
        <v>8702952.5600000005</v>
      </c>
      <c r="L2973" s="1" t="s">
        <v>6715</v>
      </c>
      <c r="M2973" s="1" t="s">
        <v>6935</v>
      </c>
      <c r="N2973" s="1" t="s">
        <v>6810</v>
      </c>
      <c r="O2973" s="1" t="s">
        <v>6586</v>
      </c>
      <c r="P2973" s="21" t="s">
        <v>6866</v>
      </c>
      <c r="Q2973" s="3" t="s">
        <v>6823</v>
      </c>
      <c r="U2973" s="1" t="str">
        <f t="shared" si="146"/>
        <v>'913</v>
      </c>
      <c r="AI2973" s="1"/>
      <c r="AM2973" s="1" t="s">
        <v>5377</v>
      </c>
    </row>
    <row r="2974" spans="1:39" x14ac:dyDescent="0.2">
      <c r="A2974" s="1" t="s">
        <v>5379</v>
      </c>
      <c r="B2974" s="1" t="s">
        <v>5380</v>
      </c>
      <c r="C2974" s="57">
        <v>2855892.52</v>
      </c>
      <c r="D2974" s="57">
        <v>0</v>
      </c>
      <c r="E2974" s="58">
        <v>11425418.99</v>
      </c>
      <c r="F2974" s="58">
        <v>10210410.890000001</v>
      </c>
      <c r="G2974" s="57">
        <v>14281311.51</v>
      </c>
      <c r="H2974" s="57">
        <v>10210410.890000001</v>
      </c>
      <c r="I2974" s="57">
        <v>4070900.62</v>
      </c>
      <c r="J2974" s="57">
        <v>0</v>
      </c>
      <c r="K2974" s="57">
        <f t="shared" si="145"/>
        <v>4070900.62</v>
      </c>
      <c r="L2974" s="1" t="s">
        <v>6715</v>
      </c>
      <c r="M2974" s="1" t="s">
        <v>6935</v>
      </c>
      <c r="N2974" s="1" t="s">
        <v>6810</v>
      </c>
      <c r="O2974" s="1" t="s">
        <v>6586</v>
      </c>
      <c r="P2974" s="21" t="s">
        <v>6866</v>
      </c>
      <c r="Q2974" s="3" t="s">
        <v>6823</v>
      </c>
      <c r="U2974" s="1" t="str">
        <f t="shared" si="146"/>
        <v>'913</v>
      </c>
      <c r="AI2974" s="1"/>
      <c r="AM2974" s="1" t="s">
        <v>5379</v>
      </c>
    </row>
    <row r="2975" spans="1:39" x14ac:dyDescent="0.2">
      <c r="A2975" s="1" t="s">
        <v>5381</v>
      </c>
      <c r="B2975" s="1" t="s">
        <v>5382</v>
      </c>
      <c r="C2975" s="57">
        <v>11048623.32</v>
      </c>
      <c r="D2975" s="57">
        <v>0</v>
      </c>
      <c r="E2975" s="58">
        <v>95835.67</v>
      </c>
      <c r="F2975" s="58">
        <v>4398168.3499999996</v>
      </c>
      <c r="G2975" s="57">
        <v>11144458.99</v>
      </c>
      <c r="H2975" s="57">
        <v>4398168.3499999996</v>
      </c>
      <c r="I2975" s="57">
        <v>6746290.6399999997</v>
      </c>
      <c r="J2975" s="57">
        <v>0</v>
      </c>
      <c r="K2975" s="57">
        <f t="shared" si="145"/>
        <v>6746290.6399999997</v>
      </c>
      <c r="L2975" s="1" t="s">
        <v>6715</v>
      </c>
      <c r="M2975" s="1" t="s">
        <v>6935</v>
      </c>
      <c r="N2975" s="1" t="s">
        <v>6810</v>
      </c>
      <c r="O2975" s="1" t="s">
        <v>6584</v>
      </c>
      <c r="Q2975" s="3" t="s">
        <v>6822</v>
      </c>
      <c r="U2975" s="1" t="str">
        <f t="shared" si="146"/>
        <v>'915</v>
      </c>
      <c r="AI2975" s="1"/>
      <c r="AM2975" s="1" t="s">
        <v>5381</v>
      </c>
    </row>
    <row r="2976" spans="1:39" x14ac:dyDescent="0.2">
      <c r="A2976" s="1" t="s">
        <v>5383</v>
      </c>
      <c r="B2976" s="1" t="s">
        <v>5384</v>
      </c>
      <c r="C2976" s="57">
        <v>29917137.600000001</v>
      </c>
      <c r="D2976" s="57">
        <v>0</v>
      </c>
      <c r="E2976" s="58">
        <v>25530469.879999999</v>
      </c>
      <c r="F2976" s="58">
        <v>29571694.52</v>
      </c>
      <c r="G2976" s="57">
        <v>55447607.479999997</v>
      </c>
      <c r="H2976" s="57">
        <v>29571694.52</v>
      </c>
      <c r="I2976" s="57">
        <v>25875912.960000001</v>
      </c>
      <c r="J2976" s="57">
        <v>0</v>
      </c>
      <c r="K2976" s="57">
        <f t="shared" si="145"/>
        <v>25875912.960000001</v>
      </c>
      <c r="L2976" s="1" t="s">
        <v>6715</v>
      </c>
      <c r="M2976" s="1" t="s">
        <v>6935</v>
      </c>
      <c r="N2976" s="1" t="s">
        <v>6810</v>
      </c>
      <c r="O2976" s="1" t="s">
        <v>6584</v>
      </c>
      <c r="Q2976" s="3" t="s">
        <v>6822</v>
      </c>
      <c r="U2976" s="1" t="str">
        <f t="shared" si="146"/>
        <v>'915</v>
      </c>
      <c r="AI2976" s="1"/>
      <c r="AM2976" s="1" t="s">
        <v>5383</v>
      </c>
    </row>
    <row r="2977" spans="1:39" x14ac:dyDescent="0.2">
      <c r="A2977" s="1" t="s">
        <v>6426</v>
      </c>
      <c r="B2977" s="1" t="s">
        <v>6427</v>
      </c>
      <c r="C2977" s="57">
        <v>7823.32</v>
      </c>
      <c r="D2977" s="57">
        <v>0</v>
      </c>
      <c r="E2977" s="58">
        <v>0</v>
      </c>
      <c r="F2977" s="58">
        <v>7823.32</v>
      </c>
      <c r="G2977" s="57">
        <v>7823.32</v>
      </c>
      <c r="H2977" s="57">
        <v>7823.32</v>
      </c>
      <c r="I2977" s="57">
        <v>0</v>
      </c>
      <c r="J2977" s="57">
        <v>0</v>
      </c>
      <c r="K2977" s="57">
        <f t="shared" si="145"/>
        <v>0</v>
      </c>
      <c r="L2977" s="1" t="s">
        <v>6715</v>
      </c>
      <c r="M2977" s="1" t="s">
        <v>6935</v>
      </c>
      <c r="N2977" s="1" t="s">
        <v>6810</v>
      </c>
      <c r="O2977" s="1" t="s">
        <v>6584</v>
      </c>
      <c r="P2977" s="21" t="s">
        <v>6866</v>
      </c>
      <c r="Q2977" s="3" t="s">
        <v>6822</v>
      </c>
      <c r="U2977" s="1" t="str">
        <f t="shared" si="146"/>
        <v>'915</v>
      </c>
      <c r="AI2977" s="1"/>
      <c r="AM2977" s="1" t="e">
        <v>#N/A</v>
      </c>
    </row>
    <row r="2978" spans="1:39" x14ac:dyDescent="0.2">
      <c r="A2978" s="1" t="s">
        <v>5385</v>
      </c>
      <c r="B2978" s="1" t="s">
        <v>5386</v>
      </c>
      <c r="C2978" s="57">
        <v>76278805.540000007</v>
      </c>
      <c r="D2978" s="57">
        <v>0</v>
      </c>
      <c r="E2978" s="58">
        <v>13710725.890000001</v>
      </c>
      <c r="F2978" s="58">
        <v>35133283.710000001</v>
      </c>
      <c r="G2978" s="57">
        <v>89989531.430000007</v>
      </c>
      <c r="H2978" s="57">
        <v>35133283.710000001</v>
      </c>
      <c r="I2978" s="57">
        <v>54856247.719999999</v>
      </c>
      <c r="J2978" s="57">
        <v>0</v>
      </c>
      <c r="K2978" s="57">
        <f t="shared" si="145"/>
        <v>54856247.719999999</v>
      </c>
      <c r="L2978" s="1" t="s">
        <v>6715</v>
      </c>
      <c r="M2978" s="1" t="s">
        <v>6935</v>
      </c>
      <c r="N2978" s="1" t="s">
        <v>6810</v>
      </c>
      <c r="O2978" s="1" t="s">
        <v>6585</v>
      </c>
      <c r="Q2978" s="3" t="s">
        <v>6822</v>
      </c>
      <c r="U2978" s="1" t="str">
        <f t="shared" si="146"/>
        <v>'915</v>
      </c>
      <c r="AI2978" s="1"/>
      <c r="AM2978" s="1" t="s">
        <v>5385</v>
      </c>
    </row>
    <row r="2979" spans="1:39" x14ac:dyDescent="0.2">
      <c r="A2979" s="1" t="s">
        <v>5387</v>
      </c>
      <c r="B2979" s="1" t="s">
        <v>5388</v>
      </c>
      <c r="C2979" s="57">
        <v>16037.8</v>
      </c>
      <c r="D2979" s="57">
        <v>0</v>
      </c>
      <c r="E2979" s="58">
        <v>97396.07</v>
      </c>
      <c r="F2979" s="58">
        <v>107125.34</v>
      </c>
      <c r="G2979" s="57">
        <v>113433.87</v>
      </c>
      <c r="H2979" s="57">
        <v>107125.34</v>
      </c>
      <c r="I2979" s="57">
        <v>6308.53</v>
      </c>
      <c r="J2979" s="57">
        <v>0</v>
      </c>
      <c r="K2979" s="57">
        <f t="shared" si="145"/>
        <v>6308.53</v>
      </c>
      <c r="L2979" s="1" t="s">
        <v>6715</v>
      </c>
      <c r="M2979" s="1" t="s">
        <v>6935</v>
      </c>
      <c r="N2979" s="1" t="s">
        <v>6810</v>
      </c>
      <c r="O2979" s="1" t="s">
        <v>6585</v>
      </c>
      <c r="Q2979" s="3" t="s">
        <v>6822</v>
      </c>
      <c r="U2979" s="1" t="str">
        <f t="shared" si="146"/>
        <v>'915</v>
      </c>
      <c r="AI2979" s="1"/>
      <c r="AM2979" s="1" t="s">
        <v>5387</v>
      </c>
    </row>
    <row r="2980" spans="1:39" x14ac:dyDescent="0.2">
      <c r="A2980" s="1" t="s">
        <v>6428</v>
      </c>
      <c r="B2980" s="1" t="s">
        <v>6429</v>
      </c>
      <c r="C2980" s="57">
        <v>178114.04</v>
      </c>
      <c r="D2980" s="57">
        <v>0</v>
      </c>
      <c r="E2980" s="58">
        <v>-178114.04</v>
      </c>
      <c r="F2980" s="58">
        <v>0</v>
      </c>
      <c r="G2980" s="57">
        <v>0</v>
      </c>
      <c r="H2980" s="57">
        <v>0</v>
      </c>
      <c r="I2980" s="57">
        <v>0</v>
      </c>
      <c r="J2980" s="57">
        <v>0</v>
      </c>
      <c r="K2980" s="57">
        <f t="shared" si="145"/>
        <v>0</v>
      </c>
      <c r="M2980" s="1" t="s">
        <v>6922</v>
      </c>
      <c r="Q2980" s="3" t="e">
        <v>#N/A</v>
      </c>
      <c r="U2980" s="1" t="str">
        <f t="shared" si="146"/>
        <v>'918</v>
      </c>
      <c r="AI2980" s="1"/>
      <c r="AM2980" s="1" t="e">
        <v>#N/A</v>
      </c>
    </row>
    <row r="2981" spans="1:39" x14ac:dyDescent="0.2">
      <c r="A2981" s="1" t="s">
        <v>6430</v>
      </c>
      <c r="B2981" s="1" t="s">
        <v>6431</v>
      </c>
      <c r="C2981" s="57">
        <v>178840.36</v>
      </c>
      <c r="D2981" s="57">
        <v>0</v>
      </c>
      <c r="E2981" s="58">
        <v>-178840.36</v>
      </c>
      <c r="F2981" s="58">
        <v>0</v>
      </c>
      <c r="G2981" s="57">
        <v>0</v>
      </c>
      <c r="H2981" s="57">
        <v>0</v>
      </c>
      <c r="I2981" s="57">
        <v>0</v>
      </c>
      <c r="J2981" s="57">
        <v>0</v>
      </c>
      <c r="K2981" s="57">
        <f t="shared" si="145"/>
        <v>0</v>
      </c>
      <c r="M2981" s="1" t="s">
        <v>6922</v>
      </c>
      <c r="Q2981" s="3" t="e">
        <v>#N/A</v>
      </c>
      <c r="U2981" s="1" t="str">
        <f t="shared" si="146"/>
        <v>'918</v>
      </c>
      <c r="AI2981" s="1"/>
      <c r="AM2981" s="1" t="e">
        <v>#N/A</v>
      </c>
    </row>
    <row r="2982" spans="1:39" x14ac:dyDescent="0.2">
      <c r="A2982" s="1" t="s">
        <v>5389</v>
      </c>
      <c r="B2982" s="1" t="s">
        <v>5390</v>
      </c>
      <c r="C2982" s="57">
        <v>2222270.7000000002</v>
      </c>
      <c r="D2982" s="57">
        <v>0</v>
      </c>
      <c r="E2982" s="58">
        <v>696656.64</v>
      </c>
      <c r="F2982" s="58">
        <v>691480.58</v>
      </c>
      <c r="G2982" s="57">
        <v>2918927.34</v>
      </c>
      <c r="H2982" s="57">
        <v>691480.58</v>
      </c>
      <c r="I2982" s="57">
        <v>2227446.7599999998</v>
      </c>
      <c r="J2982" s="57">
        <v>0</v>
      </c>
      <c r="K2982" s="57">
        <f t="shared" si="145"/>
        <v>2227446.7599999998</v>
      </c>
      <c r="M2982" s="1" t="s">
        <v>6922</v>
      </c>
      <c r="U2982" s="1" t="str">
        <f t="shared" si="146"/>
        <v>'930</v>
      </c>
      <c r="AI2982" s="1"/>
      <c r="AM2982" s="1" t="s">
        <v>5389</v>
      </c>
    </row>
    <row r="2983" spans="1:39" x14ac:dyDescent="0.2">
      <c r="A2983" s="1" t="s">
        <v>5391</v>
      </c>
      <c r="B2983" s="1" t="s">
        <v>5392</v>
      </c>
      <c r="C2983" s="57">
        <v>99548.57</v>
      </c>
      <c r="D2983" s="57">
        <v>0</v>
      </c>
      <c r="E2983" s="58">
        <v>0</v>
      </c>
      <c r="F2983" s="58">
        <v>0</v>
      </c>
      <c r="G2983" s="57">
        <v>99548.57</v>
      </c>
      <c r="H2983" s="57">
        <v>0</v>
      </c>
      <c r="I2983" s="57">
        <v>99548.57</v>
      </c>
      <c r="J2983" s="57">
        <v>0</v>
      </c>
      <c r="K2983" s="57">
        <f t="shared" si="145"/>
        <v>99548.57</v>
      </c>
      <c r="M2983" s="1" t="s">
        <v>6922</v>
      </c>
      <c r="U2983" s="1" t="str">
        <f t="shared" si="146"/>
        <v>'930</v>
      </c>
      <c r="AI2983" s="1"/>
      <c r="AM2983" s="1" t="s">
        <v>5391</v>
      </c>
    </row>
    <row r="2984" spans="1:39" x14ac:dyDescent="0.2">
      <c r="A2984" s="1" t="s">
        <v>5393</v>
      </c>
      <c r="B2984" s="1" t="s">
        <v>5394</v>
      </c>
      <c r="C2984" s="57">
        <v>5475509.1799999997</v>
      </c>
      <c r="D2984" s="57">
        <v>0</v>
      </c>
      <c r="E2984" s="58">
        <v>870029.69</v>
      </c>
      <c r="F2984" s="58">
        <v>1261171.18</v>
      </c>
      <c r="G2984" s="57">
        <v>6345538.8700000001</v>
      </c>
      <c r="H2984" s="57">
        <v>1261171.18</v>
      </c>
      <c r="I2984" s="57">
        <v>5084367.6900000004</v>
      </c>
      <c r="J2984" s="57">
        <v>0</v>
      </c>
      <c r="K2984" s="57">
        <f t="shared" si="145"/>
        <v>5084367.6900000004</v>
      </c>
      <c r="M2984" s="1" t="s">
        <v>6922</v>
      </c>
      <c r="U2984" s="1" t="str">
        <f t="shared" si="146"/>
        <v>'930</v>
      </c>
      <c r="AI2984" s="1"/>
      <c r="AM2984" s="1" t="s">
        <v>5393</v>
      </c>
    </row>
    <row r="2985" spans="1:39" x14ac:dyDescent="0.2">
      <c r="A2985" s="1" t="s">
        <v>5395</v>
      </c>
      <c r="B2985" s="1" t="s">
        <v>5396</v>
      </c>
      <c r="C2985" s="57">
        <v>192798.06</v>
      </c>
      <c r="D2985" s="57">
        <v>0</v>
      </c>
      <c r="E2985" s="58">
        <v>25383.83</v>
      </c>
      <c r="F2985" s="58">
        <v>0.02</v>
      </c>
      <c r="G2985" s="57">
        <v>218181.89</v>
      </c>
      <c r="H2985" s="57">
        <v>0.02</v>
      </c>
      <c r="I2985" s="57">
        <v>218181.87</v>
      </c>
      <c r="J2985" s="57">
        <v>0</v>
      </c>
      <c r="K2985" s="57">
        <f t="shared" si="145"/>
        <v>218181.87</v>
      </c>
      <c r="M2985" s="1" t="s">
        <v>6922</v>
      </c>
      <c r="U2985" s="1" t="str">
        <f t="shared" si="146"/>
        <v>'930</v>
      </c>
      <c r="AI2985" s="1"/>
      <c r="AM2985" s="1" t="s">
        <v>5395</v>
      </c>
    </row>
    <row r="2986" spans="1:39" x14ac:dyDescent="0.2">
      <c r="A2986" s="1" t="s">
        <v>5397</v>
      </c>
      <c r="B2986" s="1" t="s">
        <v>5398</v>
      </c>
      <c r="C2986" s="57">
        <v>147.5</v>
      </c>
      <c r="D2986" s="57">
        <v>0</v>
      </c>
      <c r="E2986" s="58">
        <v>55.05</v>
      </c>
      <c r="F2986" s="58">
        <v>22.96</v>
      </c>
      <c r="G2986" s="57">
        <v>202.55</v>
      </c>
      <c r="H2986" s="57">
        <v>22.96</v>
      </c>
      <c r="I2986" s="57">
        <v>179.59</v>
      </c>
      <c r="J2986" s="57">
        <v>0</v>
      </c>
      <c r="K2986" s="57">
        <f t="shared" si="145"/>
        <v>179.59</v>
      </c>
      <c r="M2986" s="1" t="s">
        <v>6922</v>
      </c>
      <c r="U2986" s="1" t="str">
        <f t="shared" si="146"/>
        <v>'930</v>
      </c>
      <c r="AI2986" s="1"/>
      <c r="AM2986" s="1" t="s">
        <v>5397</v>
      </c>
    </row>
    <row r="2987" spans="1:39" x14ac:dyDescent="0.2">
      <c r="A2987" s="1" t="s">
        <v>5399</v>
      </c>
      <c r="B2987" s="1" t="s">
        <v>5400</v>
      </c>
      <c r="C2987" s="57">
        <v>1408589.07</v>
      </c>
      <c r="D2987" s="57">
        <v>0</v>
      </c>
      <c r="E2987" s="58">
        <v>801755.19</v>
      </c>
      <c r="F2987" s="58">
        <v>588167.18999999994</v>
      </c>
      <c r="G2987" s="57">
        <v>2210344.2599999998</v>
      </c>
      <c r="H2987" s="57">
        <v>588167.18999999994</v>
      </c>
      <c r="I2987" s="57">
        <v>1622177.07</v>
      </c>
      <c r="J2987" s="57">
        <v>0</v>
      </c>
      <c r="K2987" s="57">
        <f t="shared" si="145"/>
        <v>1622177.07</v>
      </c>
      <c r="M2987" s="1" t="s">
        <v>6922</v>
      </c>
      <c r="U2987" s="1" t="str">
        <f t="shared" si="146"/>
        <v>'930</v>
      </c>
      <c r="AI2987" s="1"/>
      <c r="AM2987" s="1" t="s">
        <v>5399</v>
      </c>
    </row>
    <row r="2988" spans="1:39" x14ac:dyDescent="0.2">
      <c r="A2988" s="1" t="s">
        <v>5401</v>
      </c>
      <c r="B2988" s="1" t="s">
        <v>5402</v>
      </c>
      <c r="C2988" s="57">
        <v>93285.54</v>
      </c>
      <c r="D2988" s="57">
        <v>0</v>
      </c>
      <c r="E2988" s="58">
        <v>6353.43</v>
      </c>
      <c r="F2988" s="58">
        <v>13936.87</v>
      </c>
      <c r="G2988" s="57">
        <v>99638.97</v>
      </c>
      <c r="H2988" s="57">
        <v>13936.87</v>
      </c>
      <c r="I2988" s="57">
        <v>85702.1</v>
      </c>
      <c r="J2988" s="57">
        <v>0</v>
      </c>
      <c r="K2988" s="57">
        <f t="shared" si="145"/>
        <v>85702.1</v>
      </c>
      <c r="M2988" s="1" t="s">
        <v>6922</v>
      </c>
      <c r="U2988" s="1" t="str">
        <f t="shared" si="146"/>
        <v>'930</v>
      </c>
      <c r="AI2988" s="1"/>
      <c r="AM2988" s="1" t="s">
        <v>5401</v>
      </c>
    </row>
    <row r="2989" spans="1:39" x14ac:dyDescent="0.2">
      <c r="A2989" s="1" t="s">
        <v>5403</v>
      </c>
      <c r="B2989" s="1" t="s">
        <v>5404</v>
      </c>
      <c r="C2989" s="57">
        <v>2393908.15</v>
      </c>
      <c r="D2989" s="57">
        <v>0</v>
      </c>
      <c r="E2989" s="58">
        <v>945483.56</v>
      </c>
      <c r="F2989" s="58">
        <v>566740.65</v>
      </c>
      <c r="G2989" s="57">
        <v>3339391.71</v>
      </c>
      <c r="H2989" s="57">
        <v>566740.65</v>
      </c>
      <c r="I2989" s="57">
        <v>2772651.06</v>
      </c>
      <c r="J2989" s="57">
        <v>0</v>
      </c>
      <c r="K2989" s="57">
        <f t="shared" si="145"/>
        <v>2772651.06</v>
      </c>
      <c r="M2989" s="1" t="s">
        <v>6922</v>
      </c>
      <c r="U2989" s="1" t="str">
        <f t="shared" si="146"/>
        <v>'930</v>
      </c>
      <c r="AI2989" s="1"/>
      <c r="AM2989" s="1" t="s">
        <v>5403</v>
      </c>
    </row>
    <row r="2990" spans="1:39" x14ac:dyDescent="0.2">
      <c r="A2990" s="1" t="s">
        <v>5405</v>
      </c>
      <c r="B2990" s="1" t="s">
        <v>5406</v>
      </c>
      <c r="C2990" s="57">
        <v>141496.03</v>
      </c>
      <c r="D2990" s="57">
        <v>0</v>
      </c>
      <c r="E2990" s="58">
        <v>31211.73</v>
      </c>
      <c r="F2990" s="58">
        <v>56980.35</v>
      </c>
      <c r="G2990" s="57">
        <v>172707.76</v>
      </c>
      <c r="H2990" s="57">
        <v>56980.35</v>
      </c>
      <c r="I2990" s="57">
        <v>115727.41</v>
      </c>
      <c r="J2990" s="57">
        <v>0</v>
      </c>
      <c r="K2990" s="57">
        <f t="shared" si="145"/>
        <v>115727.41</v>
      </c>
      <c r="M2990" s="1" t="s">
        <v>6922</v>
      </c>
      <c r="U2990" s="1" t="str">
        <f t="shared" si="146"/>
        <v>'930</v>
      </c>
      <c r="AI2990" s="1"/>
      <c r="AM2990" s="1" t="s">
        <v>5405</v>
      </c>
    </row>
    <row r="2991" spans="1:39" x14ac:dyDescent="0.2">
      <c r="A2991" s="1" t="s">
        <v>5407</v>
      </c>
      <c r="B2991" s="1" t="s">
        <v>5408</v>
      </c>
      <c r="C2991" s="57">
        <v>5006391.68</v>
      </c>
      <c r="D2991" s="57">
        <v>0</v>
      </c>
      <c r="E2991" s="58">
        <v>-145179.6</v>
      </c>
      <c r="F2991" s="58">
        <v>184833.74</v>
      </c>
      <c r="G2991" s="57">
        <v>4861212.08</v>
      </c>
      <c r="H2991" s="57">
        <v>184833.74</v>
      </c>
      <c r="I2991" s="57">
        <v>4676378.34</v>
      </c>
      <c r="J2991" s="57">
        <v>0</v>
      </c>
      <c r="K2991" s="57">
        <f t="shared" si="145"/>
        <v>4676378.34</v>
      </c>
      <c r="M2991" s="1" t="s">
        <v>6922</v>
      </c>
      <c r="U2991" s="1" t="str">
        <f t="shared" si="146"/>
        <v>'930</v>
      </c>
      <c r="AI2991" s="1"/>
      <c r="AM2991" s="1" t="s">
        <v>5407</v>
      </c>
    </row>
    <row r="2992" spans="1:39" x14ac:dyDescent="0.2">
      <c r="A2992" s="1" t="s">
        <v>5409</v>
      </c>
      <c r="B2992" s="1" t="s">
        <v>5410</v>
      </c>
      <c r="C2992" s="57">
        <v>0</v>
      </c>
      <c r="D2992" s="57">
        <v>0</v>
      </c>
      <c r="E2992" s="58">
        <v>120.91</v>
      </c>
      <c r="F2992" s="58">
        <v>97.29</v>
      </c>
      <c r="G2992" s="57">
        <v>120.91</v>
      </c>
      <c r="H2992" s="57">
        <v>97.29</v>
      </c>
      <c r="I2992" s="57">
        <v>23.62</v>
      </c>
      <c r="J2992" s="57">
        <v>0</v>
      </c>
      <c r="K2992" s="57">
        <f t="shared" si="145"/>
        <v>23.62</v>
      </c>
      <c r="M2992" s="1" t="s">
        <v>6922</v>
      </c>
      <c r="U2992" s="1" t="str">
        <f t="shared" si="146"/>
        <v>'930</v>
      </c>
      <c r="AI2992" s="1"/>
      <c r="AM2992" s="1" t="s">
        <v>5409</v>
      </c>
    </row>
    <row r="2993" spans="1:39" x14ac:dyDescent="0.2">
      <c r="A2993" s="1" t="s">
        <v>5411</v>
      </c>
      <c r="B2993" s="1" t="s">
        <v>5412</v>
      </c>
      <c r="C2993" s="57">
        <v>172.29</v>
      </c>
      <c r="D2993" s="57">
        <v>0</v>
      </c>
      <c r="E2993" s="58">
        <v>1219.29</v>
      </c>
      <c r="F2993" s="58">
        <v>755.19</v>
      </c>
      <c r="G2993" s="57">
        <v>1391.58</v>
      </c>
      <c r="H2993" s="57">
        <v>755.19</v>
      </c>
      <c r="I2993" s="57">
        <v>636.39</v>
      </c>
      <c r="J2993" s="57">
        <v>0</v>
      </c>
      <c r="K2993" s="57">
        <f t="shared" si="145"/>
        <v>636.39</v>
      </c>
      <c r="M2993" s="1" t="s">
        <v>6922</v>
      </c>
      <c r="U2993" s="1" t="str">
        <f t="shared" si="146"/>
        <v>'930</v>
      </c>
      <c r="AI2993" s="1"/>
      <c r="AM2993" s="1" t="s">
        <v>5411</v>
      </c>
    </row>
    <row r="2994" spans="1:39" x14ac:dyDescent="0.2">
      <c r="A2994" s="1" t="s">
        <v>5413</v>
      </c>
      <c r="B2994" s="1" t="s">
        <v>5410</v>
      </c>
      <c r="C2994" s="57">
        <v>336.79</v>
      </c>
      <c r="D2994" s="57">
        <v>0</v>
      </c>
      <c r="E2994" s="58">
        <v>5569.74</v>
      </c>
      <c r="F2994" s="58">
        <v>1158.99</v>
      </c>
      <c r="G2994" s="57">
        <v>5906.53</v>
      </c>
      <c r="H2994" s="57">
        <v>1158.99</v>
      </c>
      <c r="I2994" s="57">
        <v>4747.54</v>
      </c>
      <c r="J2994" s="57">
        <v>0</v>
      </c>
      <c r="K2994" s="57">
        <f t="shared" si="145"/>
        <v>4747.54</v>
      </c>
      <c r="M2994" s="1" t="s">
        <v>6922</v>
      </c>
      <c r="U2994" s="1" t="str">
        <f t="shared" si="146"/>
        <v>'930</v>
      </c>
      <c r="AI2994" s="1"/>
      <c r="AM2994" s="1" t="s">
        <v>5413</v>
      </c>
    </row>
    <row r="2995" spans="1:39" x14ac:dyDescent="0.2">
      <c r="A2995" s="1" t="s">
        <v>5414</v>
      </c>
      <c r="B2995" s="1" t="s">
        <v>5415</v>
      </c>
      <c r="C2995" s="57">
        <v>897471.06</v>
      </c>
      <c r="D2995" s="57">
        <v>0</v>
      </c>
      <c r="E2995" s="58">
        <v>568258.05000000005</v>
      </c>
      <c r="F2995" s="58">
        <v>38886.04</v>
      </c>
      <c r="G2995" s="57">
        <v>1465729.11</v>
      </c>
      <c r="H2995" s="57">
        <v>38886.04</v>
      </c>
      <c r="I2995" s="57">
        <v>1426843.07</v>
      </c>
      <c r="J2995" s="57">
        <v>0</v>
      </c>
      <c r="K2995" s="57">
        <f t="shared" si="145"/>
        <v>1426843.07</v>
      </c>
      <c r="M2995" s="1" t="s">
        <v>6922</v>
      </c>
      <c r="U2995" s="1" t="str">
        <f t="shared" si="146"/>
        <v>'930</v>
      </c>
      <c r="AI2995" s="1"/>
      <c r="AM2995" s="1" t="s">
        <v>5414</v>
      </c>
    </row>
    <row r="2996" spans="1:39" x14ac:dyDescent="0.2">
      <c r="A2996" s="1" t="s">
        <v>5416</v>
      </c>
      <c r="B2996" s="1" t="s">
        <v>5417</v>
      </c>
      <c r="C2996" s="57">
        <v>14294.02</v>
      </c>
      <c r="D2996" s="57">
        <v>0</v>
      </c>
      <c r="E2996" s="58">
        <v>22504.52</v>
      </c>
      <c r="F2996" s="58">
        <v>13023.84</v>
      </c>
      <c r="G2996" s="57">
        <v>36798.54</v>
      </c>
      <c r="H2996" s="57">
        <v>13023.84</v>
      </c>
      <c r="I2996" s="57">
        <v>23774.7</v>
      </c>
      <c r="J2996" s="57">
        <v>0</v>
      </c>
      <c r="K2996" s="57">
        <f t="shared" si="145"/>
        <v>23774.7</v>
      </c>
      <c r="M2996" s="1" t="s">
        <v>6922</v>
      </c>
      <c r="U2996" s="1" t="str">
        <f t="shared" si="146"/>
        <v>'930</v>
      </c>
      <c r="AI2996" s="1"/>
      <c r="AM2996" s="1" t="s">
        <v>5416</v>
      </c>
    </row>
    <row r="2997" spans="1:39" x14ac:dyDescent="0.2">
      <c r="A2997" s="1" t="s">
        <v>5418</v>
      </c>
      <c r="B2997" s="1" t="s">
        <v>5419</v>
      </c>
      <c r="C2997" s="57">
        <v>1222788.3400000001</v>
      </c>
      <c r="D2997" s="57">
        <v>0</v>
      </c>
      <c r="E2997" s="58">
        <v>-950</v>
      </c>
      <c r="F2997" s="58">
        <v>6949.74</v>
      </c>
      <c r="G2997" s="57">
        <v>1221838.3400000001</v>
      </c>
      <c r="H2997" s="57">
        <v>6949.74</v>
      </c>
      <c r="I2997" s="57">
        <v>1214888.6000000001</v>
      </c>
      <c r="J2997" s="57">
        <v>0</v>
      </c>
      <c r="K2997" s="57">
        <f t="shared" si="145"/>
        <v>1214888.6000000001</v>
      </c>
      <c r="M2997" s="1" t="s">
        <v>6922</v>
      </c>
      <c r="U2997" s="1" t="str">
        <f t="shared" si="146"/>
        <v>'932</v>
      </c>
      <c r="AI2997" s="1"/>
      <c r="AM2997" s="1" t="s">
        <v>5418</v>
      </c>
    </row>
    <row r="2998" spans="1:39" x14ac:dyDescent="0.2">
      <c r="A2998" s="1" t="s">
        <v>5420</v>
      </c>
      <c r="B2998" s="1" t="s">
        <v>5421</v>
      </c>
      <c r="C2998" s="57">
        <v>136714.13</v>
      </c>
      <c r="D2998" s="57">
        <v>0</v>
      </c>
      <c r="E2998" s="58">
        <v>0</v>
      </c>
      <c r="F2998" s="58">
        <v>0</v>
      </c>
      <c r="G2998" s="57">
        <v>136714.13</v>
      </c>
      <c r="H2998" s="57">
        <v>0</v>
      </c>
      <c r="I2998" s="57">
        <v>136714.13</v>
      </c>
      <c r="J2998" s="57">
        <v>0</v>
      </c>
      <c r="K2998" s="57">
        <f t="shared" si="145"/>
        <v>136714.13</v>
      </c>
      <c r="M2998" s="1" t="s">
        <v>6922</v>
      </c>
      <c r="U2998" s="1" t="str">
        <f t="shared" si="146"/>
        <v>'932</v>
      </c>
      <c r="AI2998" s="1"/>
      <c r="AM2998" s="1" t="s">
        <v>5420</v>
      </c>
    </row>
    <row r="2999" spans="1:39" x14ac:dyDescent="0.2">
      <c r="A2999" s="1" t="s">
        <v>5422</v>
      </c>
      <c r="B2999" s="1" t="s">
        <v>5423</v>
      </c>
      <c r="C2999" s="57">
        <v>1112.22</v>
      </c>
      <c r="D2999" s="57">
        <v>0</v>
      </c>
      <c r="E2999" s="58">
        <v>0</v>
      </c>
      <c r="F2999" s="58">
        <v>25.03</v>
      </c>
      <c r="G2999" s="57">
        <v>1112.22</v>
      </c>
      <c r="H2999" s="57">
        <v>25.03</v>
      </c>
      <c r="I2999" s="57">
        <v>1087.19</v>
      </c>
      <c r="J2999" s="57">
        <v>0</v>
      </c>
      <c r="K2999" s="57">
        <f t="shared" si="145"/>
        <v>1087.19</v>
      </c>
      <c r="M2999" s="1" t="s">
        <v>6922</v>
      </c>
      <c r="U2999" s="1" t="str">
        <f t="shared" si="146"/>
        <v>'932</v>
      </c>
      <c r="AI2999" s="1"/>
      <c r="AM2999" s="1" t="s">
        <v>5422</v>
      </c>
    </row>
    <row r="3000" spans="1:39" x14ac:dyDescent="0.2">
      <c r="A3000" s="1" t="s">
        <v>5424</v>
      </c>
      <c r="B3000" s="1" t="s">
        <v>5425</v>
      </c>
      <c r="C3000" s="57">
        <v>4392.97</v>
      </c>
      <c r="D3000" s="57">
        <v>0</v>
      </c>
      <c r="E3000" s="58">
        <v>0</v>
      </c>
      <c r="F3000" s="58">
        <v>0</v>
      </c>
      <c r="G3000" s="57">
        <v>4392.97</v>
      </c>
      <c r="H3000" s="57">
        <v>0</v>
      </c>
      <c r="I3000" s="57">
        <v>4392.97</v>
      </c>
      <c r="J3000" s="57">
        <v>0</v>
      </c>
      <c r="K3000" s="57">
        <f t="shared" si="145"/>
        <v>4392.97</v>
      </c>
      <c r="M3000" s="1" t="s">
        <v>6922</v>
      </c>
      <c r="U3000" s="1" t="str">
        <f t="shared" si="146"/>
        <v>'932</v>
      </c>
      <c r="AI3000" s="1"/>
      <c r="AM3000" s="1" t="s">
        <v>5424</v>
      </c>
    </row>
    <row r="3001" spans="1:39" x14ac:dyDescent="0.2">
      <c r="A3001" s="1" t="s">
        <v>5426</v>
      </c>
      <c r="B3001" s="1" t="s">
        <v>5427</v>
      </c>
      <c r="C3001" s="57">
        <v>23.37</v>
      </c>
      <c r="D3001" s="57">
        <v>0</v>
      </c>
      <c r="E3001" s="58">
        <v>0</v>
      </c>
      <c r="F3001" s="58">
        <v>0</v>
      </c>
      <c r="G3001" s="57">
        <v>23.37</v>
      </c>
      <c r="H3001" s="57">
        <v>0</v>
      </c>
      <c r="I3001" s="57">
        <v>23.37</v>
      </c>
      <c r="J3001" s="57">
        <v>0</v>
      </c>
      <c r="K3001" s="57">
        <f t="shared" si="145"/>
        <v>23.37</v>
      </c>
      <c r="M3001" s="1" t="s">
        <v>6922</v>
      </c>
      <c r="U3001" s="1" t="str">
        <f t="shared" si="146"/>
        <v>'932</v>
      </c>
      <c r="AI3001" s="1"/>
      <c r="AM3001" s="1" t="s">
        <v>5426</v>
      </c>
    </row>
    <row r="3002" spans="1:39" x14ac:dyDescent="0.2">
      <c r="A3002" s="1" t="s">
        <v>5428</v>
      </c>
      <c r="B3002" s="1" t="s">
        <v>5429</v>
      </c>
      <c r="C3002" s="57">
        <v>15667.18</v>
      </c>
      <c r="D3002" s="57">
        <v>0</v>
      </c>
      <c r="E3002" s="58">
        <v>8558.92</v>
      </c>
      <c r="F3002" s="58">
        <v>9045.73</v>
      </c>
      <c r="G3002" s="57">
        <v>24226.1</v>
      </c>
      <c r="H3002" s="57">
        <v>9045.73</v>
      </c>
      <c r="I3002" s="57">
        <v>15180.37</v>
      </c>
      <c r="J3002" s="57">
        <v>0</v>
      </c>
      <c r="K3002" s="57">
        <f t="shared" si="145"/>
        <v>15180.37</v>
      </c>
      <c r="M3002" s="1" t="s">
        <v>6922</v>
      </c>
      <c r="U3002" s="1" t="str">
        <f t="shared" si="146"/>
        <v>'932</v>
      </c>
      <c r="AI3002" s="1"/>
      <c r="AM3002" s="1" t="s">
        <v>5428</v>
      </c>
    </row>
    <row r="3003" spans="1:39" x14ac:dyDescent="0.2">
      <c r="A3003" s="1" t="s">
        <v>5430</v>
      </c>
      <c r="B3003" s="1" t="s">
        <v>5431</v>
      </c>
      <c r="C3003" s="57">
        <v>1710</v>
      </c>
      <c r="D3003" s="57">
        <v>0</v>
      </c>
      <c r="E3003" s="58">
        <v>0</v>
      </c>
      <c r="F3003" s="58">
        <v>150</v>
      </c>
      <c r="G3003" s="57">
        <v>1710</v>
      </c>
      <c r="H3003" s="57">
        <v>150</v>
      </c>
      <c r="I3003" s="57">
        <v>1560</v>
      </c>
      <c r="J3003" s="57">
        <v>0</v>
      </c>
      <c r="K3003" s="57">
        <f t="shared" si="145"/>
        <v>1560</v>
      </c>
      <c r="M3003" s="1" t="s">
        <v>6922</v>
      </c>
      <c r="U3003" s="1" t="str">
        <f t="shared" si="146"/>
        <v>'932</v>
      </c>
      <c r="AI3003" s="1"/>
      <c r="AM3003" s="1" t="s">
        <v>5430</v>
      </c>
    </row>
    <row r="3004" spans="1:39" x14ac:dyDescent="0.2">
      <c r="A3004" s="1" t="s">
        <v>5432</v>
      </c>
      <c r="B3004" s="1" t="s">
        <v>5433</v>
      </c>
      <c r="C3004" s="57">
        <v>0</v>
      </c>
      <c r="D3004" s="57">
        <v>0</v>
      </c>
      <c r="E3004" s="58">
        <v>2821.98</v>
      </c>
      <c r="F3004" s="58">
        <v>2821.98</v>
      </c>
      <c r="G3004" s="57">
        <v>2821.98</v>
      </c>
      <c r="H3004" s="57">
        <v>2821.98</v>
      </c>
      <c r="I3004" s="57">
        <v>0</v>
      </c>
      <c r="J3004" s="57">
        <v>0</v>
      </c>
      <c r="K3004" s="57">
        <f t="shared" si="145"/>
        <v>0</v>
      </c>
      <c r="M3004" s="1" t="s">
        <v>6922</v>
      </c>
      <c r="U3004" s="1" t="str">
        <f t="shared" si="146"/>
        <v>'932</v>
      </c>
      <c r="AI3004" s="1"/>
      <c r="AM3004" s="1" t="s">
        <v>5432</v>
      </c>
    </row>
    <row r="3005" spans="1:39" x14ac:dyDescent="0.2">
      <c r="A3005" s="1" t="s">
        <v>5434</v>
      </c>
      <c r="B3005" s="1" t="s">
        <v>5435</v>
      </c>
      <c r="C3005" s="57">
        <v>20774183.68</v>
      </c>
      <c r="D3005" s="57">
        <v>0</v>
      </c>
      <c r="E3005" s="58">
        <v>187645.17</v>
      </c>
      <c r="F3005" s="58">
        <v>20961828.850000001</v>
      </c>
      <c r="G3005" s="57">
        <v>20961828.850000001</v>
      </c>
      <c r="H3005" s="57">
        <v>20961828.850000001</v>
      </c>
      <c r="I3005" s="57">
        <v>0</v>
      </c>
      <c r="J3005" s="57">
        <v>0</v>
      </c>
      <c r="K3005" s="57">
        <f t="shared" si="145"/>
        <v>0</v>
      </c>
      <c r="M3005" s="1" t="s">
        <v>6922</v>
      </c>
      <c r="U3005" s="1" t="str">
        <f t="shared" si="146"/>
        <v>'932</v>
      </c>
      <c r="AI3005" s="1"/>
      <c r="AM3005" s="1" t="s">
        <v>5434</v>
      </c>
    </row>
    <row r="3006" spans="1:39" x14ac:dyDescent="0.2">
      <c r="A3006" s="1" t="s">
        <v>5436</v>
      </c>
      <c r="B3006" s="1" t="s">
        <v>5437</v>
      </c>
      <c r="C3006" s="57">
        <v>455.23</v>
      </c>
      <c r="D3006" s="57">
        <v>0</v>
      </c>
      <c r="E3006" s="58">
        <v>0</v>
      </c>
      <c r="F3006" s="58">
        <v>3.47</v>
      </c>
      <c r="G3006" s="57">
        <v>455.23</v>
      </c>
      <c r="H3006" s="57">
        <v>3.47</v>
      </c>
      <c r="I3006" s="57">
        <v>451.76</v>
      </c>
      <c r="J3006" s="57">
        <v>0</v>
      </c>
      <c r="K3006" s="57">
        <f t="shared" si="145"/>
        <v>451.76</v>
      </c>
      <c r="M3006" s="1" t="s">
        <v>6922</v>
      </c>
      <c r="U3006" s="1" t="str">
        <f t="shared" si="146"/>
        <v>'932</v>
      </c>
      <c r="AI3006" s="1"/>
      <c r="AM3006" s="1" t="s">
        <v>5436</v>
      </c>
    </row>
    <row r="3007" spans="1:39" x14ac:dyDescent="0.2">
      <c r="A3007" s="1" t="s">
        <v>5438</v>
      </c>
      <c r="B3007" s="1" t="s">
        <v>5439</v>
      </c>
      <c r="C3007" s="57">
        <v>263.97000000000003</v>
      </c>
      <c r="D3007" s="57">
        <v>0</v>
      </c>
      <c r="E3007" s="58">
        <v>0</v>
      </c>
      <c r="F3007" s="58">
        <v>0</v>
      </c>
      <c r="G3007" s="57">
        <v>263.97000000000003</v>
      </c>
      <c r="H3007" s="57">
        <v>0</v>
      </c>
      <c r="I3007" s="57">
        <v>263.97000000000003</v>
      </c>
      <c r="J3007" s="57">
        <v>0</v>
      </c>
      <c r="K3007" s="57">
        <f t="shared" si="145"/>
        <v>263.97000000000003</v>
      </c>
      <c r="M3007" s="1" t="s">
        <v>6922</v>
      </c>
      <c r="U3007" s="1" t="str">
        <f t="shared" si="146"/>
        <v>'932</v>
      </c>
      <c r="AI3007" s="1"/>
      <c r="AM3007" s="1" t="s">
        <v>5438</v>
      </c>
    </row>
    <row r="3008" spans="1:39" x14ac:dyDescent="0.2">
      <c r="A3008" s="1" t="s">
        <v>5440</v>
      </c>
      <c r="B3008" s="1" t="s">
        <v>5441</v>
      </c>
      <c r="C3008" s="57">
        <v>544.85</v>
      </c>
      <c r="D3008" s="57">
        <v>0</v>
      </c>
      <c r="E3008" s="58">
        <v>512.53</v>
      </c>
      <c r="F3008" s="58">
        <v>459.94</v>
      </c>
      <c r="G3008" s="57">
        <v>1057.3800000000001</v>
      </c>
      <c r="H3008" s="57">
        <v>459.94</v>
      </c>
      <c r="I3008" s="57">
        <v>597.44000000000005</v>
      </c>
      <c r="J3008" s="57">
        <v>0</v>
      </c>
      <c r="K3008" s="57">
        <f t="shared" si="145"/>
        <v>597.44000000000005</v>
      </c>
      <c r="M3008" s="1" t="s">
        <v>6922</v>
      </c>
      <c r="U3008" s="1" t="str">
        <f t="shared" si="146"/>
        <v>'932</v>
      </c>
      <c r="AI3008" s="1"/>
      <c r="AM3008" s="1" t="s">
        <v>5440</v>
      </c>
    </row>
    <row r="3009" spans="1:39" x14ac:dyDescent="0.2">
      <c r="A3009" s="1" t="s">
        <v>5442</v>
      </c>
      <c r="B3009" s="1" t="s">
        <v>5443</v>
      </c>
      <c r="C3009" s="57">
        <v>7122.51</v>
      </c>
      <c r="D3009" s="57">
        <v>0</v>
      </c>
      <c r="E3009" s="58">
        <v>0</v>
      </c>
      <c r="F3009" s="58">
        <v>770</v>
      </c>
      <c r="G3009" s="57">
        <v>7122.51</v>
      </c>
      <c r="H3009" s="57">
        <v>770</v>
      </c>
      <c r="I3009" s="57">
        <v>6352.51</v>
      </c>
      <c r="J3009" s="57">
        <v>0</v>
      </c>
      <c r="K3009" s="57">
        <f t="shared" si="145"/>
        <v>6352.51</v>
      </c>
      <c r="M3009" s="1" t="s">
        <v>6922</v>
      </c>
      <c r="U3009" s="1" t="str">
        <f t="shared" si="146"/>
        <v>'932</v>
      </c>
      <c r="AI3009" s="1"/>
      <c r="AM3009" s="1" t="s">
        <v>5442</v>
      </c>
    </row>
    <row r="3010" spans="1:39" x14ac:dyDescent="0.2">
      <c r="A3010" s="1" t="s">
        <v>5444</v>
      </c>
      <c r="B3010" s="1" t="s">
        <v>5445</v>
      </c>
      <c r="C3010" s="57">
        <v>0</v>
      </c>
      <c r="D3010" s="57">
        <v>0</v>
      </c>
      <c r="E3010" s="58">
        <v>1533.45</v>
      </c>
      <c r="F3010" s="58">
        <v>1533.45</v>
      </c>
      <c r="G3010" s="57">
        <v>1533.45</v>
      </c>
      <c r="H3010" s="57">
        <v>1533.45</v>
      </c>
      <c r="I3010" s="57">
        <v>0</v>
      </c>
      <c r="J3010" s="57">
        <v>0</v>
      </c>
      <c r="K3010" s="57">
        <f t="shared" si="145"/>
        <v>0</v>
      </c>
      <c r="M3010" s="1" t="s">
        <v>6922</v>
      </c>
      <c r="U3010" s="1" t="str">
        <f t="shared" si="146"/>
        <v>'932</v>
      </c>
      <c r="AI3010" s="1"/>
      <c r="AM3010" s="1" t="s">
        <v>5444</v>
      </c>
    </row>
    <row r="3011" spans="1:39" x14ac:dyDescent="0.2">
      <c r="A3011" s="1" t="s">
        <v>5446</v>
      </c>
      <c r="B3011" s="1" t="s">
        <v>5447</v>
      </c>
      <c r="C3011" s="57">
        <v>31622.82</v>
      </c>
      <c r="D3011" s="57">
        <v>0</v>
      </c>
      <c r="E3011" s="58">
        <v>37856.019999999997</v>
      </c>
      <c r="F3011" s="58">
        <v>12838.56</v>
      </c>
      <c r="G3011" s="57">
        <v>69478.84</v>
      </c>
      <c r="H3011" s="57">
        <v>12838.56</v>
      </c>
      <c r="I3011" s="57">
        <v>56640.28</v>
      </c>
      <c r="J3011" s="57">
        <v>0</v>
      </c>
      <c r="K3011" s="57">
        <f t="shared" si="145"/>
        <v>56640.28</v>
      </c>
      <c r="M3011" s="1" t="s">
        <v>6922</v>
      </c>
      <c r="U3011" s="1" t="str">
        <f t="shared" si="146"/>
        <v>'932</v>
      </c>
      <c r="AI3011" s="1"/>
      <c r="AM3011" s="1" t="s">
        <v>5446</v>
      </c>
    </row>
    <row r="3012" spans="1:39" x14ac:dyDescent="0.2">
      <c r="A3012" s="1" t="s">
        <v>5448</v>
      </c>
      <c r="B3012" s="1" t="s">
        <v>5449</v>
      </c>
      <c r="C3012" s="57">
        <v>752567.26</v>
      </c>
      <c r="D3012" s="57">
        <v>0</v>
      </c>
      <c r="E3012" s="58">
        <v>3891242.35</v>
      </c>
      <c r="F3012" s="58">
        <v>4233905.03</v>
      </c>
      <c r="G3012" s="57">
        <v>4643809.6100000003</v>
      </c>
      <c r="H3012" s="57">
        <v>4233905.03</v>
      </c>
      <c r="I3012" s="57">
        <v>409904.58</v>
      </c>
      <c r="J3012" s="57">
        <v>0</v>
      </c>
      <c r="K3012" s="57">
        <f t="shared" si="145"/>
        <v>409904.58</v>
      </c>
      <c r="L3012" s="1" t="s">
        <v>6715</v>
      </c>
      <c r="M3012" s="1" t="s">
        <v>6935</v>
      </c>
      <c r="N3012" s="1" t="s">
        <v>6810</v>
      </c>
      <c r="O3012" s="1" t="s">
        <v>6587</v>
      </c>
      <c r="Q3012" s="3" t="s">
        <v>6822</v>
      </c>
      <c r="U3012" s="1" t="str">
        <f t="shared" si="146"/>
        <v>'932</v>
      </c>
      <c r="AI3012" s="1"/>
      <c r="AM3012" s="1" t="s">
        <v>5448</v>
      </c>
    </row>
    <row r="3013" spans="1:39" x14ac:dyDescent="0.2">
      <c r="A3013" s="1" t="s">
        <v>5450</v>
      </c>
      <c r="B3013" s="1" t="s">
        <v>5451</v>
      </c>
      <c r="C3013" s="57">
        <v>18216.45</v>
      </c>
      <c r="D3013" s="57">
        <v>0</v>
      </c>
      <c r="E3013" s="58">
        <v>116111.82</v>
      </c>
      <c r="F3013" s="58">
        <v>127360.35</v>
      </c>
      <c r="G3013" s="57">
        <v>134328.26999999999</v>
      </c>
      <c r="H3013" s="57">
        <v>127360.35</v>
      </c>
      <c r="I3013" s="57">
        <v>6967.92</v>
      </c>
      <c r="J3013" s="57">
        <v>0</v>
      </c>
      <c r="K3013" s="57">
        <f t="shared" si="145"/>
        <v>6967.92</v>
      </c>
      <c r="M3013" s="1" t="s">
        <v>6922</v>
      </c>
      <c r="U3013" s="1" t="str">
        <f t="shared" si="146"/>
        <v>'932</v>
      </c>
      <c r="AI3013" s="1"/>
      <c r="AM3013" s="1" t="s">
        <v>5450</v>
      </c>
    </row>
    <row r="3014" spans="1:39" x14ac:dyDescent="0.2">
      <c r="A3014" s="1" t="s">
        <v>5452</v>
      </c>
      <c r="B3014" s="1" t="s">
        <v>5453</v>
      </c>
      <c r="C3014" s="57">
        <v>26345932.899999999</v>
      </c>
      <c r="D3014" s="57">
        <v>0</v>
      </c>
      <c r="E3014" s="58">
        <v>450903376.99000001</v>
      </c>
      <c r="F3014" s="58">
        <v>452573951.82999998</v>
      </c>
      <c r="G3014" s="57">
        <v>477249309.88999999</v>
      </c>
      <c r="H3014" s="57">
        <v>452573951.82999998</v>
      </c>
      <c r="I3014" s="57">
        <v>24675358.059999999</v>
      </c>
      <c r="J3014" s="57">
        <v>0</v>
      </c>
      <c r="K3014" s="57">
        <f t="shared" si="145"/>
        <v>24675358.059999999</v>
      </c>
      <c r="L3014" s="1" t="s">
        <v>6715</v>
      </c>
      <c r="M3014" s="1" t="s">
        <v>6935</v>
      </c>
      <c r="N3014" s="1" t="s">
        <v>6810</v>
      </c>
      <c r="O3014" s="1" t="s">
        <v>6586</v>
      </c>
      <c r="Q3014" s="3" t="s">
        <v>6823</v>
      </c>
      <c r="U3014" s="1" t="str">
        <f t="shared" si="146"/>
        <v>'932</v>
      </c>
      <c r="AI3014" s="1"/>
      <c r="AM3014" s="1" t="s">
        <v>5452</v>
      </c>
    </row>
    <row r="3015" spans="1:39" x14ac:dyDescent="0.2">
      <c r="A3015" s="1" t="s">
        <v>5454</v>
      </c>
      <c r="B3015" s="1" t="s">
        <v>5455</v>
      </c>
      <c r="C3015" s="57">
        <v>564435.82999999996</v>
      </c>
      <c r="D3015" s="57">
        <v>0</v>
      </c>
      <c r="E3015" s="58">
        <v>12551247.449999999</v>
      </c>
      <c r="F3015" s="58">
        <v>12749615.76</v>
      </c>
      <c r="G3015" s="57">
        <v>13115683.279999999</v>
      </c>
      <c r="H3015" s="57">
        <v>12749615.76</v>
      </c>
      <c r="I3015" s="57">
        <v>366067.52</v>
      </c>
      <c r="J3015" s="57">
        <v>0</v>
      </c>
      <c r="K3015" s="57">
        <f t="shared" ref="K3015:K3078" si="147">I3015-J3015</f>
        <v>366067.52</v>
      </c>
      <c r="L3015" s="1" t="s">
        <v>6715</v>
      </c>
      <c r="M3015" s="1" t="s">
        <v>6935</v>
      </c>
      <c r="N3015" s="1" t="s">
        <v>6810</v>
      </c>
      <c r="O3015" s="1" t="s">
        <v>6586</v>
      </c>
      <c r="P3015" s="21" t="s">
        <v>6866</v>
      </c>
      <c r="Q3015" s="3" t="s">
        <v>6823</v>
      </c>
      <c r="U3015" s="1" t="str">
        <f t="shared" ref="U3015:U3078" si="148">LEFT(A3015,4)</f>
        <v>'932</v>
      </c>
      <c r="AI3015" s="1"/>
      <c r="AM3015" s="1" t="s">
        <v>5454</v>
      </c>
    </row>
    <row r="3016" spans="1:39" x14ac:dyDescent="0.2">
      <c r="A3016" s="1" t="s">
        <v>5456</v>
      </c>
      <c r="B3016" s="1" t="s">
        <v>5457</v>
      </c>
      <c r="C3016" s="57">
        <v>1645369.53</v>
      </c>
      <c r="D3016" s="57">
        <v>0</v>
      </c>
      <c r="E3016" s="58">
        <v>61305.89</v>
      </c>
      <c r="F3016" s="58">
        <v>85969.75</v>
      </c>
      <c r="G3016" s="57">
        <v>1706675.42</v>
      </c>
      <c r="H3016" s="57">
        <v>85969.75</v>
      </c>
      <c r="I3016" s="57">
        <v>1620705.67</v>
      </c>
      <c r="J3016" s="57">
        <v>0</v>
      </c>
      <c r="K3016" s="57">
        <f t="shared" si="147"/>
        <v>1620705.67</v>
      </c>
      <c r="M3016" s="1" t="s">
        <v>6922</v>
      </c>
      <c r="U3016" s="1" t="str">
        <f t="shared" si="148"/>
        <v>'932</v>
      </c>
      <c r="AI3016" s="1"/>
      <c r="AM3016" s="1" t="s">
        <v>5456</v>
      </c>
    </row>
    <row r="3017" spans="1:39" x14ac:dyDescent="0.2">
      <c r="A3017" s="1" t="s">
        <v>5458</v>
      </c>
      <c r="B3017" s="1" t="s">
        <v>5459</v>
      </c>
      <c r="C3017" s="57">
        <v>44250</v>
      </c>
      <c r="D3017" s="57">
        <v>0</v>
      </c>
      <c r="E3017" s="58">
        <v>1798695.88</v>
      </c>
      <c r="F3017" s="58">
        <v>1785450.88</v>
      </c>
      <c r="G3017" s="57">
        <v>1842945.88</v>
      </c>
      <c r="H3017" s="57">
        <v>1785450.88</v>
      </c>
      <c r="I3017" s="57">
        <v>57495</v>
      </c>
      <c r="J3017" s="57">
        <v>0</v>
      </c>
      <c r="K3017" s="57">
        <f t="shared" si="147"/>
        <v>57495</v>
      </c>
      <c r="L3017" s="1" t="s">
        <v>6715</v>
      </c>
      <c r="M3017" s="1" t="s">
        <v>6935</v>
      </c>
      <c r="N3017" s="1" t="s">
        <v>6810</v>
      </c>
      <c r="O3017" s="1" t="s">
        <v>6586</v>
      </c>
      <c r="Q3017" s="3" t="s">
        <v>6823</v>
      </c>
      <c r="U3017" s="1" t="str">
        <f t="shared" si="148"/>
        <v>'932</v>
      </c>
      <c r="AI3017" s="1"/>
      <c r="AM3017" s="1" t="s">
        <v>5458</v>
      </c>
    </row>
    <row r="3018" spans="1:39" x14ac:dyDescent="0.2">
      <c r="A3018" s="1" t="s">
        <v>5460</v>
      </c>
      <c r="B3018" s="1" t="s">
        <v>5461</v>
      </c>
      <c r="C3018" s="57">
        <v>288030.90000000002</v>
      </c>
      <c r="D3018" s="57">
        <v>0</v>
      </c>
      <c r="E3018" s="58">
        <v>12823938.199999999</v>
      </c>
      <c r="F3018" s="58">
        <v>12580133.1</v>
      </c>
      <c r="G3018" s="57">
        <v>13111969.1</v>
      </c>
      <c r="H3018" s="57">
        <v>12580133.1</v>
      </c>
      <c r="I3018" s="57">
        <v>531836</v>
      </c>
      <c r="J3018" s="57">
        <v>0</v>
      </c>
      <c r="K3018" s="57">
        <f t="shared" si="147"/>
        <v>531836</v>
      </c>
      <c r="L3018" s="1" t="s">
        <v>6715</v>
      </c>
      <c r="M3018" s="1" t="s">
        <v>6935</v>
      </c>
      <c r="N3018" s="1" t="s">
        <v>6810</v>
      </c>
      <c r="O3018" s="1" t="s">
        <v>6586</v>
      </c>
      <c r="Q3018" s="3" t="s">
        <v>6823</v>
      </c>
      <c r="U3018" s="1" t="str">
        <f t="shared" si="148"/>
        <v>'932</v>
      </c>
      <c r="AI3018" s="1"/>
      <c r="AM3018" s="1" t="s">
        <v>5460</v>
      </c>
    </row>
    <row r="3019" spans="1:39" x14ac:dyDescent="0.2">
      <c r="A3019" s="1" t="s">
        <v>5462</v>
      </c>
      <c r="B3019" s="1" t="s">
        <v>5463</v>
      </c>
      <c r="C3019" s="57">
        <v>36744337.659999996</v>
      </c>
      <c r="D3019" s="57">
        <v>0</v>
      </c>
      <c r="E3019" s="58">
        <v>274283807.74000001</v>
      </c>
      <c r="F3019" s="58">
        <v>279298554.42000002</v>
      </c>
      <c r="G3019" s="57">
        <v>311028145.39999998</v>
      </c>
      <c r="H3019" s="57">
        <v>279298554.42000002</v>
      </c>
      <c r="I3019" s="57">
        <v>31729590.98</v>
      </c>
      <c r="J3019" s="57">
        <v>0</v>
      </c>
      <c r="K3019" s="57">
        <f t="shared" si="147"/>
        <v>31729590.98</v>
      </c>
      <c r="L3019" s="1" t="s">
        <v>6715</v>
      </c>
      <c r="M3019" s="1" t="s">
        <v>6935</v>
      </c>
      <c r="N3019" s="1" t="s">
        <v>6810</v>
      </c>
      <c r="O3019" s="1" t="s">
        <v>6586</v>
      </c>
      <c r="Q3019" s="3" t="s">
        <v>6823</v>
      </c>
      <c r="U3019" s="1" t="str">
        <f t="shared" si="148"/>
        <v>'932</v>
      </c>
      <c r="AI3019" s="1"/>
      <c r="AM3019" s="1" t="s">
        <v>5462</v>
      </c>
    </row>
    <row r="3020" spans="1:39" x14ac:dyDescent="0.2">
      <c r="A3020" s="1" t="s">
        <v>5464</v>
      </c>
      <c r="B3020" s="1" t="s">
        <v>5465</v>
      </c>
      <c r="C3020" s="57">
        <v>0</v>
      </c>
      <c r="D3020" s="57">
        <v>0</v>
      </c>
      <c r="E3020" s="58">
        <v>1082975.71</v>
      </c>
      <c r="F3020" s="58">
        <v>1082975.71</v>
      </c>
      <c r="G3020" s="57">
        <v>1082975.71</v>
      </c>
      <c r="H3020" s="57">
        <v>1082975.71</v>
      </c>
      <c r="I3020" s="57">
        <v>0</v>
      </c>
      <c r="J3020" s="57">
        <v>0</v>
      </c>
      <c r="K3020" s="57">
        <f t="shared" si="147"/>
        <v>0</v>
      </c>
      <c r="L3020" s="1" t="s">
        <v>6715</v>
      </c>
      <c r="M3020" s="1" t="s">
        <v>6935</v>
      </c>
      <c r="N3020" s="1" t="s">
        <v>6810</v>
      </c>
      <c r="O3020" s="1" t="s">
        <v>6586</v>
      </c>
      <c r="P3020" s="21" t="s">
        <v>6866</v>
      </c>
      <c r="Q3020" s="3" t="s">
        <v>6823</v>
      </c>
      <c r="U3020" s="1" t="str">
        <f t="shared" si="148"/>
        <v>'932</v>
      </c>
      <c r="AI3020" s="1"/>
      <c r="AM3020" s="1" t="s">
        <v>5464</v>
      </c>
    </row>
    <row r="3021" spans="1:39" x14ac:dyDescent="0.2">
      <c r="A3021" s="1" t="s">
        <v>5466</v>
      </c>
      <c r="B3021" s="1" t="s">
        <v>5467</v>
      </c>
      <c r="C3021" s="57">
        <v>0</v>
      </c>
      <c r="D3021" s="57">
        <v>0</v>
      </c>
      <c r="E3021" s="58">
        <v>13545000</v>
      </c>
      <c r="F3021" s="58">
        <v>13095000</v>
      </c>
      <c r="G3021" s="57">
        <v>13545000</v>
      </c>
      <c r="H3021" s="57">
        <v>13095000</v>
      </c>
      <c r="I3021" s="57">
        <v>450000</v>
      </c>
      <c r="J3021" s="57">
        <v>0</v>
      </c>
      <c r="K3021" s="57">
        <f t="shared" si="147"/>
        <v>450000</v>
      </c>
      <c r="L3021" s="1" t="s">
        <v>6715</v>
      </c>
      <c r="M3021" s="1" t="s">
        <v>6935</v>
      </c>
      <c r="N3021" s="1" t="s">
        <v>6810</v>
      </c>
      <c r="O3021" s="1" t="s">
        <v>6586</v>
      </c>
      <c r="Q3021" s="3" t="s">
        <v>6823</v>
      </c>
      <c r="U3021" s="1" t="str">
        <f t="shared" si="148"/>
        <v>'932</v>
      </c>
      <c r="AI3021" s="1"/>
      <c r="AM3021" s="1" t="s">
        <v>5466</v>
      </c>
    </row>
    <row r="3022" spans="1:39" x14ac:dyDescent="0.2">
      <c r="A3022" s="1" t="s">
        <v>5468</v>
      </c>
      <c r="B3022" s="1" t="s">
        <v>5469</v>
      </c>
      <c r="C3022" s="57">
        <v>1550000</v>
      </c>
      <c r="D3022" s="57">
        <v>0</v>
      </c>
      <c r="E3022" s="58">
        <v>7297559.7199999997</v>
      </c>
      <c r="F3022" s="58">
        <v>8803756.7300000004</v>
      </c>
      <c r="G3022" s="57">
        <v>8847559.7200000007</v>
      </c>
      <c r="H3022" s="57">
        <v>8803756.7300000004</v>
      </c>
      <c r="I3022" s="57">
        <v>43802.99</v>
      </c>
      <c r="J3022" s="57">
        <v>0</v>
      </c>
      <c r="K3022" s="57">
        <f t="shared" si="147"/>
        <v>43802.99</v>
      </c>
      <c r="L3022" s="1" t="s">
        <v>6715</v>
      </c>
      <c r="M3022" s="1" t="s">
        <v>6935</v>
      </c>
      <c r="N3022" s="1" t="s">
        <v>6810</v>
      </c>
      <c r="O3022" s="1" t="s">
        <v>6586</v>
      </c>
      <c r="Q3022" s="3" t="s">
        <v>6823</v>
      </c>
      <c r="U3022" s="1" t="str">
        <f t="shared" si="148"/>
        <v>'932</v>
      </c>
      <c r="AI3022" s="1"/>
      <c r="AM3022" s="1" t="s">
        <v>5468</v>
      </c>
    </row>
    <row r="3023" spans="1:39" x14ac:dyDescent="0.2">
      <c r="A3023" s="1" t="s">
        <v>5470</v>
      </c>
      <c r="B3023" s="1" t="s">
        <v>5471</v>
      </c>
      <c r="C3023" s="57">
        <v>796421.76</v>
      </c>
      <c r="D3023" s="57">
        <v>0</v>
      </c>
      <c r="E3023" s="58">
        <v>7592.35</v>
      </c>
      <c r="F3023" s="58">
        <v>21194.63</v>
      </c>
      <c r="G3023" s="57">
        <v>804014.11</v>
      </c>
      <c r="H3023" s="57">
        <v>21194.63</v>
      </c>
      <c r="I3023" s="57">
        <v>782819.48</v>
      </c>
      <c r="J3023" s="57">
        <v>0</v>
      </c>
      <c r="K3023" s="57">
        <f t="shared" si="147"/>
        <v>782819.48</v>
      </c>
      <c r="M3023" s="1" t="s">
        <v>6922</v>
      </c>
      <c r="U3023" s="1" t="str">
        <f t="shared" si="148"/>
        <v>'932</v>
      </c>
      <c r="AI3023" s="1"/>
      <c r="AM3023" s="1" t="s">
        <v>5470</v>
      </c>
    </row>
    <row r="3024" spans="1:39" x14ac:dyDescent="0.2">
      <c r="A3024" s="1" t="s">
        <v>5472</v>
      </c>
      <c r="B3024" s="1" t="s">
        <v>5473</v>
      </c>
      <c r="C3024" s="57">
        <v>10346355.369999999</v>
      </c>
      <c r="D3024" s="57">
        <v>0</v>
      </c>
      <c r="E3024" s="58">
        <v>630511.13</v>
      </c>
      <c r="F3024" s="58">
        <v>4506336.0199999996</v>
      </c>
      <c r="G3024" s="57">
        <v>10976866.5</v>
      </c>
      <c r="H3024" s="57">
        <v>4506336.0199999996</v>
      </c>
      <c r="I3024" s="57">
        <v>6470530.4800000004</v>
      </c>
      <c r="J3024" s="57">
        <v>0</v>
      </c>
      <c r="K3024" s="57">
        <f t="shared" si="147"/>
        <v>6470530.4800000004</v>
      </c>
      <c r="M3024" s="1" t="s">
        <v>6922</v>
      </c>
      <c r="U3024" s="1" t="str">
        <f t="shared" si="148"/>
        <v>'932</v>
      </c>
      <c r="AI3024" s="1"/>
      <c r="AM3024" s="1" t="s">
        <v>5472</v>
      </c>
    </row>
    <row r="3025" spans="1:39" x14ac:dyDescent="0.2">
      <c r="A3025" s="1" t="s">
        <v>5474</v>
      </c>
      <c r="B3025" s="1" t="s">
        <v>5475</v>
      </c>
      <c r="C3025" s="57">
        <v>2185796.9700000002</v>
      </c>
      <c r="D3025" s="57">
        <v>0</v>
      </c>
      <c r="E3025" s="58">
        <v>302823.21000000002</v>
      </c>
      <c r="F3025" s="58">
        <v>211172.48000000001</v>
      </c>
      <c r="G3025" s="57">
        <v>2488620.1800000002</v>
      </c>
      <c r="H3025" s="57">
        <v>211172.48000000001</v>
      </c>
      <c r="I3025" s="57">
        <v>2277447.7000000002</v>
      </c>
      <c r="J3025" s="57">
        <v>0</v>
      </c>
      <c r="K3025" s="57">
        <f t="shared" si="147"/>
        <v>2277447.7000000002</v>
      </c>
      <c r="M3025" s="1" t="s">
        <v>6922</v>
      </c>
      <c r="U3025" s="1" t="str">
        <f t="shared" si="148"/>
        <v>'932</v>
      </c>
      <c r="AI3025" s="1"/>
      <c r="AM3025" s="1" t="s">
        <v>5474</v>
      </c>
    </row>
    <row r="3026" spans="1:39" x14ac:dyDescent="0.2">
      <c r="A3026" s="1" t="s">
        <v>5476</v>
      </c>
      <c r="B3026" s="1" t="s">
        <v>5477</v>
      </c>
      <c r="C3026" s="57">
        <v>90434.98</v>
      </c>
      <c r="D3026" s="57">
        <v>0</v>
      </c>
      <c r="E3026" s="58">
        <v>14820.04</v>
      </c>
      <c r="F3026" s="58">
        <v>11345.5</v>
      </c>
      <c r="G3026" s="57">
        <v>105255.02</v>
      </c>
      <c r="H3026" s="57">
        <v>11345.5</v>
      </c>
      <c r="I3026" s="57">
        <v>93909.52</v>
      </c>
      <c r="J3026" s="57">
        <v>0</v>
      </c>
      <c r="K3026" s="57">
        <f t="shared" si="147"/>
        <v>93909.52</v>
      </c>
      <c r="M3026" s="1" t="s">
        <v>6922</v>
      </c>
      <c r="U3026" s="1" t="str">
        <f t="shared" si="148"/>
        <v>'932</v>
      </c>
      <c r="AI3026" s="1"/>
      <c r="AM3026" s="1" t="s">
        <v>5476</v>
      </c>
    </row>
    <row r="3027" spans="1:39" x14ac:dyDescent="0.2">
      <c r="A3027" s="1" t="s">
        <v>5478</v>
      </c>
      <c r="B3027" s="1" t="s">
        <v>5479</v>
      </c>
      <c r="C3027" s="57">
        <v>32268610.52</v>
      </c>
      <c r="D3027" s="57">
        <v>0</v>
      </c>
      <c r="E3027" s="58">
        <v>38579844.310000002</v>
      </c>
      <c r="F3027" s="58">
        <v>41146969.689999998</v>
      </c>
      <c r="G3027" s="57">
        <v>70848454.829999998</v>
      </c>
      <c r="H3027" s="57">
        <v>41146969.689999998</v>
      </c>
      <c r="I3027" s="57">
        <v>29701485.140000001</v>
      </c>
      <c r="J3027" s="57">
        <v>0</v>
      </c>
      <c r="K3027" s="57">
        <f t="shared" si="147"/>
        <v>29701485.140000001</v>
      </c>
      <c r="M3027" s="1" t="s">
        <v>6922</v>
      </c>
      <c r="U3027" s="1" t="str">
        <f t="shared" si="148"/>
        <v>'932</v>
      </c>
      <c r="AI3027" s="1"/>
      <c r="AM3027" s="1" t="s">
        <v>5478</v>
      </c>
    </row>
    <row r="3028" spans="1:39" x14ac:dyDescent="0.2">
      <c r="A3028" s="1" t="s">
        <v>5480</v>
      </c>
      <c r="B3028" s="1" t="s">
        <v>5481</v>
      </c>
      <c r="C3028" s="57">
        <v>13804523.380000001</v>
      </c>
      <c r="D3028" s="57">
        <v>0</v>
      </c>
      <c r="E3028" s="58">
        <v>1747504.67</v>
      </c>
      <c r="F3028" s="58">
        <v>9602420.2899999991</v>
      </c>
      <c r="G3028" s="57">
        <v>15552028.050000001</v>
      </c>
      <c r="H3028" s="57">
        <v>9602420.2899999991</v>
      </c>
      <c r="I3028" s="57">
        <v>5949607.7599999998</v>
      </c>
      <c r="J3028" s="57">
        <v>0</v>
      </c>
      <c r="K3028" s="57">
        <f t="shared" si="147"/>
        <v>5949607.7599999998</v>
      </c>
      <c r="M3028" s="1" t="s">
        <v>6922</v>
      </c>
      <c r="U3028" s="1" t="str">
        <f t="shared" si="148"/>
        <v>'932</v>
      </c>
      <c r="AI3028" s="1"/>
      <c r="AM3028" s="1" t="s">
        <v>5480</v>
      </c>
    </row>
    <row r="3029" spans="1:39" x14ac:dyDescent="0.2">
      <c r="A3029" s="1" t="s">
        <v>5482</v>
      </c>
      <c r="B3029" s="1" t="s">
        <v>5483</v>
      </c>
      <c r="C3029" s="57">
        <v>17952110.719999999</v>
      </c>
      <c r="D3029" s="57">
        <v>0</v>
      </c>
      <c r="E3029" s="58">
        <v>1779387.69</v>
      </c>
      <c r="F3029" s="58">
        <v>4619337.67</v>
      </c>
      <c r="G3029" s="57">
        <v>19731498.41</v>
      </c>
      <c r="H3029" s="57">
        <v>4619337.67</v>
      </c>
      <c r="I3029" s="57">
        <v>15112160.74</v>
      </c>
      <c r="J3029" s="57">
        <v>0</v>
      </c>
      <c r="K3029" s="57">
        <f t="shared" si="147"/>
        <v>15112160.74</v>
      </c>
      <c r="M3029" s="1" t="s">
        <v>6922</v>
      </c>
      <c r="U3029" s="1" t="str">
        <f t="shared" si="148"/>
        <v>'932</v>
      </c>
      <c r="AI3029" s="1"/>
      <c r="AM3029" s="1" t="s">
        <v>5482</v>
      </c>
    </row>
    <row r="3030" spans="1:39" x14ac:dyDescent="0.2">
      <c r="A3030" s="1" t="s">
        <v>5484</v>
      </c>
      <c r="B3030" s="1" t="s">
        <v>5485</v>
      </c>
      <c r="C3030" s="57">
        <v>1051535640.83</v>
      </c>
      <c r="D3030" s="57">
        <v>0</v>
      </c>
      <c r="E3030" s="58">
        <v>172038303.63999999</v>
      </c>
      <c r="F3030" s="58">
        <v>269849109.25999999</v>
      </c>
      <c r="G3030" s="57">
        <v>1223573944.47</v>
      </c>
      <c r="H3030" s="57">
        <v>269849109.25999999</v>
      </c>
      <c r="I3030" s="57">
        <v>953724835.21000004</v>
      </c>
      <c r="J3030" s="57">
        <v>0</v>
      </c>
      <c r="K3030" s="57">
        <f t="shared" si="147"/>
        <v>953724835.21000004</v>
      </c>
      <c r="M3030" s="1" t="s">
        <v>6922</v>
      </c>
      <c r="U3030" s="1" t="str">
        <f t="shared" si="148"/>
        <v>'932</v>
      </c>
      <c r="AI3030" s="1"/>
      <c r="AM3030" s="1" t="s">
        <v>5484</v>
      </c>
    </row>
    <row r="3031" spans="1:39" x14ac:dyDescent="0.2">
      <c r="A3031" s="1" t="s">
        <v>5486</v>
      </c>
      <c r="B3031" s="1" t="s">
        <v>5487</v>
      </c>
      <c r="C3031" s="57">
        <v>125758188.88</v>
      </c>
      <c r="D3031" s="57">
        <v>0</v>
      </c>
      <c r="E3031" s="58">
        <v>25200915.399999999</v>
      </c>
      <c r="F3031" s="58">
        <v>55902001.189999998</v>
      </c>
      <c r="G3031" s="57">
        <v>150959104.28</v>
      </c>
      <c r="H3031" s="57">
        <v>55902001.189999998</v>
      </c>
      <c r="I3031" s="57">
        <v>95057103.090000004</v>
      </c>
      <c r="J3031" s="57">
        <v>0</v>
      </c>
      <c r="K3031" s="57">
        <f t="shared" si="147"/>
        <v>95057103.090000004</v>
      </c>
      <c r="M3031" s="1" t="s">
        <v>6922</v>
      </c>
      <c r="U3031" s="1" t="str">
        <f t="shared" si="148"/>
        <v>'932</v>
      </c>
      <c r="AI3031" s="1"/>
      <c r="AM3031" s="1" t="s">
        <v>5486</v>
      </c>
    </row>
    <row r="3032" spans="1:39" x14ac:dyDescent="0.2">
      <c r="A3032" s="1" t="s">
        <v>5488</v>
      </c>
      <c r="B3032" s="1" t="s">
        <v>5489</v>
      </c>
      <c r="C3032" s="57">
        <v>48802820.409999996</v>
      </c>
      <c r="D3032" s="57">
        <v>0</v>
      </c>
      <c r="E3032" s="58">
        <v>12176050.310000001</v>
      </c>
      <c r="F3032" s="58">
        <v>20339489.210000001</v>
      </c>
      <c r="G3032" s="57">
        <v>60978870.719999999</v>
      </c>
      <c r="H3032" s="57">
        <v>20339489.210000001</v>
      </c>
      <c r="I3032" s="57">
        <v>40639381.509999998</v>
      </c>
      <c r="J3032" s="57">
        <v>0</v>
      </c>
      <c r="K3032" s="57">
        <f t="shared" si="147"/>
        <v>40639381.509999998</v>
      </c>
      <c r="M3032" s="1" t="s">
        <v>6922</v>
      </c>
      <c r="U3032" s="1" t="str">
        <f t="shared" si="148"/>
        <v>'932</v>
      </c>
      <c r="AI3032" s="1"/>
      <c r="AM3032" s="1" t="s">
        <v>5488</v>
      </c>
    </row>
    <row r="3033" spans="1:39" x14ac:dyDescent="0.2">
      <c r="A3033" s="1" t="s">
        <v>5490</v>
      </c>
      <c r="B3033" s="1" t="s">
        <v>5491</v>
      </c>
      <c r="C3033" s="57">
        <v>22402027.219999999</v>
      </c>
      <c r="D3033" s="57">
        <v>0</v>
      </c>
      <c r="E3033" s="58">
        <v>8531968.0899999999</v>
      </c>
      <c r="F3033" s="58">
        <v>8967908.1799999997</v>
      </c>
      <c r="G3033" s="57">
        <v>30933995.309999999</v>
      </c>
      <c r="H3033" s="57">
        <v>8967908.1799999997</v>
      </c>
      <c r="I3033" s="57">
        <v>21966087.129999999</v>
      </c>
      <c r="J3033" s="57">
        <v>0</v>
      </c>
      <c r="K3033" s="57">
        <f t="shared" si="147"/>
        <v>21966087.129999999</v>
      </c>
      <c r="M3033" s="1" t="s">
        <v>6922</v>
      </c>
      <c r="U3033" s="1" t="str">
        <f t="shared" si="148"/>
        <v>'932</v>
      </c>
      <c r="AI3033" s="1"/>
      <c r="AM3033" s="1" t="s">
        <v>5490</v>
      </c>
    </row>
    <row r="3034" spans="1:39" x14ac:dyDescent="0.2">
      <c r="A3034" s="1" t="s">
        <v>5492</v>
      </c>
      <c r="B3034" s="1" t="s">
        <v>5493</v>
      </c>
      <c r="C3034" s="57">
        <v>45162713.630000003</v>
      </c>
      <c r="D3034" s="57">
        <v>0</v>
      </c>
      <c r="E3034" s="58">
        <v>373580.95</v>
      </c>
      <c r="F3034" s="58">
        <v>4088836.46</v>
      </c>
      <c r="G3034" s="57">
        <v>45536294.579999998</v>
      </c>
      <c r="H3034" s="57">
        <v>4088836.46</v>
      </c>
      <c r="I3034" s="57">
        <v>41447458.119999997</v>
      </c>
      <c r="J3034" s="57">
        <v>0</v>
      </c>
      <c r="K3034" s="57">
        <f t="shared" si="147"/>
        <v>41447458.119999997</v>
      </c>
      <c r="M3034" s="1" t="s">
        <v>6922</v>
      </c>
      <c r="U3034" s="1" t="str">
        <f t="shared" si="148"/>
        <v>'932</v>
      </c>
      <c r="AI3034" s="1"/>
      <c r="AM3034" s="1" t="s">
        <v>5492</v>
      </c>
    </row>
    <row r="3035" spans="1:39" x14ac:dyDescent="0.2">
      <c r="A3035" s="1" t="s">
        <v>5494</v>
      </c>
      <c r="B3035" s="1" t="s">
        <v>5495</v>
      </c>
      <c r="C3035" s="57">
        <v>28836261.359999999</v>
      </c>
      <c r="D3035" s="57">
        <v>0</v>
      </c>
      <c r="E3035" s="58">
        <v>37787491.270000003</v>
      </c>
      <c r="F3035" s="58">
        <v>41327725.630000003</v>
      </c>
      <c r="G3035" s="57">
        <v>66623752.630000003</v>
      </c>
      <c r="H3035" s="57">
        <v>41327725.630000003</v>
      </c>
      <c r="I3035" s="57">
        <v>25296027</v>
      </c>
      <c r="J3035" s="57">
        <v>0</v>
      </c>
      <c r="K3035" s="57">
        <f t="shared" si="147"/>
        <v>25296027</v>
      </c>
      <c r="M3035" s="1" t="s">
        <v>6922</v>
      </c>
      <c r="U3035" s="1" t="str">
        <f t="shared" si="148"/>
        <v>'932</v>
      </c>
      <c r="AI3035" s="1"/>
      <c r="AM3035" s="1" t="s">
        <v>5494</v>
      </c>
    </row>
    <row r="3036" spans="1:39" x14ac:dyDescent="0.2">
      <c r="A3036" s="1" t="s">
        <v>5496</v>
      </c>
      <c r="B3036" s="1" t="s">
        <v>5497</v>
      </c>
      <c r="C3036" s="57">
        <v>10951740.18</v>
      </c>
      <c r="D3036" s="57">
        <v>0</v>
      </c>
      <c r="E3036" s="58">
        <v>1971415.28</v>
      </c>
      <c r="F3036" s="58">
        <v>8129191.2400000002</v>
      </c>
      <c r="G3036" s="57">
        <v>12923155.460000001</v>
      </c>
      <c r="H3036" s="57">
        <v>8129191.2400000002</v>
      </c>
      <c r="I3036" s="57">
        <v>4793964.22</v>
      </c>
      <c r="J3036" s="57">
        <v>0</v>
      </c>
      <c r="K3036" s="57">
        <f t="shared" si="147"/>
        <v>4793964.22</v>
      </c>
      <c r="M3036" s="1" t="s">
        <v>6922</v>
      </c>
      <c r="U3036" s="1" t="str">
        <f t="shared" si="148"/>
        <v>'932</v>
      </c>
      <c r="AI3036" s="1"/>
      <c r="AM3036" s="1" t="s">
        <v>5496</v>
      </c>
    </row>
    <row r="3037" spans="1:39" x14ac:dyDescent="0.2">
      <c r="A3037" s="1" t="s">
        <v>5498</v>
      </c>
      <c r="B3037" s="1" t="s">
        <v>5499</v>
      </c>
      <c r="C3037" s="57">
        <v>5900087.7199999997</v>
      </c>
      <c r="D3037" s="57">
        <v>0</v>
      </c>
      <c r="E3037" s="58">
        <v>2202680.83</v>
      </c>
      <c r="F3037" s="58">
        <v>3566818.3</v>
      </c>
      <c r="G3037" s="57">
        <v>8102768.5499999998</v>
      </c>
      <c r="H3037" s="57">
        <v>3566818.3</v>
      </c>
      <c r="I3037" s="57">
        <v>4535950.25</v>
      </c>
      <c r="J3037" s="57">
        <v>0</v>
      </c>
      <c r="K3037" s="57">
        <f t="shared" si="147"/>
        <v>4535950.25</v>
      </c>
      <c r="M3037" s="1" t="s">
        <v>6922</v>
      </c>
      <c r="U3037" s="1" t="str">
        <f t="shared" si="148"/>
        <v>'932</v>
      </c>
      <c r="AI3037" s="1"/>
      <c r="AM3037" s="1" t="s">
        <v>5498</v>
      </c>
    </row>
    <row r="3038" spans="1:39" x14ac:dyDescent="0.2">
      <c r="A3038" s="1" t="s">
        <v>5500</v>
      </c>
      <c r="B3038" s="1" t="s">
        <v>5501</v>
      </c>
      <c r="C3038" s="57">
        <v>526296918.00999999</v>
      </c>
      <c r="D3038" s="57">
        <v>0</v>
      </c>
      <c r="E3038" s="58">
        <v>193073435.84</v>
      </c>
      <c r="F3038" s="58">
        <v>235102872.31</v>
      </c>
      <c r="G3038" s="57">
        <v>719370353.85000002</v>
      </c>
      <c r="H3038" s="57">
        <v>235102872.31</v>
      </c>
      <c r="I3038" s="57">
        <v>484267481.54000002</v>
      </c>
      <c r="J3038" s="57">
        <v>0</v>
      </c>
      <c r="K3038" s="57">
        <f t="shared" si="147"/>
        <v>484267481.54000002</v>
      </c>
      <c r="M3038" s="1" t="s">
        <v>6922</v>
      </c>
      <c r="U3038" s="1" t="str">
        <f t="shared" si="148"/>
        <v>'932</v>
      </c>
      <c r="AI3038" s="1"/>
      <c r="AM3038" s="1" t="s">
        <v>5500</v>
      </c>
    </row>
    <row r="3039" spans="1:39" x14ac:dyDescent="0.2">
      <c r="A3039" s="1" t="s">
        <v>5502</v>
      </c>
      <c r="B3039" s="1" t="s">
        <v>5503</v>
      </c>
      <c r="C3039" s="57">
        <v>74736879.989999995</v>
      </c>
      <c r="D3039" s="57">
        <v>0</v>
      </c>
      <c r="E3039" s="58">
        <v>26780629.73</v>
      </c>
      <c r="F3039" s="58">
        <v>45405914.030000001</v>
      </c>
      <c r="G3039" s="57">
        <v>101517509.72</v>
      </c>
      <c r="H3039" s="57">
        <v>45405914.030000001</v>
      </c>
      <c r="I3039" s="57">
        <v>56111595.689999998</v>
      </c>
      <c r="J3039" s="57">
        <v>0</v>
      </c>
      <c r="K3039" s="57">
        <f t="shared" si="147"/>
        <v>56111595.689999998</v>
      </c>
      <c r="M3039" s="1" t="s">
        <v>6922</v>
      </c>
      <c r="U3039" s="1" t="str">
        <f t="shared" si="148"/>
        <v>'932</v>
      </c>
      <c r="AI3039" s="1"/>
      <c r="AM3039" s="1" t="s">
        <v>5502</v>
      </c>
    </row>
    <row r="3040" spans="1:39" x14ac:dyDescent="0.2">
      <c r="A3040" s="1" t="s">
        <v>5504</v>
      </c>
      <c r="B3040" s="1" t="s">
        <v>5505</v>
      </c>
      <c r="C3040" s="57">
        <v>28309801.420000002</v>
      </c>
      <c r="D3040" s="57">
        <v>0</v>
      </c>
      <c r="E3040" s="58">
        <v>36002371.659999996</v>
      </c>
      <c r="F3040" s="58">
        <v>35556692.770000003</v>
      </c>
      <c r="G3040" s="57">
        <v>64312173.079999998</v>
      </c>
      <c r="H3040" s="57">
        <v>35556692.770000003</v>
      </c>
      <c r="I3040" s="57">
        <v>28755480.309999999</v>
      </c>
      <c r="J3040" s="57">
        <v>0</v>
      </c>
      <c r="K3040" s="57">
        <f t="shared" si="147"/>
        <v>28755480.309999999</v>
      </c>
      <c r="M3040" s="1" t="s">
        <v>6922</v>
      </c>
      <c r="U3040" s="1" t="str">
        <f t="shared" si="148"/>
        <v>'932</v>
      </c>
      <c r="AI3040" s="1"/>
      <c r="AM3040" s="1" t="s">
        <v>5504</v>
      </c>
    </row>
    <row r="3041" spans="1:39" x14ac:dyDescent="0.2">
      <c r="A3041" s="1" t="s">
        <v>5506</v>
      </c>
      <c r="B3041" s="1" t="s">
        <v>5507</v>
      </c>
      <c r="C3041" s="57">
        <v>13322955.76</v>
      </c>
      <c r="D3041" s="57">
        <v>0</v>
      </c>
      <c r="E3041" s="58">
        <v>11254513.48</v>
      </c>
      <c r="F3041" s="58">
        <v>10384151.539999999</v>
      </c>
      <c r="G3041" s="57">
        <v>24577469.239999998</v>
      </c>
      <c r="H3041" s="57">
        <v>10384151.539999999</v>
      </c>
      <c r="I3041" s="57">
        <v>14193317.699999999</v>
      </c>
      <c r="J3041" s="57">
        <v>0</v>
      </c>
      <c r="K3041" s="57">
        <f t="shared" si="147"/>
        <v>14193317.699999999</v>
      </c>
      <c r="M3041" s="1" t="s">
        <v>6922</v>
      </c>
      <c r="U3041" s="1" t="str">
        <f t="shared" si="148"/>
        <v>'932</v>
      </c>
      <c r="AI3041" s="1"/>
      <c r="AM3041" s="1" t="s">
        <v>5506</v>
      </c>
    </row>
    <row r="3042" spans="1:39" x14ac:dyDescent="0.2">
      <c r="A3042" s="1" t="s">
        <v>5508</v>
      </c>
      <c r="B3042" s="1" t="s">
        <v>5509</v>
      </c>
      <c r="C3042" s="57">
        <v>37647101.789999999</v>
      </c>
      <c r="D3042" s="57">
        <v>0</v>
      </c>
      <c r="E3042" s="58">
        <v>8231036.4699999997</v>
      </c>
      <c r="F3042" s="58">
        <v>7909223.3300000001</v>
      </c>
      <c r="G3042" s="57">
        <v>45878138.259999998</v>
      </c>
      <c r="H3042" s="57">
        <v>7909223.3300000001</v>
      </c>
      <c r="I3042" s="57">
        <v>37968914.93</v>
      </c>
      <c r="J3042" s="57">
        <v>0</v>
      </c>
      <c r="K3042" s="57">
        <f t="shared" si="147"/>
        <v>37968914.93</v>
      </c>
      <c r="M3042" s="1" t="s">
        <v>6922</v>
      </c>
      <c r="U3042" s="1" t="str">
        <f t="shared" si="148"/>
        <v>'932</v>
      </c>
      <c r="AI3042" s="1"/>
      <c r="AM3042" s="1" t="s">
        <v>5508</v>
      </c>
    </row>
    <row r="3043" spans="1:39" x14ac:dyDescent="0.2">
      <c r="A3043" s="1" t="s">
        <v>5510</v>
      </c>
      <c r="B3043" s="1" t="s">
        <v>5511</v>
      </c>
      <c r="C3043" s="57">
        <v>19521353.050000001</v>
      </c>
      <c r="D3043" s="57">
        <v>0</v>
      </c>
      <c r="E3043" s="58">
        <v>12180398.949999999</v>
      </c>
      <c r="F3043" s="58">
        <v>5384147</v>
      </c>
      <c r="G3043" s="57">
        <v>31701752</v>
      </c>
      <c r="H3043" s="57">
        <v>5384147</v>
      </c>
      <c r="I3043" s="57">
        <v>26317605</v>
      </c>
      <c r="J3043" s="57">
        <v>0</v>
      </c>
      <c r="K3043" s="57">
        <f t="shared" si="147"/>
        <v>26317605</v>
      </c>
      <c r="M3043" s="1" t="s">
        <v>6922</v>
      </c>
      <c r="U3043" s="1" t="str">
        <f t="shared" si="148"/>
        <v>'949</v>
      </c>
      <c r="AI3043" s="1"/>
      <c r="AM3043" s="1" t="s">
        <v>5510</v>
      </c>
    </row>
    <row r="3044" spans="1:39" x14ac:dyDescent="0.2">
      <c r="A3044" s="1" t="s">
        <v>5512</v>
      </c>
      <c r="B3044" s="1" t="s">
        <v>5513</v>
      </c>
      <c r="C3044" s="57">
        <v>5497334.8700000001</v>
      </c>
      <c r="D3044" s="57">
        <v>0</v>
      </c>
      <c r="E3044" s="58">
        <v>593479.29</v>
      </c>
      <c r="F3044" s="58">
        <v>467934.7</v>
      </c>
      <c r="G3044" s="57">
        <v>6090814.1600000001</v>
      </c>
      <c r="H3044" s="57">
        <v>467934.7</v>
      </c>
      <c r="I3044" s="57">
        <v>5622879.46</v>
      </c>
      <c r="J3044" s="57">
        <v>0</v>
      </c>
      <c r="K3044" s="57">
        <f t="shared" si="147"/>
        <v>5622879.46</v>
      </c>
      <c r="M3044" s="1" t="s">
        <v>6922</v>
      </c>
      <c r="U3044" s="1" t="str">
        <f t="shared" si="148"/>
        <v>'949</v>
      </c>
      <c r="AI3044" s="1"/>
      <c r="AM3044" s="1" t="s">
        <v>5512</v>
      </c>
    </row>
    <row r="3045" spans="1:39" x14ac:dyDescent="0.2">
      <c r="A3045" s="1" t="s">
        <v>5514</v>
      </c>
      <c r="B3045" s="1" t="s">
        <v>5515</v>
      </c>
      <c r="C3045" s="57">
        <v>38936.5</v>
      </c>
      <c r="D3045" s="57">
        <v>0</v>
      </c>
      <c r="E3045" s="58">
        <v>13163.58</v>
      </c>
      <c r="F3045" s="58">
        <v>11433.76</v>
      </c>
      <c r="G3045" s="57">
        <v>52100.08</v>
      </c>
      <c r="H3045" s="57">
        <v>11433.76</v>
      </c>
      <c r="I3045" s="57">
        <v>40666.32</v>
      </c>
      <c r="J3045" s="57">
        <v>0</v>
      </c>
      <c r="K3045" s="57">
        <f t="shared" si="147"/>
        <v>40666.32</v>
      </c>
      <c r="M3045" s="1" t="s">
        <v>6922</v>
      </c>
      <c r="U3045" s="1" t="str">
        <f t="shared" si="148"/>
        <v>'949</v>
      </c>
      <c r="AI3045" s="1"/>
      <c r="AM3045" s="1" t="s">
        <v>5514</v>
      </c>
    </row>
    <row r="3046" spans="1:39" x14ac:dyDescent="0.2">
      <c r="A3046" s="1" t="s">
        <v>5516</v>
      </c>
      <c r="B3046" s="1" t="s">
        <v>5517</v>
      </c>
      <c r="C3046" s="57">
        <v>20947999.359999999</v>
      </c>
      <c r="D3046" s="57">
        <v>0</v>
      </c>
      <c r="E3046" s="58">
        <v>8944783.9700000007</v>
      </c>
      <c r="F3046" s="58">
        <v>9049701.5800000001</v>
      </c>
      <c r="G3046" s="57">
        <v>29892783.329999998</v>
      </c>
      <c r="H3046" s="57">
        <v>9049701.5800000001</v>
      </c>
      <c r="I3046" s="57">
        <v>20843081.75</v>
      </c>
      <c r="J3046" s="57">
        <v>0</v>
      </c>
      <c r="K3046" s="57">
        <f t="shared" si="147"/>
        <v>20843081.75</v>
      </c>
      <c r="M3046" s="1" t="s">
        <v>6922</v>
      </c>
      <c r="U3046" s="1" t="str">
        <f t="shared" si="148"/>
        <v>'949</v>
      </c>
      <c r="AI3046" s="1"/>
      <c r="AM3046" s="1" t="s">
        <v>5516</v>
      </c>
    </row>
    <row r="3047" spans="1:39" x14ac:dyDescent="0.2">
      <c r="A3047" s="1" t="s">
        <v>5518</v>
      </c>
      <c r="B3047" s="1" t="s">
        <v>5519</v>
      </c>
      <c r="C3047" s="57">
        <v>570704.85</v>
      </c>
      <c r="D3047" s="57">
        <v>0</v>
      </c>
      <c r="E3047" s="58">
        <v>1019709.73</v>
      </c>
      <c r="F3047" s="58">
        <v>1026272.51</v>
      </c>
      <c r="G3047" s="57">
        <v>1590414.58</v>
      </c>
      <c r="H3047" s="57">
        <v>1026272.51</v>
      </c>
      <c r="I3047" s="57">
        <v>564142.06999999995</v>
      </c>
      <c r="J3047" s="57">
        <v>0</v>
      </c>
      <c r="K3047" s="57">
        <f t="shared" si="147"/>
        <v>564142.06999999995</v>
      </c>
      <c r="M3047" s="1" t="s">
        <v>6922</v>
      </c>
      <c r="U3047" s="1" t="str">
        <f t="shared" si="148"/>
        <v>'949</v>
      </c>
      <c r="AI3047" s="1"/>
      <c r="AM3047" s="1" t="s">
        <v>5518</v>
      </c>
    </row>
    <row r="3048" spans="1:39" x14ac:dyDescent="0.2">
      <c r="A3048" s="1" t="s">
        <v>5520</v>
      </c>
      <c r="B3048" s="1" t="s">
        <v>5521</v>
      </c>
      <c r="C3048" s="57">
        <v>59609.36</v>
      </c>
      <c r="D3048" s="57">
        <v>0</v>
      </c>
      <c r="E3048" s="58">
        <v>66374.759999999995</v>
      </c>
      <c r="F3048" s="58">
        <v>70141.45</v>
      </c>
      <c r="G3048" s="57">
        <v>125984.12</v>
      </c>
      <c r="H3048" s="57">
        <v>70141.45</v>
      </c>
      <c r="I3048" s="57">
        <v>55842.67</v>
      </c>
      <c r="J3048" s="57">
        <v>0</v>
      </c>
      <c r="K3048" s="57">
        <f t="shared" si="147"/>
        <v>55842.67</v>
      </c>
      <c r="M3048" s="1" t="s">
        <v>6922</v>
      </c>
      <c r="U3048" s="1" t="str">
        <f t="shared" si="148"/>
        <v>'949</v>
      </c>
      <c r="AI3048" s="1"/>
      <c r="AM3048" s="1" t="s">
        <v>5520</v>
      </c>
    </row>
    <row r="3049" spans="1:39" x14ac:dyDescent="0.2">
      <c r="A3049" s="1" t="s">
        <v>5522</v>
      </c>
      <c r="B3049" s="1" t="s">
        <v>5523</v>
      </c>
      <c r="C3049" s="57">
        <v>3765366.91</v>
      </c>
      <c r="D3049" s="57">
        <v>0</v>
      </c>
      <c r="E3049" s="58">
        <v>1459507.5</v>
      </c>
      <c r="F3049" s="58">
        <v>722317.02</v>
      </c>
      <c r="G3049" s="57">
        <v>5224874.41</v>
      </c>
      <c r="H3049" s="57">
        <v>722317.02</v>
      </c>
      <c r="I3049" s="57">
        <v>4502557.3899999997</v>
      </c>
      <c r="J3049" s="57">
        <v>0</v>
      </c>
      <c r="K3049" s="57">
        <f t="shared" si="147"/>
        <v>4502557.3899999997</v>
      </c>
      <c r="M3049" s="1" t="s">
        <v>6922</v>
      </c>
      <c r="U3049" s="1" t="str">
        <f t="shared" si="148"/>
        <v>'949</v>
      </c>
      <c r="AI3049" s="1"/>
      <c r="AM3049" s="1" t="s">
        <v>5522</v>
      </c>
    </row>
    <row r="3050" spans="1:39" x14ac:dyDescent="0.2">
      <c r="A3050" s="1" t="s">
        <v>5524</v>
      </c>
      <c r="B3050" s="1" t="s">
        <v>5525</v>
      </c>
      <c r="C3050" s="57">
        <v>960625.26</v>
      </c>
      <c r="D3050" s="57">
        <v>0</v>
      </c>
      <c r="E3050" s="58">
        <v>103835.1</v>
      </c>
      <c r="F3050" s="58">
        <v>196800.29</v>
      </c>
      <c r="G3050" s="57">
        <v>1064460.3600000001</v>
      </c>
      <c r="H3050" s="57">
        <v>196800.29</v>
      </c>
      <c r="I3050" s="57">
        <v>867660.07</v>
      </c>
      <c r="J3050" s="57">
        <v>0</v>
      </c>
      <c r="K3050" s="57">
        <f t="shared" si="147"/>
        <v>867660.07</v>
      </c>
      <c r="M3050" s="1" t="s">
        <v>6922</v>
      </c>
      <c r="U3050" s="1" t="str">
        <f t="shared" si="148"/>
        <v>'949</v>
      </c>
      <c r="AI3050" s="1"/>
      <c r="AM3050" s="1" t="s">
        <v>5524</v>
      </c>
    </row>
    <row r="3051" spans="1:39" x14ac:dyDescent="0.2">
      <c r="A3051" s="1" t="s">
        <v>5526</v>
      </c>
      <c r="B3051" s="1" t="s">
        <v>5527</v>
      </c>
      <c r="C3051" s="57">
        <v>23962.02</v>
      </c>
      <c r="D3051" s="57">
        <v>0</v>
      </c>
      <c r="E3051" s="58">
        <v>6468.02</v>
      </c>
      <c r="F3051" s="58">
        <v>7674.29</v>
      </c>
      <c r="G3051" s="57">
        <v>30430.04</v>
      </c>
      <c r="H3051" s="57">
        <v>7674.29</v>
      </c>
      <c r="I3051" s="57">
        <v>22755.75</v>
      </c>
      <c r="J3051" s="57">
        <v>0</v>
      </c>
      <c r="K3051" s="57">
        <f t="shared" si="147"/>
        <v>22755.75</v>
      </c>
      <c r="M3051" s="1" t="s">
        <v>6922</v>
      </c>
      <c r="U3051" s="1" t="str">
        <f t="shared" si="148"/>
        <v>'949</v>
      </c>
      <c r="AI3051" s="1"/>
      <c r="AM3051" s="1" t="s">
        <v>5526</v>
      </c>
    </row>
    <row r="3052" spans="1:39" x14ac:dyDescent="0.2">
      <c r="A3052" s="1" t="s">
        <v>5528</v>
      </c>
      <c r="B3052" s="1" t="s">
        <v>5529</v>
      </c>
      <c r="C3052" s="57">
        <v>10397465.75</v>
      </c>
      <c r="D3052" s="57">
        <v>0</v>
      </c>
      <c r="E3052" s="58">
        <v>5007928.66</v>
      </c>
      <c r="F3052" s="58">
        <v>4246613.62</v>
      </c>
      <c r="G3052" s="57">
        <v>15405394.41</v>
      </c>
      <c r="H3052" s="57">
        <v>4246613.62</v>
      </c>
      <c r="I3052" s="57">
        <v>11158780.789999999</v>
      </c>
      <c r="J3052" s="57">
        <v>0</v>
      </c>
      <c r="K3052" s="57">
        <f t="shared" si="147"/>
        <v>11158780.789999999</v>
      </c>
      <c r="M3052" s="1" t="s">
        <v>6922</v>
      </c>
      <c r="U3052" s="1" t="str">
        <f t="shared" si="148"/>
        <v>'949</v>
      </c>
      <c r="AI3052" s="1"/>
      <c r="AM3052" s="1" t="s">
        <v>5528</v>
      </c>
    </row>
    <row r="3053" spans="1:39" x14ac:dyDescent="0.2">
      <c r="A3053" s="1" t="s">
        <v>5530</v>
      </c>
      <c r="B3053" s="1" t="s">
        <v>5531</v>
      </c>
      <c r="C3053" s="57">
        <v>15236.35</v>
      </c>
      <c r="D3053" s="57">
        <v>0</v>
      </c>
      <c r="E3053" s="58">
        <v>15991.88</v>
      </c>
      <c r="F3053" s="58">
        <v>21191.1</v>
      </c>
      <c r="G3053" s="57">
        <v>31228.23</v>
      </c>
      <c r="H3053" s="57">
        <v>21191.1</v>
      </c>
      <c r="I3053" s="57">
        <v>10037.129999999999</v>
      </c>
      <c r="J3053" s="57">
        <v>0</v>
      </c>
      <c r="K3053" s="57">
        <f t="shared" si="147"/>
        <v>10037.129999999999</v>
      </c>
      <c r="M3053" s="1" t="s">
        <v>6922</v>
      </c>
      <c r="U3053" s="1" t="str">
        <f t="shared" si="148"/>
        <v>'949</v>
      </c>
      <c r="AI3053" s="1"/>
      <c r="AM3053" s="1" t="s">
        <v>5530</v>
      </c>
    </row>
    <row r="3054" spans="1:39" x14ac:dyDescent="0.2">
      <c r="A3054" s="1" t="s">
        <v>5532</v>
      </c>
      <c r="B3054" s="1" t="s">
        <v>5533</v>
      </c>
      <c r="C3054" s="57">
        <v>31861.49</v>
      </c>
      <c r="D3054" s="57">
        <v>0</v>
      </c>
      <c r="E3054" s="58">
        <v>23286.26</v>
      </c>
      <c r="F3054" s="58">
        <v>28525.62</v>
      </c>
      <c r="G3054" s="57">
        <v>55147.75</v>
      </c>
      <c r="H3054" s="57">
        <v>28525.62</v>
      </c>
      <c r="I3054" s="57">
        <v>26622.13</v>
      </c>
      <c r="J3054" s="57">
        <v>0</v>
      </c>
      <c r="K3054" s="57">
        <f t="shared" si="147"/>
        <v>26622.13</v>
      </c>
      <c r="M3054" s="1" t="s">
        <v>6922</v>
      </c>
      <c r="U3054" s="1" t="str">
        <f t="shared" si="148"/>
        <v>'949</v>
      </c>
      <c r="AI3054" s="1"/>
      <c r="AM3054" s="1" t="s">
        <v>5532</v>
      </c>
    </row>
    <row r="3055" spans="1:39" x14ac:dyDescent="0.2">
      <c r="A3055" s="1" t="s">
        <v>5534</v>
      </c>
      <c r="B3055" s="1" t="s">
        <v>5535</v>
      </c>
      <c r="C3055" s="57">
        <v>4790217.9400000004</v>
      </c>
      <c r="D3055" s="57">
        <v>0</v>
      </c>
      <c r="E3055" s="58">
        <v>3837764.68</v>
      </c>
      <c r="F3055" s="58">
        <v>4024648.55</v>
      </c>
      <c r="G3055" s="57">
        <v>8627982.6199999992</v>
      </c>
      <c r="H3055" s="57">
        <v>4024648.55</v>
      </c>
      <c r="I3055" s="57">
        <v>4603334.07</v>
      </c>
      <c r="J3055" s="57">
        <v>0</v>
      </c>
      <c r="K3055" s="57">
        <f t="shared" si="147"/>
        <v>4603334.07</v>
      </c>
      <c r="M3055" s="1" t="s">
        <v>6922</v>
      </c>
      <c r="U3055" s="1" t="str">
        <f t="shared" si="148"/>
        <v>'949</v>
      </c>
      <c r="AI3055" s="1"/>
      <c r="AM3055" s="1" t="s">
        <v>5534</v>
      </c>
    </row>
    <row r="3056" spans="1:39" x14ac:dyDescent="0.2">
      <c r="A3056" s="1" t="s">
        <v>5536</v>
      </c>
      <c r="B3056" s="1" t="s">
        <v>5537</v>
      </c>
      <c r="C3056" s="57">
        <v>103431.73</v>
      </c>
      <c r="D3056" s="57">
        <v>0</v>
      </c>
      <c r="E3056" s="58">
        <v>11863.91</v>
      </c>
      <c r="F3056" s="58">
        <v>9898.81</v>
      </c>
      <c r="G3056" s="57">
        <v>115295.64</v>
      </c>
      <c r="H3056" s="57">
        <v>9898.81</v>
      </c>
      <c r="I3056" s="57">
        <v>105396.83</v>
      </c>
      <c r="J3056" s="57">
        <v>0</v>
      </c>
      <c r="K3056" s="57">
        <f t="shared" si="147"/>
        <v>105396.83</v>
      </c>
      <c r="M3056" s="1" t="s">
        <v>6922</v>
      </c>
      <c r="U3056" s="1" t="str">
        <f t="shared" si="148"/>
        <v>'949</v>
      </c>
      <c r="AI3056" s="1"/>
      <c r="AM3056" s="1" t="s">
        <v>5536</v>
      </c>
    </row>
    <row r="3057" spans="1:39" x14ac:dyDescent="0.2">
      <c r="A3057" s="1" t="s">
        <v>5538</v>
      </c>
      <c r="B3057" s="1" t="s">
        <v>5539</v>
      </c>
      <c r="C3057" s="57">
        <v>1687697.88</v>
      </c>
      <c r="D3057" s="57">
        <v>0</v>
      </c>
      <c r="E3057" s="58">
        <v>848628.69</v>
      </c>
      <c r="F3057" s="58">
        <v>102696.57</v>
      </c>
      <c r="G3057" s="57">
        <v>2536326.5699999998</v>
      </c>
      <c r="H3057" s="57">
        <v>102696.57</v>
      </c>
      <c r="I3057" s="57">
        <v>2433630</v>
      </c>
      <c r="J3057" s="57">
        <v>0</v>
      </c>
      <c r="K3057" s="57">
        <f t="shared" si="147"/>
        <v>2433630</v>
      </c>
      <c r="M3057" s="1" t="s">
        <v>6922</v>
      </c>
      <c r="U3057" s="1" t="str">
        <f t="shared" si="148"/>
        <v>'949</v>
      </c>
      <c r="AI3057" s="1"/>
      <c r="AM3057" s="1" t="s">
        <v>5538</v>
      </c>
    </row>
    <row r="3058" spans="1:39" x14ac:dyDescent="0.2">
      <c r="A3058" s="1" t="s">
        <v>5540</v>
      </c>
      <c r="B3058" s="1" t="s">
        <v>5541</v>
      </c>
      <c r="C3058" s="57">
        <v>12798.64</v>
      </c>
      <c r="D3058" s="57">
        <v>0</v>
      </c>
      <c r="E3058" s="58">
        <v>16878.810000000001</v>
      </c>
      <c r="F3058" s="58">
        <v>18764.22</v>
      </c>
      <c r="G3058" s="57">
        <v>29677.45</v>
      </c>
      <c r="H3058" s="57">
        <v>18764.22</v>
      </c>
      <c r="I3058" s="57">
        <v>10913.23</v>
      </c>
      <c r="J3058" s="57">
        <v>0</v>
      </c>
      <c r="K3058" s="57">
        <f t="shared" si="147"/>
        <v>10913.23</v>
      </c>
      <c r="M3058" s="1" t="s">
        <v>6922</v>
      </c>
      <c r="U3058" s="1" t="str">
        <f t="shared" si="148"/>
        <v>'949</v>
      </c>
      <c r="AI3058" s="1"/>
      <c r="AM3058" s="1" t="s">
        <v>5540</v>
      </c>
    </row>
    <row r="3059" spans="1:39" x14ac:dyDescent="0.2">
      <c r="A3059" s="1" t="s">
        <v>5542</v>
      </c>
      <c r="B3059" s="1" t="s">
        <v>5543</v>
      </c>
      <c r="C3059" s="57">
        <v>4677.6000000000004</v>
      </c>
      <c r="D3059" s="57">
        <v>0</v>
      </c>
      <c r="E3059" s="58">
        <v>1653.95</v>
      </c>
      <c r="F3059" s="58">
        <v>1154.45</v>
      </c>
      <c r="G3059" s="57">
        <v>6331.55</v>
      </c>
      <c r="H3059" s="57">
        <v>1154.45</v>
      </c>
      <c r="I3059" s="57">
        <v>5177.1000000000004</v>
      </c>
      <c r="J3059" s="57">
        <v>0</v>
      </c>
      <c r="K3059" s="57">
        <f t="shared" si="147"/>
        <v>5177.1000000000004</v>
      </c>
      <c r="M3059" s="1" t="s">
        <v>6922</v>
      </c>
      <c r="U3059" s="1" t="str">
        <f t="shared" si="148"/>
        <v>'949</v>
      </c>
      <c r="AI3059" s="1"/>
      <c r="AM3059" s="1" t="s">
        <v>5542</v>
      </c>
    </row>
    <row r="3060" spans="1:39" x14ac:dyDescent="0.2">
      <c r="A3060" s="1" t="s">
        <v>5544</v>
      </c>
      <c r="B3060" s="1" t="s">
        <v>5545</v>
      </c>
      <c r="C3060" s="57">
        <v>5555.14</v>
      </c>
      <c r="D3060" s="57">
        <v>0</v>
      </c>
      <c r="E3060" s="58">
        <v>885.45</v>
      </c>
      <c r="F3060" s="58">
        <v>5378.89</v>
      </c>
      <c r="G3060" s="57">
        <v>6440.59</v>
      </c>
      <c r="H3060" s="57">
        <v>5378.89</v>
      </c>
      <c r="I3060" s="57">
        <v>1061.7</v>
      </c>
      <c r="J3060" s="57">
        <v>0</v>
      </c>
      <c r="K3060" s="57">
        <f t="shared" si="147"/>
        <v>1061.7</v>
      </c>
      <c r="M3060" s="1" t="s">
        <v>6922</v>
      </c>
      <c r="U3060" s="1" t="str">
        <f t="shared" si="148"/>
        <v>'949</v>
      </c>
      <c r="AI3060" s="1"/>
      <c r="AM3060" s="1" t="s">
        <v>5544</v>
      </c>
    </row>
    <row r="3061" spans="1:39" x14ac:dyDescent="0.2">
      <c r="A3061" s="1" t="s">
        <v>5546</v>
      </c>
      <c r="B3061" s="1" t="s">
        <v>5547</v>
      </c>
      <c r="C3061" s="57">
        <v>15051.35</v>
      </c>
      <c r="D3061" s="57">
        <v>0</v>
      </c>
      <c r="E3061" s="58">
        <v>64531.76</v>
      </c>
      <c r="F3061" s="58">
        <v>71385.02</v>
      </c>
      <c r="G3061" s="57">
        <v>79583.11</v>
      </c>
      <c r="H3061" s="57">
        <v>71385.02</v>
      </c>
      <c r="I3061" s="57">
        <v>8198.09</v>
      </c>
      <c r="J3061" s="57">
        <v>0</v>
      </c>
      <c r="K3061" s="57">
        <f t="shared" si="147"/>
        <v>8198.09</v>
      </c>
      <c r="M3061" s="1" t="s">
        <v>6922</v>
      </c>
      <c r="U3061" s="1" t="str">
        <f t="shared" si="148"/>
        <v>'949</v>
      </c>
      <c r="AI3061" s="1"/>
      <c r="AM3061" s="1" t="s">
        <v>5546</v>
      </c>
    </row>
    <row r="3062" spans="1:39" x14ac:dyDescent="0.2">
      <c r="A3062" s="1" t="s">
        <v>5548</v>
      </c>
      <c r="B3062" s="1" t="s">
        <v>5549</v>
      </c>
      <c r="C3062" s="57">
        <v>3.62</v>
      </c>
      <c r="D3062" s="57">
        <v>0</v>
      </c>
      <c r="E3062" s="58">
        <v>0</v>
      </c>
      <c r="F3062" s="58">
        <v>3.62</v>
      </c>
      <c r="G3062" s="57">
        <v>3.62</v>
      </c>
      <c r="H3062" s="57">
        <v>3.62</v>
      </c>
      <c r="I3062" s="57">
        <v>0</v>
      </c>
      <c r="J3062" s="57">
        <v>0</v>
      </c>
      <c r="K3062" s="57">
        <f t="shared" si="147"/>
        <v>0</v>
      </c>
      <c r="M3062" s="1" t="s">
        <v>6922</v>
      </c>
      <c r="U3062" s="1" t="str">
        <f t="shared" si="148"/>
        <v>'949</v>
      </c>
      <c r="AI3062" s="1"/>
      <c r="AM3062" s="1" t="s">
        <v>5548</v>
      </c>
    </row>
    <row r="3063" spans="1:39" x14ac:dyDescent="0.2">
      <c r="A3063" s="1" t="s">
        <v>5550</v>
      </c>
      <c r="B3063" s="1" t="s">
        <v>5551</v>
      </c>
      <c r="C3063" s="57">
        <v>264918.62</v>
      </c>
      <c r="D3063" s="57">
        <v>0</v>
      </c>
      <c r="E3063" s="58">
        <v>15495.58</v>
      </c>
      <c r="F3063" s="58">
        <v>13310.07</v>
      </c>
      <c r="G3063" s="57">
        <v>280414.2</v>
      </c>
      <c r="H3063" s="57">
        <v>13310.07</v>
      </c>
      <c r="I3063" s="57">
        <v>267104.13</v>
      </c>
      <c r="J3063" s="57">
        <v>0</v>
      </c>
      <c r="K3063" s="57">
        <f t="shared" si="147"/>
        <v>267104.13</v>
      </c>
      <c r="M3063" s="1" t="s">
        <v>6922</v>
      </c>
      <c r="U3063" s="1" t="str">
        <f t="shared" si="148"/>
        <v>'949</v>
      </c>
      <c r="AI3063" s="1"/>
      <c r="AM3063" s="1" t="s">
        <v>5550</v>
      </c>
    </row>
    <row r="3064" spans="1:39" x14ac:dyDescent="0.2">
      <c r="A3064" s="1" t="s">
        <v>5552</v>
      </c>
      <c r="B3064" s="1" t="s">
        <v>5553</v>
      </c>
      <c r="C3064" s="57">
        <v>76659.399999999994</v>
      </c>
      <c r="D3064" s="57">
        <v>0</v>
      </c>
      <c r="E3064" s="58">
        <v>150.54</v>
      </c>
      <c r="F3064" s="58">
        <v>101.81</v>
      </c>
      <c r="G3064" s="57">
        <v>76809.94</v>
      </c>
      <c r="H3064" s="57">
        <v>101.81</v>
      </c>
      <c r="I3064" s="57">
        <v>76708.13</v>
      </c>
      <c r="J3064" s="57">
        <v>0</v>
      </c>
      <c r="K3064" s="57">
        <f t="shared" si="147"/>
        <v>76708.13</v>
      </c>
      <c r="M3064" s="1" t="s">
        <v>6922</v>
      </c>
      <c r="U3064" s="1" t="str">
        <f t="shared" si="148"/>
        <v>'949</v>
      </c>
      <c r="AI3064" s="1"/>
      <c r="AM3064" s="1" t="s">
        <v>5552</v>
      </c>
    </row>
    <row r="3065" spans="1:39" x14ac:dyDescent="0.2">
      <c r="A3065" s="1" t="s">
        <v>5554</v>
      </c>
      <c r="B3065" s="1" t="s">
        <v>5555</v>
      </c>
      <c r="C3065" s="57">
        <v>164042.45000000001</v>
      </c>
      <c r="D3065" s="57">
        <v>0</v>
      </c>
      <c r="E3065" s="58">
        <v>599091.71</v>
      </c>
      <c r="F3065" s="58">
        <v>581693.12</v>
      </c>
      <c r="G3065" s="57">
        <v>763134.16</v>
      </c>
      <c r="H3065" s="57">
        <v>581693.12</v>
      </c>
      <c r="I3065" s="57">
        <v>181441.04</v>
      </c>
      <c r="J3065" s="57">
        <v>0</v>
      </c>
      <c r="K3065" s="57">
        <f t="shared" si="147"/>
        <v>181441.04</v>
      </c>
      <c r="M3065" s="1" t="s">
        <v>6922</v>
      </c>
      <c r="U3065" s="1" t="str">
        <f t="shared" si="148"/>
        <v>'949</v>
      </c>
      <c r="AI3065" s="1"/>
      <c r="AM3065" s="1" t="s">
        <v>5554</v>
      </c>
    </row>
    <row r="3066" spans="1:39" x14ac:dyDescent="0.2">
      <c r="A3066" s="1" t="s">
        <v>5556</v>
      </c>
      <c r="B3066" s="1" t="s">
        <v>5557</v>
      </c>
      <c r="C3066" s="57">
        <v>1704710.61</v>
      </c>
      <c r="D3066" s="57">
        <v>0</v>
      </c>
      <c r="E3066" s="58">
        <v>304318.81</v>
      </c>
      <c r="F3066" s="58">
        <v>217696.72</v>
      </c>
      <c r="G3066" s="57">
        <v>2009029.42</v>
      </c>
      <c r="H3066" s="57">
        <v>217696.72</v>
      </c>
      <c r="I3066" s="57">
        <v>1791332.7</v>
      </c>
      <c r="J3066" s="57">
        <v>0</v>
      </c>
      <c r="K3066" s="57">
        <f t="shared" si="147"/>
        <v>1791332.7</v>
      </c>
      <c r="M3066" s="1" t="s">
        <v>6922</v>
      </c>
      <c r="U3066" s="1" t="str">
        <f t="shared" si="148"/>
        <v>'949</v>
      </c>
      <c r="AI3066" s="1"/>
      <c r="AM3066" s="1" t="s">
        <v>5556</v>
      </c>
    </row>
    <row r="3067" spans="1:39" x14ac:dyDescent="0.2">
      <c r="A3067" s="1" t="s">
        <v>5558</v>
      </c>
      <c r="B3067" s="1" t="s">
        <v>5559</v>
      </c>
      <c r="C3067" s="57">
        <v>452879.81</v>
      </c>
      <c r="D3067" s="57">
        <v>0</v>
      </c>
      <c r="E3067" s="58">
        <v>433570.92</v>
      </c>
      <c r="F3067" s="58">
        <v>463682.58</v>
      </c>
      <c r="G3067" s="57">
        <v>886450.73</v>
      </c>
      <c r="H3067" s="57">
        <v>463682.58</v>
      </c>
      <c r="I3067" s="57">
        <v>422768.15</v>
      </c>
      <c r="J3067" s="57">
        <v>0</v>
      </c>
      <c r="K3067" s="57">
        <f t="shared" si="147"/>
        <v>422768.15</v>
      </c>
      <c r="M3067" s="1" t="s">
        <v>6922</v>
      </c>
      <c r="U3067" s="1" t="str">
        <f t="shared" si="148"/>
        <v>'949</v>
      </c>
      <c r="AI3067" s="1"/>
      <c r="AM3067" s="1" t="s">
        <v>5558</v>
      </c>
    </row>
    <row r="3068" spans="1:39" x14ac:dyDescent="0.2">
      <c r="A3068" s="1" t="s">
        <v>5560</v>
      </c>
      <c r="B3068" s="1" t="s">
        <v>5561</v>
      </c>
      <c r="C3068" s="57">
        <v>267706.38</v>
      </c>
      <c r="D3068" s="57">
        <v>0</v>
      </c>
      <c r="E3068" s="58">
        <v>302196.21999999997</v>
      </c>
      <c r="F3068" s="58">
        <v>301494.52</v>
      </c>
      <c r="G3068" s="57">
        <v>569902.6</v>
      </c>
      <c r="H3068" s="57">
        <v>301494.52</v>
      </c>
      <c r="I3068" s="57">
        <v>268408.08</v>
      </c>
      <c r="J3068" s="57">
        <v>0</v>
      </c>
      <c r="K3068" s="57">
        <f t="shared" si="147"/>
        <v>268408.08</v>
      </c>
      <c r="M3068" s="1" t="s">
        <v>6922</v>
      </c>
      <c r="U3068" s="1" t="str">
        <f t="shared" si="148"/>
        <v>'949</v>
      </c>
      <c r="AI3068" s="1"/>
      <c r="AM3068" s="1" t="s">
        <v>5560</v>
      </c>
    </row>
    <row r="3069" spans="1:39" x14ac:dyDescent="0.2">
      <c r="A3069" s="1" t="s">
        <v>5562</v>
      </c>
      <c r="B3069" s="1" t="s">
        <v>5563</v>
      </c>
      <c r="C3069" s="57">
        <v>65525.22</v>
      </c>
      <c r="D3069" s="57">
        <v>0</v>
      </c>
      <c r="E3069" s="58">
        <v>0</v>
      </c>
      <c r="F3069" s="58">
        <v>1110.77</v>
      </c>
      <c r="G3069" s="57">
        <v>65525.22</v>
      </c>
      <c r="H3069" s="57">
        <v>1110.77</v>
      </c>
      <c r="I3069" s="57">
        <v>64414.45</v>
      </c>
      <c r="J3069" s="57">
        <v>0</v>
      </c>
      <c r="K3069" s="57">
        <f t="shared" si="147"/>
        <v>64414.45</v>
      </c>
      <c r="M3069" s="1" t="s">
        <v>6922</v>
      </c>
      <c r="U3069" s="1" t="str">
        <f t="shared" si="148"/>
        <v>'949</v>
      </c>
      <c r="AI3069" s="1"/>
      <c r="AM3069" s="1" t="s">
        <v>5562</v>
      </c>
    </row>
    <row r="3070" spans="1:39" x14ac:dyDescent="0.2">
      <c r="A3070" s="1" t="s">
        <v>5564</v>
      </c>
      <c r="B3070" s="1" t="s">
        <v>5565</v>
      </c>
      <c r="C3070" s="57">
        <v>16460.310000000001</v>
      </c>
      <c r="D3070" s="57">
        <v>0</v>
      </c>
      <c r="E3070" s="58">
        <v>0</v>
      </c>
      <c r="F3070" s="58">
        <v>3679.4</v>
      </c>
      <c r="G3070" s="57">
        <v>16460.310000000001</v>
      </c>
      <c r="H3070" s="57">
        <v>3679.4</v>
      </c>
      <c r="I3070" s="57">
        <v>12780.91</v>
      </c>
      <c r="J3070" s="57">
        <v>0</v>
      </c>
      <c r="K3070" s="57">
        <f t="shared" si="147"/>
        <v>12780.91</v>
      </c>
      <c r="M3070" s="1" t="s">
        <v>6922</v>
      </c>
      <c r="U3070" s="1" t="str">
        <f t="shared" si="148"/>
        <v>'949</v>
      </c>
      <c r="AI3070" s="1"/>
      <c r="AM3070" s="1" t="s">
        <v>5564</v>
      </c>
    </row>
    <row r="3071" spans="1:39" x14ac:dyDescent="0.2">
      <c r="A3071" s="1" t="s">
        <v>5566</v>
      </c>
      <c r="B3071" s="1" t="s">
        <v>5567</v>
      </c>
      <c r="C3071" s="57">
        <v>421965.56</v>
      </c>
      <c r="D3071" s="57">
        <v>0</v>
      </c>
      <c r="E3071" s="58">
        <v>68887.259999999995</v>
      </c>
      <c r="F3071" s="58">
        <v>1200</v>
      </c>
      <c r="G3071" s="57">
        <v>490852.82</v>
      </c>
      <c r="H3071" s="57">
        <v>1200</v>
      </c>
      <c r="I3071" s="57">
        <v>489652.82</v>
      </c>
      <c r="J3071" s="57">
        <v>0</v>
      </c>
      <c r="K3071" s="57">
        <f t="shared" si="147"/>
        <v>489652.82</v>
      </c>
      <c r="M3071" s="1" t="s">
        <v>6922</v>
      </c>
      <c r="U3071" s="1" t="str">
        <f t="shared" si="148"/>
        <v>'949</v>
      </c>
      <c r="AI3071" s="1"/>
      <c r="AM3071" s="1" t="s">
        <v>5566</v>
      </c>
    </row>
    <row r="3072" spans="1:39" x14ac:dyDescent="0.2">
      <c r="A3072" s="1" t="s">
        <v>5568</v>
      </c>
      <c r="B3072" s="1" t="s">
        <v>5569</v>
      </c>
      <c r="C3072" s="57">
        <v>96484.5</v>
      </c>
      <c r="D3072" s="57">
        <v>0</v>
      </c>
      <c r="E3072" s="58">
        <v>0</v>
      </c>
      <c r="F3072" s="58">
        <v>5461.57</v>
      </c>
      <c r="G3072" s="57">
        <v>96484.5</v>
      </c>
      <c r="H3072" s="57">
        <v>5461.57</v>
      </c>
      <c r="I3072" s="57">
        <v>91022.93</v>
      </c>
      <c r="J3072" s="57">
        <v>0</v>
      </c>
      <c r="K3072" s="57">
        <f t="shared" si="147"/>
        <v>91022.93</v>
      </c>
      <c r="M3072" s="1" t="s">
        <v>6922</v>
      </c>
      <c r="U3072" s="1" t="str">
        <f t="shared" si="148"/>
        <v>'949</v>
      </c>
      <c r="AI3072" s="1"/>
      <c r="AM3072" s="1" t="s">
        <v>5568</v>
      </c>
    </row>
    <row r="3073" spans="1:39" x14ac:dyDescent="0.2">
      <c r="A3073" s="1" t="s">
        <v>5570</v>
      </c>
      <c r="B3073" s="1" t="s">
        <v>5571</v>
      </c>
      <c r="C3073" s="57">
        <v>2499731.39</v>
      </c>
      <c r="D3073" s="57">
        <v>0</v>
      </c>
      <c r="E3073" s="58">
        <v>304641.27</v>
      </c>
      <c r="F3073" s="58">
        <v>488096.45</v>
      </c>
      <c r="G3073" s="57">
        <v>2804372.66</v>
      </c>
      <c r="H3073" s="57">
        <v>488096.45</v>
      </c>
      <c r="I3073" s="57">
        <v>2316276.21</v>
      </c>
      <c r="J3073" s="57">
        <v>0</v>
      </c>
      <c r="K3073" s="57">
        <f t="shared" si="147"/>
        <v>2316276.21</v>
      </c>
      <c r="M3073" s="1" t="s">
        <v>6922</v>
      </c>
      <c r="U3073" s="1" t="str">
        <f t="shared" si="148"/>
        <v>'949</v>
      </c>
      <c r="AI3073" s="1"/>
      <c r="AM3073" s="1" t="s">
        <v>5570</v>
      </c>
    </row>
    <row r="3074" spans="1:39" x14ac:dyDescent="0.2">
      <c r="A3074" s="1" t="s">
        <v>5572</v>
      </c>
      <c r="B3074" s="1" t="s">
        <v>5573</v>
      </c>
      <c r="C3074" s="57">
        <v>312055.40999999997</v>
      </c>
      <c r="D3074" s="57">
        <v>0</v>
      </c>
      <c r="E3074" s="58">
        <v>14114.05</v>
      </c>
      <c r="F3074" s="58">
        <v>38758.61</v>
      </c>
      <c r="G3074" s="57">
        <v>326169.46000000002</v>
      </c>
      <c r="H3074" s="57">
        <v>38758.61</v>
      </c>
      <c r="I3074" s="57">
        <v>287410.84999999998</v>
      </c>
      <c r="J3074" s="57">
        <v>0</v>
      </c>
      <c r="K3074" s="57">
        <f t="shared" si="147"/>
        <v>287410.84999999998</v>
      </c>
      <c r="M3074" s="1" t="s">
        <v>6922</v>
      </c>
      <c r="U3074" s="1" t="str">
        <f t="shared" si="148"/>
        <v>'949</v>
      </c>
      <c r="AI3074" s="1"/>
      <c r="AM3074" s="1" t="s">
        <v>5572</v>
      </c>
    </row>
    <row r="3075" spans="1:39" x14ac:dyDescent="0.2">
      <c r="A3075" s="1" t="s">
        <v>5574</v>
      </c>
      <c r="B3075" s="1" t="s">
        <v>5575</v>
      </c>
      <c r="C3075" s="57">
        <v>263264.53999999998</v>
      </c>
      <c r="D3075" s="57">
        <v>0</v>
      </c>
      <c r="E3075" s="58">
        <v>198956.01</v>
      </c>
      <c r="F3075" s="58">
        <v>204006.1</v>
      </c>
      <c r="G3075" s="57">
        <v>462220.55</v>
      </c>
      <c r="H3075" s="57">
        <v>204006.1</v>
      </c>
      <c r="I3075" s="57">
        <v>258214.45</v>
      </c>
      <c r="J3075" s="57">
        <v>0</v>
      </c>
      <c r="K3075" s="57">
        <f t="shared" si="147"/>
        <v>258214.45</v>
      </c>
      <c r="M3075" s="1" t="s">
        <v>6922</v>
      </c>
      <c r="U3075" s="1" t="str">
        <f t="shared" si="148"/>
        <v>'949</v>
      </c>
      <c r="AI3075" s="1"/>
      <c r="AM3075" s="1" t="s">
        <v>5574</v>
      </c>
    </row>
    <row r="3076" spans="1:39" x14ac:dyDescent="0.2">
      <c r="A3076" s="1" t="s">
        <v>5576</v>
      </c>
      <c r="B3076" s="1" t="s">
        <v>5577</v>
      </c>
      <c r="C3076" s="57">
        <v>760035.8</v>
      </c>
      <c r="D3076" s="57">
        <v>0</v>
      </c>
      <c r="E3076" s="58">
        <v>0</v>
      </c>
      <c r="F3076" s="58">
        <v>45569.19</v>
      </c>
      <c r="G3076" s="57">
        <v>760035.8</v>
      </c>
      <c r="H3076" s="57">
        <v>45569.19</v>
      </c>
      <c r="I3076" s="57">
        <v>714466.61</v>
      </c>
      <c r="J3076" s="57">
        <v>0</v>
      </c>
      <c r="K3076" s="57">
        <f t="shared" si="147"/>
        <v>714466.61</v>
      </c>
      <c r="M3076" s="1" t="s">
        <v>6922</v>
      </c>
      <c r="U3076" s="1" t="str">
        <f t="shared" si="148"/>
        <v>'949</v>
      </c>
      <c r="AI3076" s="1"/>
      <c r="AM3076" s="1" t="s">
        <v>5576</v>
      </c>
    </row>
    <row r="3077" spans="1:39" x14ac:dyDescent="0.2">
      <c r="A3077" s="1" t="s">
        <v>5578</v>
      </c>
      <c r="B3077" s="1" t="s">
        <v>5579</v>
      </c>
      <c r="C3077" s="57">
        <v>203402.37</v>
      </c>
      <c r="D3077" s="57">
        <v>0</v>
      </c>
      <c r="E3077" s="58">
        <v>6322.32</v>
      </c>
      <c r="F3077" s="58">
        <v>20803.14</v>
      </c>
      <c r="G3077" s="57">
        <v>209724.69</v>
      </c>
      <c r="H3077" s="57">
        <v>20803.14</v>
      </c>
      <c r="I3077" s="57">
        <v>188921.55</v>
      </c>
      <c r="J3077" s="57">
        <v>0</v>
      </c>
      <c r="K3077" s="57">
        <f t="shared" si="147"/>
        <v>188921.55</v>
      </c>
      <c r="M3077" s="1" t="s">
        <v>6922</v>
      </c>
      <c r="U3077" s="1" t="str">
        <f t="shared" si="148"/>
        <v>'949</v>
      </c>
      <c r="AI3077" s="1"/>
      <c r="AM3077" s="1" t="s">
        <v>5578</v>
      </c>
    </row>
    <row r="3078" spans="1:39" x14ac:dyDescent="0.2">
      <c r="A3078" s="1" t="s">
        <v>5580</v>
      </c>
      <c r="B3078" s="1" t="s">
        <v>5581</v>
      </c>
      <c r="C3078" s="57">
        <v>790061.1</v>
      </c>
      <c r="D3078" s="57">
        <v>0</v>
      </c>
      <c r="E3078" s="58">
        <v>765808.94</v>
      </c>
      <c r="F3078" s="58">
        <v>859182.84</v>
      </c>
      <c r="G3078" s="57">
        <v>1555870.04</v>
      </c>
      <c r="H3078" s="57">
        <v>859182.84</v>
      </c>
      <c r="I3078" s="57">
        <v>696687.2</v>
      </c>
      <c r="J3078" s="57">
        <v>0</v>
      </c>
      <c r="K3078" s="57">
        <f t="shared" si="147"/>
        <v>696687.2</v>
      </c>
      <c r="M3078" s="1" t="s">
        <v>6922</v>
      </c>
      <c r="U3078" s="1" t="str">
        <f t="shared" si="148"/>
        <v>'949</v>
      </c>
      <c r="AI3078" s="1"/>
      <c r="AM3078" s="1" t="s">
        <v>5580</v>
      </c>
    </row>
    <row r="3079" spans="1:39" x14ac:dyDescent="0.2">
      <c r="A3079" s="1" t="s">
        <v>5582</v>
      </c>
      <c r="B3079" s="1" t="s">
        <v>5583</v>
      </c>
      <c r="C3079" s="57">
        <v>100</v>
      </c>
      <c r="D3079" s="57">
        <v>0</v>
      </c>
      <c r="E3079" s="58">
        <v>0</v>
      </c>
      <c r="F3079" s="58">
        <v>100</v>
      </c>
      <c r="G3079" s="57">
        <v>100</v>
      </c>
      <c r="H3079" s="57">
        <v>100</v>
      </c>
      <c r="I3079" s="57">
        <v>0</v>
      </c>
      <c r="J3079" s="57">
        <v>0</v>
      </c>
      <c r="K3079" s="57">
        <f t="shared" ref="K3079:K3142" si="149">I3079-J3079</f>
        <v>0</v>
      </c>
      <c r="M3079" s="1" t="s">
        <v>6922</v>
      </c>
      <c r="U3079" s="1" t="str">
        <f t="shared" ref="U3079:U3142" si="150">LEFT(A3079,4)</f>
        <v>'949</v>
      </c>
      <c r="AI3079" s="1"/>
      <c r="AM3079" s="1" t="s">
        <v>5582</v>
      </c>
    </row>
    <row r="3080" spans="1:39" x14ac:dyDescent="0.2">
      <c r="A3080" s="1" t="s">
        <v>5584</v>
      </c>
      <c r="B3080" s="1" t="s">
        <v>5585</v>
      </c>
      <c r="C3080" s="57">
        <v>4078380.15</v>
      </c>
      <c r="D3080" s="57">
        <v>0</v>
      </c>
      <c r="E3080" s="58">
        <v>1358083.55</v>
      </c>
      <c r="F3080" s="58">
        <v>1148050.58</v>
      </c>
      <c r="G3080" s="57">
        <v>5436463.7000000002</v>
      </c>
      <c r="H3080" s="57">
        <v>1148050.58</v>
      </c>
      <c r="I3080" s="57">
        <v>4288413.12</v>
      </c>
      <c r="J3080" s="57">
        <v>0</v>
      </c>
      <c r="K3080" s="57">
        <f t="shared" si="149"/>
        <v>4288413.12</v>
      </c>
      <c r="M3080" s="1" t="s">
        <v>6922</v>
      </c>
      <c r="U3080" s="1" t="str">
        <f t="shared" si="150"/>
        <v>'949</v>
      </c>
      <c r="AI3080" s="1"/>
      <c r="AM3080" s="1" t="s">
        <v>5584</v>
      </c>
    </row>
    <row r="3081" spans="1:39" x14ac:dyDescent="0.2">
      <c r="A3081" s="1" t="s">
        <v>5586</v>
      </c>
      <c r="B3081" s="1" t="s">
        <v>5587</v>
      </c>
      <c r="C3081" s="57">
        <v>0</v>
      </c>
      <c r="D3081" s="57">
        <v>10668.89</v>
      </c>
      <c r="E3081" s="58">
        <v>6513.02</v>
      </c>
      <c r="F3081" s="58">
        <v>4924.63</v>
      </c>
      <c r="G3081" s="57">
        <v>6513.02</v>
      </c>
      <c r="H3081" s="57">
        <v>15593.52</v>
      </c>
      <c r="I3081" s="57">
        <v>0</v>
      </c>
      <c r="J3081" s="57">
        <v>9080.5</v>
      </c>
      <c r="K3081" s="57">
        <f t="shared" si="149"/>
        <v>-9080.5</v>
      </c>
      <c r="M3081" s="1" t="s">
        <v>6922</v>
      </c>
      <c r="U3081" s="1" t="str">
        <f t="shared" si="150"/>
        <v>'950</v>
      </c>
      <c r="AI3081" s="1"/>
      <c r="AM3081" s="1" t="s">
        <v>5586</v>
      </c>
    </row>
    <row r="3082" spans="1:39" x14ac:dyDescent="0.2">
      <c r="A3082" s="1" t="s">
        <v>5588</v>
      </c>
      <c r="B3082" s="1" t="s">
        <v>5589</v>
      </c>
      <c r="C3082" s="57">
        <v>0</v>
      </c>
      <c r="D3082" s="57">
        <v>718356.35</v>
      </c>
      <c r="E3082" s="58">
        <v>60000</v>
      </c>
      <c r="F3082" s="58">
        <v>0</v>
      </c>
      <c r="G3082" s="57">
        <v>60000</v>
      </c>
      <c r="H3082" s="57">
        <v>718356.35</v>
      </c>
      <c r="I3082" s="57">
        <v>0</v>
      </c>
      <c r="J3082" s="57">
        <v>658356.35</v>
      </c>
      <c r="K3082" s="57">
        <f t="shared" si="149"/>
        <v>-658356.35</v>
      </c>
      <c r="M3082" s="1" t="s">
        <v>6922</v>
      </c>
      <c r="U3082" s="1" t="str">
        <f t="shared" si="150"/>
        <v>'950</v>
      </c>
      <c r="AI3082" s="1"/>
      <c r="AM3082" s="1" t="s">
        <v>5588</v>
      </c>
    </row>
    <row r="3083" spans="1:39" x14ac:dyDescent="0.2">
      <c r="A3083" s="1" t="s">
        <v>5590</v>
      </c>
      <c r="B3083" s="1" t="s">
        <v>5591</v>
      </c>
      <c r="C3083" s="57">
        <v>0</v>
      </c>
      <c r="D3083" s="57">
        <v>26465.759999999998</v>
      </c>
      <c r="E3083" s="58">
        <v>0</v>
      </c>
      <c r="F3083" s="58">
        <v>0</v>
      </c>
      <c r="G3083" s="57">
        <v>0</v>
      </c>
      <c r="H3083" s="57">
        <v>26465.759999999998</v>
      </c>
      <c r="I3083" s="57">
        <v>0</v>
      </c>
      <c r="J3083" s="57">
        <v>26465.759999999998</v>
      </c>
      <c r="K3083" s="57">
        <f t="shared" si="149"/>
        <v>-26465.759999999998</v>
      </c>
      <c r="M3083" s="1" t="s">
        <v>6922</v>
      </c>
      <c r="U3083" s="1" t="str">
        <f t="shared" si="150"/>
        <v>'950</v>
      </c>
      <c r="AI3083" s="1"/>
      <c r="AM3083" s="1" t="s">
        <v>5590</v>
      </c>
    </row>
    <row r="3084" spans="1:39" x14ac:dyDescent="0.2">
      <c r="A3084" s="1" t="s">
        <v>5592</v>
      </c>
      <c r="B3084" s="1" t="s">
        <v>5593</v>
      </c>
      <c r="C3084" s="57">
        <v>0</v>
      </c>
      <c r="D3084" s="57">
        <v>15929.84</v>
      </c>
      <c r="E3084" s="58">
        <v>0</v>
      </c>
      <c r="F3084" s="58">
        <v>0</v>
      </c>
      <c r="G3084" s="57">
        <v>0</v>
      </c>
      <c r="H3084" s="57">
        <v>15929.84</v>
      </c>
      <c r="I3084" s="57">
        <v>0</v>
      </c>
      <c r="J3084" s="57">
        <v>15929.84</v>
      </c>
      <c r="K3084" s="57">
        <f t="shared" si="149"/>
        <v>-15929.84</v>
      </c>
      <c r="M3084" s="1" t="s">
        <v>6922</v>
      </c>
      <c r="U3084" s="1" t="str">
        <f t="shared" si="150"/>
        <v>'950</v>
      </c>
      <c r="AI3084" s="1"/>
      <c r="AM3084" s="1" t="s">
        <v>5592</v>
      </c>
    </row>
    <row r="3085" spans="1:39" x14ac:dyDescent="0.2">
      <c r="A3085" s="1" t="s">
        <v>5594</v>
      </c>
      <c r="B3085" s="1" t="s">
        <v>5595</v>
      </c>
      <c r="C3085" s="57">
        <v>0</v>
      </c>
      <c r="D3085" s="57">
        <v>0</v>
      </c>
      <c r="E3085" s="58">
        <v>5894.69</v>
      </c>
      <c r="F3085" s="58">
        <v>16428.73</v>
      </c>
      <c r="G3085" s="57">
        <v>5894.69</v>
      </c>
      <c r="H3085" s="57">
        <v>16428.73</v>
      </c>
      <c r="I3085" s="57">
        <v>0</v>
      </c>
      <c r="J3085" s="57">
        <v>10534.04</v>
      </c>
      <c r="K3085" s="57">
        <f t="shared" si="149"/>
        <v>-10534.04</v>
      </c>
      <c r="M3085" s="1" t="s">
        <v>6922</v>
      </c>
      <c r="U3085" s="1" t="str">
        <f t="shared" si="150"/>
        <v>'950</v>
      </c>
      <c r="AI3085" s="1"/>
      <c r="AM3085" s="1" t="s">
        <v>5594</v>
      </c>
    </row>
    <row r="3086" spans="1:39" x14ac:dyDescent="0.2">
      <c r="A3086" s="1" t="s">
        <v>5596</v>
      </c>
      <c r="B3086" s="1" t="s">
        <v>5597</v>
      </c>
      <c r="C3086" s="57">
        <v>0</v>
      </c>
      <c r="D3086" s="57">
        <v>0</v>
      </c>
      <c r="E3086" s="58">
        <v>168.06</v>
      </c>
      <c r="F3086" s="58">
        <v>618.11</v>
      </c>
      <c r="G3086" s="57">
        <v>168.06</v>
      </c>
      <c r="H3086" s="57">
        <v>618.11</v>
      </c>
      <c r="I3086" s="57">
        <v>0</v>
      </c>
      <c r="J3086" s="57">
        <v>450.05</v>
      </c>
      <c r="K3086" s="57">
        <f t="shared" si="149"/>
        <v>-450.05</v>
      </c>
      <c r="M3086" s="1" t="s">
        <v>6922</v>
      </c>
      <c r="U3086" s="1" t="str">
        <f t="shared" si="150"/>
        <v>'950</v>
      </c>
      <c r="AI3086" s="1"/>
      <c r="AM3086" s="1" t="s">
        <v>5596</v>
      </c>
    </row>
    <row r="3087" spans="1:39" x14ac:dyDescent="0.2">
      <c r="A3087" s="1" t="s">
        <v>5598</v>
      </c>
      <c r="B3087" s="1" t="s">
        <v>5599</v>
      </c>
      <c r="C3087" s="57">
        <v>0</v>
      </c>
      <c r="D3087" s="57">
        <v>398.82</v>
      </c>
      <c r="E3087" s="58">
        <v>0</v>
      </c>
      <c r="F3087" s="58">
        <v>0</v>
      </c>
      <c r="G3087" s="57">
        <v>0</v>
      </c>
      <c r="H3087" s="57">
        <v>398.82</v>
      </c>
      <c r="I3087" s="57">
        <v>0</v>
      </c>
      <c r="J3087" s="57">
        <v>398.82</v>
      </c>
      <c r="K3087" s="57">
        <f t="shared" si="149"/>
        <v>-398.82</v>
      </c>
      <c r="M3087" s="1" t="s">
        <v>6922</v>
      </c>
      <c r="U3087" s="1" t="str">
        <f t="shared" si="150"/>
        <v>'950</v>
      </c>
      <c r="AI3087" s="1"/>
      <c r="AM3087" s="1" t="s">
        <v>5598</v>
      </c>
    </row>
    <row r="3088" spans="1:39" x14ac:dyDescent="0.2">
      <c r="A3088" s="1" t="s">
        <v>5600</v>
      </c>
      <c r="B3088" s="1" t="s">
        <v>5601</v>
      </c>
      <c r="C3088" s="57">
        <v>0</v>
      </c>
      <c r="D3088" s="57">
        <v>1209787.82</v>
      </c>
      <c r="E3088" s="58">
        <v>25729.34</v>
      </c>
      <c r="F3088" s="58">
        <v>-148832.98000000001</v>
      </c>
      <c r="G3088" s="57">
        <v>25729.34</v>
      </c>
      <c r="H3088" s="57">
        <v>1060954.8400000001</v>
      </c>
      <c r="I3088" s="57">
        <v>0</v>
      </c>
      <c r="J3088" s="57">
        <v>1035225.5</v>
      </c>
      <c r="K3088" s="57">
        <f t="shared" si="149"/>
        <v>-1035225.5</v>
      </c>
      <c r="M3088" s="1" t="s">
        <v>6922</v>
      </c>
      <c r="U3088" s="1" t="str">
        <f t="shared" si="150"/>
        <v>'950</v>
      </c>
      <c r="AI3088" s="1"/>
      <c r="AM3088" s="1" t="s">
        <v>5600</v>
      </c>
    </row>
    <row r="3089" spans="1:39" x14ac:dyDescent="0.2">
      <c r="A3089" s="1" t="s">
        <v>5602</v>
      </c>
      <c r="B3089" s="1" t="s">
        <v>5603</v>
      </c>
      <c r="C3089" s="57">
        <v>0</v>
      </c>
      <c r="D3089" s="57">
        <v>0</v>
      </c>
      <c r="E3089" s="58">
        <v>8444.76</v>
      </c>
      <c r="F3089" s="58">
        <v>347050.35</v>
      </c>
      <c r="G3089" s="57">
        <v>8444.76</v>
      </c>
      <c r="H3089" s="57">
        <v>347050.35</v>
      </c>
      <c r="I3089" s="57">
        <v>0</v>
      </c>
      <c r="J3089" s="57">
        <v>338605.59</v>
      </c>
      <c r="K3089" s="57">
        <f t="shared" si="149"/>
        <v>-338605.59</v>
      </c>
      <c r="M3089" s="1" t="s">
        <v>6922</v>
      </c>
      <c r="U3089" s="1" t="str">
        <f t="shared" si="150"/>
        <v>'950</v>
      </c>
      <c r="AI3089" s="1"/>
      <c r="AM3089" s="1" t="s">
        <v>5602</v>
      </c>
    </row>
    <row r="3090" spans="1:39" x14ac:dyDescent="0.2">
      <c r="A3090" s="1" t="s">
        <v>5604</v>
      </c>
      <c r="B3090" s="1" t="s">
        <v>5605</v>
      </c>
      <c r="C3090" s="57">
        <v>0</v>
      </c>
      <c r="D3090" s="57">
        <v>753121.46</v>
      </c>
      <c r="E3090" s="58">
        <v>0</v>
      </c>
      <c r="F3090" s="58">
        <v>0</v>
      </c>
      <c r="G3090" s="57">
        <v>0</v>
      </c>
      <c r="H3090" s="57">
        <v>753121.46</v>
      </c>
      <c r="I3090" s="57">
        <v>0</v>
      </c>
      <c r="J3090" s="57">
        <v>753121.46</v>
      </c>
      <c r="K3090" s="57">
        <f t="shared" si="149"/>
        <v>-753121.46</v>
      </c>
      <c r="M3090" s="1" t="s">
        <v>6922</v>
      </c>
      <c r="U3090" s="1" t="str">
        <f t="shared" si="150"/>
        <v>'950</v>
      </c>
      <c r="AI3090" s="1"/>
      <c r="AM3090" s="1" t="s">
        <v>5604</v>
      </c>
    </row>
    <row r="3091" spans="1:39" x14ac:dyDescent="0.2">
      <c r="A3091" s="1" t="s">
        <v>5606</v>
      </c>
      <c r="B3091" s="1" t="s">
        <v>5607</v>
      </c>
      <c r="C3091" s="57">
        <v>0</v>
      </c>
      <c r="D3091" s="57">
        <v>106547.08</v>
      </c>
      <c r="E3091" s="58">
        <v>0</v>
      </c>
      <c r="F3091" s="58">
        <v>0</v>
      </c>
      <c r="G3091" s="57">
        <v>0</v>
      </c>
      <c r="H3091" s="57">
        <v>106547.08</v>
      </c>
      <c r="I3091" s="57">
        <v>0</v>
      </c>
      <c r="J3091" s="57">
        <v>106547.08</v>
      </c>
      <c r="K3091" s="57">
        <f t="shared" si="149"/>
        <v>-106547.08</v>
      </c>
      <c r="M3091" s="1" t="s">
        <v>6922</v>
      </c>
      <c r="U3091" s="1" t="str">
        <f t="shared" si="150"/>
        <v>'950</v>
      </c>
      <c r="AI3091" s="1"/>
      <c r="AM3091" s="1" t="s">
        <v>5606</v>
      </c>
    </row>
    <row r="3092" spans="1:39" x14ac:dyDescent="0.2">
      <c r="A3092" s="1" t="s">
        <v>5608</v>
      </c>
      <c r="B3092" s="1" t="s">
        <v>5609</v>
      </c>
      <c r="C3092" s="57">
        <v>0</v>
      </c>
      <c r="D3092" s="57">
        <v>564667.41</v>
      </c>
      <c r="E3092" s="58">
        <v>0</v>
      </c>
      <c r="F3092" s="58">
        <v>0</v>
      </c>
      <c r="G3092" s="57">
        <v>0</v>
      </c>
      <c r="H3092" s="57">
        <v>564667.41</v>
      </c>
      <c r="I3092" s="57">
        <v>0</v>
      </c>
      <c r="J3092" s="57">
        <v>564667.41</v>
      </c>
      <c r="K3092" s="57">
        <f t="shared" si="149"/>
        <v>-564667.41</v>
      </c>
      <c r="M3092" s="1" t="s">
        <v>6922</v>
      </c>
      <c r="U3092" s="1" t="str">
        <f t="shared" si="150"/>
        <v>'950</v>
      </c>
      <c r="AI3092" s="1"/>
      <c r="AM3092" s="1" t="s">
        <v>5608</v>
      </c>
    </row>
    <row r="3093" spans="1:39" x14ac:dyDescent="0.2">
      <c r="A3093" s="1" t="s">
        <v>5610</v>
      </c>
      <c r="B3093" s="1" t="s">
        <v>5611</v>
      </c>
      <c r="C3093" s="57">
        <v>0</v>
      </c>
      <c r="D3093" s="57">
        <v>498161.84</v>
      </c>
      <c r="E3093" s="58">
        <v>263684.17</v>
      </c>
      <c r="F3093" s="58">
        <v>0</v>
      </c>
      <c r="G3093" s="57">
        <v>263684.17</v>
      </c>
      <c r="H3093" s="57">
        <v>498161.84</v>
      </c>
      <c r="I3093" s="57">
        <v>0</v>
      </c>
      <c r="J3093" s="57">
        <v>234477.67</v>
      </c>
      <c r="K3093" s="57">
        <f t="shared" si="149"/>
        <v>-234477.67</v>
      </c>
      <c r="M3093" s="1" t="s">
        <v>6922</v>
      </c>
      <c r="U3093" s="1" t="str">
        <f t="shared" si="150"/>
        <v>'950</v>
      </c>
      <c r="AI3093" s="1"/>
      <c r="AM3093" s="1" t="s">
        <v>5610</v>
      </c>
    </row>
    <row r="3094" spans="1:39" x14ac:dyDescent="0.2">
      <c r="A3094" s="1" t="s">
        <v>5612</v>
      </c>
      <c r="B3094" s="1" t="s">
        <v>5613</v>
      </c>
      <c r="C3094" s="57">
        <v>0</v>
      </c>
      <c r="D3094" s="57">
        <v>955404.4</v>
      </c>
      <c r="E3094" s="58">
        <v>343787.36</v>
      </c>
      <c r="F3094" s="58">
        <v>332434.13</v>
      </c>
      <c r="G3094" s="57">
        <v>343787.36</v>
      </c>
      <c r="H3094" s="57">
        <v>1287838.53</v>
      </c>
      <c r="I3094" s="57">
        <v>0</v>
      </c>
      <c r="J3094" s="57">
        <v>944051.17</v>
      </c>
      <c r="K3094" s="57">
        <f t="shared" si="149"/>
        <v>-944051.17</v>
      </c>
      <c r="M3094" s="1" t="s">
        <v>6922</v>
      </c>
      <c r="U3094" s="1" t="str">
        <f t="shared" si="150"/>
        <v>'950</v>
      </c>
      <c r="AI3094" s="1"/>
      <c r="AM3094" s="1" t="s">
        <v>5612</v>
      </c>
    </row>
    <row r="3095" spans="1:39" x14ac:dyDescent="0.2">
      <c r="A3095" s="1" t="s">
        <v>5614</v>
      </c>
      <c r="B3095" s="1" t="s">
        <v>5615</v>
      </c>
      <c r="C3095" s="57">
        <v>0</v>
      </c>
      <c r="D3095" s="57">
        <v>482674.97</v>
      </c>
      <c r="E3095" s="58">
        <v>126224.8</v>
      </c>
      <c r="F3095" s="58">
        <v>0</v>
      </c>
      <c r="G3095" s="57">
        <v>126224.8</v>
      </c>
      <c r="H3095" s="57">
        <v>482674.97</v>
      </c>
      <c r="I3095" s="57">
        <v>0</v>
      </c>
      <c r="J3095" s="57">
        <v>356450.17</v>
      </c>
      <c r="K3095" s="57">
        <f t="shared" si="149"/>
        <v>-356450.17</v>
      </c>
      <c r="M3095" s="1" t="s">
        <v>6922</v>
      </c>
      <c r="U3095" s="1" t="str">
        <f t="shared" si="150"/>
        <v>'950</v>
      </c>
      <c r="AI3095" s="1"/>
      <c r="AM3095" s="1" t="s">
        <v>5614</v>
      </c>
    </row>
    <row r="3096" spans="1:39" x14ac:dyDescent="0.2">
      <c r="A3096" s="1" t="s">
        <v>5616</v>
      </c>
      <c r="B3096" s="1" t="s">
        <v>5617</v>
      </c>
      <c r="C3096" s="57">
        <v>0</v>
      </c>
      <c r="D3096" s="57">
        <v>526875.02</v>
      </c>
      <c r="E3096" s="58">
        <v>68749.960000000006</v>
      </c>
      <c r="F3096" s="58">
        <v>0</v>
      </c>
      <c r="G3096" s="57">
        <v>68749.960000000006</v>
      </c>
      <c r="H3096" s="57">
        <v>526875.02</v>
      </c>
      <c r="I3096" s="57">
        <v>0</v>
      </c>
      <c r="J3096" s="57">
        <v>458125.06</v>
      </c>
      <c r="K3096" s="57">
        <f t="shared" si="149"/>
        <v>-458125.06</v>
      </c>
      <c r="M3096" s="1" t="s">
        <v>6922</v>
      </c>
      <c r="U3096" s="1" t="str">
        <f t="shared" si="150"/>
        <v>'950</v>
      </c>
      <c r="AI3096" s="1"/>
      <c r="AM3096" s="1" t="s">
        <v>5616</v>
      </c>
    </row>
    <row r="3097" spans="1:39" x14ac:dyDescent="0.2">
      <c r="A3097" s="1" t="s">
        <v>5618</v>
      </c>
      <c r="B3097" s="1" t="s">
        <v>5619</v>
      </c>
      <c r="C3097" s="57">
        <v>0</v>
      </c>
      <c r="D3097" s="57">
        <v>16838.580000000002</v>
      </c>
      <c r="E3097" s="58">
        <v>116806.55</v>
      </c>
      <c r="F3097" s="58">
        <v>126224.8</v>
      </c>
      <c r="G3097" s="57">
        <v>116806.55</v>
      </c>
      <c r="H3097" s="57">
        <v>143063.38</v>
      </c>
      <c r="I3097" s="57">
        <v>0</v>
      </c>
      <c r="J3097" s="57">
        <v>26256.83</v>
      </c>
      <c r="K3097" s="57">
        <f t="shared" si="149"/>
        <v>-26256.83</v>
      </c>
      <c r="M3097" s="1" t="s">
        <v>6922</v>
      </c>
      <c r="U3097" s="1" t="str">
        <f t="shared" si="150"/>
        <v>'950</v>
      </c>
      <c r="AI3097" s="1"/>
      <c r="AM3097" s="1" t="s">
        <v>5618</v>
      </c>
    </row>
    <row r="3098" spans="1:39" x14ac:dyDescent="0.2">
      <c r="A3098" s="1" t="s">
        <v>5620</v>
      </c>
      <c r="B3098" s="1" t="s">
        <v>5621</v>
      </c>
      <c r="C3098" s="57">
        <v>0</v>
      </c>
      <c r="D3098" s="57">
        <v>987.38</v>
      </c>
      <c r="E3098" s="58">
        <v>0</v>
      </c>
      <c r="F3098" s="58">
        <v>0</v>
      </c>
      <c r="G3098" s="57">
        <v>0</v>
      </c>
      <c r="H3098" s="57">
        <v>987.38</v>
      </c>
      <c r="I3098" s="57">
        <v>0</v>
      </c>
      <c r="J3098" s="57">
        <v>987.38</v>
      </c>
      <c r="K3098" s="57">
        <f t="shared" si="149"/>
        <v>-987.38</v>
      </c>
      <c r="M3098" s="1" t="s">
        <v>6922</v>
      </c>
      <c r="U3098" s="1" t="str">
        <f t="shared" si="150"/>
        <v>'950</v>
      </c>
      <c r="AI3098" s="1"/>
      <c r="AM3098" s="1" t="s">
        <v>5620</v>
      </c>
    </row>
    <row r="3099" spans="1:39" x14ac:dyDescent="0.2">
      <c r="A3099" s="1" t="s">
        <v>5622</v>
      </c>
      <c r="B3099" s="1" t="s">
        <v>5623</v>
      </c>
      <c r="C3099" s="57">
        <v>0</v>
      </c>
      <c r="D3099" s="57">
        <v>25541.91</v>
      </c>
      <c r="E3099" s="58">
        <v>3525.52</v>
      </c>
      <c r="F3099" s="58">
        <v>0</v>
      </c>
      <c r="G3099" s="57">
        <v>3525.52</v>
      </c>
      <c r="H3099" s="57">
        <v>25541.91</v>
      </c>
      <c r="I3099" s="57">
        <v>0</v>
      </c>
      <c r="J3099" s="57">
        <v>22016.39</v>
      </c>
      <c r="K3099" s="57">
        <f t="shared" si="149"/>
        <v>-22016.39</v>
      </c>
      <c r="M3099" s="1" t="s">
        <v>6922</v>
      </c>
      <c r="U3099" s="1" t="str">
        <f t="shared" si="150"/>
        <v>'950</v>
      </c>
      <c r="AI3099" s="1"/>
      <c r="AM3099" s="1" t="s">
        <v>5622</v>
      </c>
    </row>
    <row r="3100" spans="1:39" x14ac:dyDescent="0.2">
      <c r="A3100" s="1" t="s">
        <v>5624</v>
      </c>
      <c r="B3100" s="1" t="s">
        <v>5625</v>
      </c>
      <c r="C3100" s="57">
        <v>0</v>
      </c>
      <c r="D3100" s="57">
        <v>88.08</v>
      </c>
      <c r="E3100" s="58">
        <v>3613.6</v>
      </c>
      <c r="F3100" s="58">
        <v>3525.52</v>
      </c>
      <c r="G3100" s="57">
        <v>3613.6</v>
      </c>
      <c r="H3100" s="57">
        <v>3613.6</v>
      </c>
      <c r="I3100" s="57">
        <v>0</v>
      </c>
      <c r="J3100" s="57">
        <v>0</v>
      </c>
      <c r="K3100" s="57">
        <f t="shared" si="149"/>
        <v>0</v>
      </c>
      <c r="M3100" s="1" t="s">
        <v>6922</v>
      </c>
      <c r="U3100" s="1" t="str">
        <f t="shared" si="150"/>
        <v>'950</v>
      </c>
      <c r="AI3100" s="1"/>
      <c r="AM3100" s="1" t="s">
        <v>5624</v>
      </c>
    </row>
    <row r="3101" spans="1:39" x14ac:dyDescent="0.2">
      <c r="A3101" s="1" t="s">
        <v>5626</v>
      </c>
      <c r="B3101" s="1" t="s">
        <v>5627</v>
      </c>
      <c r="C3101" s="57">
        <v>0</v>
      </c>
      <c r="D3101" s="57">
        <v>12.93</v>
      </c>
      <c r="E3101" s="58">
        <v>487.25</v>
      </c>
      <c r="F3101" s="58">
        <v>474.32</v>
      </c>
      <c r="G3101" s="57">
        <v>487.25</v>
      </c>
      <c r="H3101" s="57">
        <v>487.25</v>
      </c>
      <c r="I3101" s="57">
        <v>0</v>
      </c>
      <c r="J3101" s="57">
        <v>0</v>
      </c>
      <c r="K3101" s="57">
        <f t="shared" si="149"/>
        <v>0</v>
      </c>
      <c r="M3101" s="1" t="s">
        <v>6922</v>
      </c>
      <c r="U3101" s="1" t="str">
        <f t="shared" si="150"/>
        <v>'950</v>
      </c>
      <c r="AI3101" s="1"/>
      <c r="AM3101" s="1" t="s">
        <v>5626</v>
      </c>
    </row>
    <row r="3102" spans="1:39" x14ac:dyDescent="0.2">
      <c r="A3102" s="1" t="s">
        <v>5628</v>
      </c>
      <c r="B3102" s="1" t="s">
        <v>5629</v>
      </c>
      <c r="C3102" s="57">
        <v>0</v>
      </c>
      <c r="D3102" s="57">
        <v>1560468.65</v>
      </c>
      <c r="E3102" s="58">
        <v>0</v>
      </c>
      <c r="F3102" s="58">
        <v>0</v>
      </c>
      <c r="G3102" s="57">
        <v>0</v>
      </c>
      <c r="H3102" s="57">
        <v>1560468.65</v>
      </c>
      <c r="I3102" s="57">
        <v>0</v>
      </c>
      <c r="J3102" s="57">
        <v>1560468.65</v>
      </c>
      <c r="K3102" s="57">
        <f t="shared" si="149"/>
        <v>-1560468.65</v>
      </c>
      <c r="M3102" s="1" t="s">
        <v>6922</v>
      </c>
      <c r="U3102" s="1" t="str">
        <f t="shared" si="150"/>
        <v>'950</v>
      </c>
      <c r="AI3102" s="1"/>
      <c r="AM3102" s="1" t="s">
        <v>5628</v>
      </c>
    </row>
    <row r="3103" spans="1:39" x14ac:dyDescent="0.2">
      <c r="A3103" s="1" t="s">
        <v>5630</v>
      </c>
      <c r="B3103" s="1" t="s">
        <v>5631</v>
      </c>
      <c r="C3103" s="57">
        <v>0</v>
      </c>
      <c r="D3103" s="57">
        <v>11053.82</v>
      </c>
      <c r="E3103" s="58">
        <v>0</v>
      </c>
      <c r="F3103" s="58">
        <v>0</v>
      </c>
      <c r="G3103" s="57">
        <v>0</v>
      </c>
      <c r="H3103" s="57">
        <v>11053.82</v>
      </c>
      <c r="I3103" s="57">
        <v>0</v>
      </c>
      <c r="J3103" s="57">
        <v>11053.82</v>
      </c>
      <c r="K3103" s="57">
        <f t="shared" si="149"/>
        <v>-11053.82</v>
      </c>
      <c r="M3103" s="1" t="s">
        <v>6922</v>
      </c>
      <c r="U3103" s="1" t="str">
        <f t="shared" si="150"/>
        <v>'950</v>
      </c>
      <c r="AI3103" s="1"/>
      <c r="AM3103" s="1" t="s">
        <v>5630</v>
      </c>
    </row>
    <row r="3104" spans="1:39" x14ac:dyDescent="0.2">
      <c r="A3104" s="1" t="s">
        <v>5632</v>
      </c>
      <c r="B3104" s="1" t="s">
        <v>5633</v>
      </c>
      <c r="C3104" s="57">
        <v>0</v>
      </c>
      <c r="D3104" s="57">
        <v>11255259.970000001</v>
      </c>
      <c r="E3104" s="58">
        <v>1568589.5</v>
      </c>
      <c r="F3104" s="58">
        <v>0</v>
      </c>
      <c r="G3104" s="57">
        <v>1568589.5</v>
      </c>
      <c r="H3104" s="57">
        <v>11255259.970000001</v>
      </c>
      <c r="I3104" s="57">
        <v>0</v>
      </c>
      <c r="J3104" s="57">
        <v>9686670.4700000007</v>
      </c>
      <c r="K3104" s="57">
        <f t="shared" si="149"/>
        <v>-9686670.4700000007</v>
      </c>
      <c r="M3104" s="1" t="s">
        <v>6922</v>
      </c>
      <c r="U3104" s="1" t="str">
        <f t="shared" si="150"/>
        <v>'950</v>
      </c>
      <c r="AI3104" s="1"/>
      <c r="AM3104" s="1" t="s">
        <v>5632</v>
      </c>
    </row>
    <row r="3105" spans="1:39" x14ac:dyDescent="0.2">
      <c r="A3105" s="1" t="s">
        <v>5634</v>
      </c>
      <c r="B3105" s="1" t="s">
        <v>5635</v>
      </c>
      <c r="C3105" s="57">
        <v>0</v>
      </c>
      <c r="D3105" s="57">
        <v>0</v>
      </c>
      <c r="E3105" s="58">
        <v>727622.5</v>
      </c>
      <c r="F3105" s="58">
        <v>727622.5</v>
      </c>
      <c r="G3105" s="57">
        <v>727622.5</v>
      </c>
      <c r="H3105" s="57">
        <v>727622.5</v>
      </c>
      <c r="I3105" s="57">
        <v>0</v>
      </c>
      <c r="J3105" s="57">
        <v>0</v>
      </c>
      <c r="K3105" s="57">
        <f t="shared" si="149"/>
        <v>0</v>
      </c>
      <c r="M3105" s="1" t="s">
        <v>6922</v>
      </c>
      <c r="U3105" s="1" t="str">
        <f t="shared" si="150"/>
        <v>'950</v>
      </c>
      <c r="AI3105" s="1"/>
      <c r="AM3105" s="1" t="s">
        <v>5634</v>
      </c>
    </row>
    <row r="3106" spans="1:39" x14ac:dyDescent="0.2">
      <c r="A3106" s="1" t="s">
        <v>5636</v>
      </c>
      <c r="B3106" s="1" t="s">
        <v>5637</v>
      </c>
      <c r="C3106" s="57">
        <v>0</v>
      </c>
      <c r="D3106" s="57">
        <v>0</v>
      </c>
      <c r="E3106" s="58">
        <v>0</v>
      </c>
      <c r="F3106" s="58">
        <v>0</v>
      </c>
      <c r="G3106" s="57">
        <v>0</v>
      </c>
      <c r="H3106" s="57">
        <v>0</v>
      </c>
      <c r="I3106" s="57">
        <v>0</v>
      </c>
      <c r="J3106" s="57">
        <v>0</v>
      </c>
      <c r="K3106" s="57">
        <f t="shared" si="149"/>
        <v>0</v>
      </c>
      <c r="M3106" s="1" t="s">
        <v>6922</v>
      </c>
      <c r="U3106" s="1" t="str">
        <f t="shared" si="150"/>
        <v>'950</v>
      </c>
      <c r="AI3106" s="1"/>
      <c r="AM3106" s="1" t="s">
        <v>5636</v>
      </c>
    </row>
    <row r="3107" spans="1:39" x14ac:dyDescent="0.2">
      <c r="A3107" s="1" t="s">
        <v>5638</v>
      </c>
      <c r="B3107" s="1" t="s">
        <v>5639</v>
      </c>
      <c r="C3107" s="57">
        <v>0</v>
      </c>
      <c r="D3107" s="57">
        <v>94.36</v>
      </c>
      <c r="E3107" s="58">
        <v>2541.21</v>
      </c>
      <c r="F3107" s="58">
        <v>2635.05</v>
      </c>
      <c r="G3107" s="57">
        <v>2541.21</v>
      </c>
      <c r="H3107" s="57">
        <v>2729.41</v>
      </c>
      <c r="I3107" s="57">
        <v>0</v>
      </c>
      <c r="J3107" s="57">
        <v>188.2</v>
      </c>
      <c r="K3107" s="57">
        <f t="shared" si="149"/>
        <v>-188.2</v>
      </c>
      <c r="M3107" s="1" t="s">
        <v>6922</v>
      </c>
      <c r="U3107" s="1" t="str">
        <f t="shared" si="150"/>
        <v>'950</v>
      </c>
      <c r="AI3107" s="1"/>
      <c r="AM3107" s="1" t="s">
        <v>5638</v>
      </c>
    </row>
    <row r="3108" spans="1:39" x14ac:dyDescent="0.2">
      <c r="A3108" s="1" t="s">
        <v>5640</v>
      </c>
      <c r="B3108" s="1" t="s">
        <v>5641</v>
      </c>
      <c r="C3108" s="57">
        <v>0</v>
      </c>
      <c r="D3108" s="57">
        <v>0</v>
      </c>
      <c r="E3108" s="58">
        <v>1568589.5</v>
      </c>
      <c r="F3108" s="58">
        <v>1568589.5</v>
      </c>
      <c r="G3108" s="57">
        <v>1568589.5</v>
      </c>
      <c r="H3108" s="57">
        <v>1568589.5</v>
      </c>
      <c r="I3108" s="57">
        <v>0</v>
      </c>
      <c r="J3108" s="57">
        <v>0</v>
      </c>
      <c r="K3108" s="57">
        <f t="shared" si="149"/>
        <v>0</v>
      </c>
      <c r="M3108" s="1" t="s">
        <v>6922</v>
      </c>
      <c r="U3108" s="1" t="str">
        <f t="shared" si="150"/>
        <v>'950</v>
      </c>
      <c r="AI3108" s="1"/>
      <c r="AM3108" s="1" t="s">
        <v>5640</v>
      </c>
    </row>
    <row r="3109" spans="1:39" x14ac:dyDescent="0.2">
      <c r="A3109" s="1" t="s">
        <v>5642</v>
      </c>
      <c r="B3109" s="1" t="s">
        <v>5643</v>
      </c>
      <c r="C3109" s="57">
        <v>0</v>
      </c>
      <c r="D3109" s="57">
        <v>0</v>
      </c>
      <c r="E3109" s="58">
        <v>0</v>
      </c>
      <c r="F3109" s="58">
        <v>408400</v>
      </c>
      <c r="G3109" s="57">
        <v>0</v>
      </c>
      <c r="H3109" s="57">
        <v>408400</v>
      </c>
      <c r="I3109" s="57">
        <v>0</v>
      </c>
      <c r="J3109" s="57">
        <v>408400</v>
      </c>
      <c r="K3109" s="57">
        <f t="shared" si="149"/>
        <v>-408400</v>
      </c>
      <c r="M3109" s="1" t="s">
        <v>6922</v>
      </c>
      <c r="U3109" s="1" t="str">
        <f t="shared" si="150"/>
        <v>'960</v>
      </c>
      <c r="AI3109" s="1"/>
      <c r="AM3109" s="1" t="s">
        <v>5642</v>
      </c>
    </row>
    <row r="3110" spans="1:39" x14ac:dyDescent="0.2">
      <c r="A3110" s="1" t="s">
        <v>5644</v>
      </c>
      <c r="B3110" s="1" t="s">
        <v>5645</v>
      </c>
      <c r="C3110" s="57">
        <v>0</v>
      </c>
      <c r="D3110" s="57">
        <v>1022113.07</v>
      </c>
      <c r="E3110" s="58">
        <v>10115.52</v>
      </c>
      <c r="F3110" s="58">
        <v>2000000</v>
      </c>
      <c r="G3110" s="57">
        <v>10115.52</v>
      </c>
      <c r="H3110" s="57">
        <v>3022113.07</v>
      </c>
      <c r="I3110" s="57">
        <v>0</v>
      </c>
      <c r="J3110" s="57">
        <v>3011997.55</v>
      </c>
      <c r="K3110" s="57">
        <f t="shared" si="149"/>
        <v>-3011997.55</v>
      </c>
      <c r="M3110" s="1" t="s">
        <v>6922</v>
      </c>
      <c r="U3110" s="1" t="str">
        <f t="shared" si="150"/>
        <v>'960</v>
      </c>
      <c r="AI3110" s="1"/>
      <c r="AM3110" s="1" t="s">
        <v>5644</v>
      </c>
    </row>
    <row r="3111" spans="1:39" x14ac:dyDescent="0.2">
      <c r="A3111" s="1" t="s">
        <v>5646</v>
      </c>
      <c r="B3111" s="1" t="s">
        <v>5647</v>
      </c>
      <c r="C3111" s="57">
        <v>0</v>
      </c>
      <c r="D3111" s="57">
        <v>27107648.350000001</v>
      </c>
      <c r="E3111" s="58">
        <v>30520389.149999999</v>
      </c>
      <c r="F3111" s="58">
        <v>27171607.09</v>
      </c>
      <c r="G3111" s="57">
        <v>30520389.149999999</v>
      </c>
      <c r="H3111" s="57">
        <v>54279255.439999998</v>
      </c>
      <c r="I3111" s="57">
        <v>0</v>
      </c>
      <c r="J3111" s="57">
        <v>23758866.289999999</v>
      </c>
      <c r="K3111" s="57">
        <f t="shared" si="149"/>
        <v>-23758866.289999999</v>
      </c>
      <c r="M3111" s="1" t="s">
        <v>6922</v>
      </c>
      <c r="U3111" s="1" t="str">
        <f t="shared" si="150"/>
        <v>'960</v>
      </c>
      <c r="AI3111" s="1"/>
      <c r="AM3111" s="1" t="s">
        <v>5646</v>
      </c>
    </row>
    <row r="3112" spans="1:39" x14ac:dyDescent="0.2">
      <c r="A3112" s="1" t="s">
        <v>5648</v>
      </c>
      <c r="B3112" s="1" t="s">
        <v>5649</v>
      </c>
      <c r="C3112" s="57">
        <v>0</v>
      </c>
      <c r="D3112" s="57">
        <v>280709.42</v>
      </c>
      <c r="E3112" s="58">
        <v>325602.98</v>
      </c>
      <c r="F3112" s="58">
        <v>214893.56</v>
      </c>
      <c r="G3112" s="57">
        <v>325602.98</v>
      </c>
      <c r="H3112" s="57">
        <v>495602.98</v>
      </c>
      <c r="I3112" s="57">
        <v>0</v>
      </c>
      <c r="J3112" s="57">
        <v>170000</v>
      </c>
      <c r="K3112" s="57">
        <f t="shared" si="149"/>
        <v>-170000</v>
      </c>
      <c r="M3112" s="1" t="s">
        <v>6922</v>
      </c>
      <c r="U3112" s="1" t="str">
        <f t="shared" si="150"/>
        <v>'960</v>
      </c>
      <c r="AI3112" s="1"/>
      <c r="AM3112" s="1" t="s">
        <v>5648</v>
      </c>
    </row>
    <row r="3113" spans="1:39" x14ac:dyDescent="0.2">
      <c r="A3113" s="1" t="s">
        <v>5650</v>
      </c>
      <c r="B3113" s="1" t="s">
        <v>5651</v>
      </c>
      <c r="C3113" s="57">
        <v>0</v>
      </c>
      <c r="D3113" s="57">
        <v>164741.1</v>
      </c>
      <c r="E3113" s="58">
        <v>204373.34</v>
      </c>
      <c r="F3113" s="58">
        <v>197101.6</v>
      </c>
      <c r="G3113" s="57">
        <v>204373.34</v>
      </c>
      <c r="H3113" s="57">
        <v>361842.7</v>
      </c>
      <c r="I3113" s="57">
        <v>0</v>
      </c>
      <c r="J3113" s="57">
        <v>157469.35999999999</v>
      </c>
      <c r="K3113" s="57">
        <f t="shared" si="149"/>
        <v>-157469.35999999999</v>
      </c>
      <c r="M3113" s="1" t="s">
        <v>6922</v>
      </c>
      <c r="U3113" s="1" t="str">
        <f t="shared" si="150"/>
        <v>'960</v>
      </c>
      <c r="AI3113" s="1"/>
      <c r="AM3113" s="1" t="s">
        <v>5650</v>
      </c>
    </row>
    <row r="3114" spans="1:39" x14ac:dyDescent="0.2">
      <c r="A3114" s="1" t="s">
        <v>5652</v>
      </c>
      <c r="B3114" s="1" t="s">
        <v>5653</v>
      </c>
      <c r="C3114" s="57">
        <v>0</v>
      </c>
      <c r="D3114" s="57">
        <v>0</v>
      </c>
      <c r="E3114" s="58">
        <v>351749.27</v>
      </c>
      <c r="F3114" s="58">
        <v>351749.27</v>
      </c>
      <c r="G3114" s="57">
        <v>351749.27</v>
      </c>
      <c r="H3114" s="57">
        <v>351749.27</v>
      </c>
      <c r="I3114" s="57">
        <v>0</v>
      </c>
      <c r="J3114" s="57">
        <v>0</v>
      </c>
      <c r="K3114" s="57">
        <f t="shared" si="149"/>
        <v>0</v>
      </c>
      <c r="M3114" s="1" t="s">
        <v>6922</v>
      </c>
      <c r="U3114" s="1" t="str">
        <f t="shared" si="150"/>
        <v>'960</v>
      </c>
      <c r="AI3114" s="1"/>
      <c r="AM3114" s="1" t="s">
        <v>5652</v>
      </c>
    </row>
    <row r="3115" spans="1:39" x14ac:dyDescent="0.2">
      <c r="A3115" s="1" t="s">
        <v>6432</v>
      </c>
      <c r="B3115" s="1" t="s">
        <v>6433</v>
      </c>
      <c r="C3115" s="57">
        <v>0</v>
      </c>
      <c r="D3115" s="57">
        <v>36125.81</v>
      </c>
      <c r="E3115" s="58">
        <v>48924.94</v>
      </c>
      <c r="F3115" s="58">
        <v>12799.13</v>
      </c>
      <c r="G3115" s="57">
        <v>48924.94</v>
      </c>
      <c r="H3115" s="57">
        <v>48924.94</v>
      </c>
      <c r="I3115" s="57">
        <v>0</v>
      </c>
      <c r="J3115" s="57">
        <v>0</v>
      </c>
      <c r="K3115" s="57">
        <f t="shared" si="149"/>
        <v>0</v>
      </c>
      <c r="M3115" s="1" t="s">
        <v>6922</v>
      </c>
      <c r="U3115" s="1" t="str">
        <f t="shared" si="150"/>
        <v>'960</v>
      </c>
      <c r="AI3115" s="1"/>
      <c r="AM3115" s="1" t="e">
        <v>#N/A</v>
      </c>
    </row>
    <row r="3116" spans="1:39" x14ac:dyDescent="0.2">
      <c r="A3116" s="1" t="s">
        <v>5654</v>
      </c>
      <c r="B3116" s="1" t="s">
        <v>5655</v>
      </c>
      <c r="C3116" s="57">
        <v>0</v>
      </c>
      <c r="D3116" s="57">
        <v>485000</v>
      </c>
      <c r="E3116" s="58">
        <v>1310000</v>
      </c>
      <c r="F3116" s="58">
        <v>1310000</v>
      </c>
      <c r="G3116" s="57">
        <v>1310000</v>
      </c>
      <c r="H3116" s="57">
        <v>1795000</v>
      </c>
      <c r="I3116" s="57">
        <v>0</v>
      </c>
      <c r="J3116" s="57">
        <v>485000</v>
      </c>
      <c r="K3116" s="57">
        <f t="shared" si="149"/>
        <v>-485000</v>
      </c>
      <c r="M3116" s="1" t="s">
        <v>6922</v>
      </c>
      <c r="U3116" s="1" t="str">
        <f t="shared" si="150"/>
        <v>'960</v>
      </c>
      <c r="AI3116" s="1"/>
      <c r="AM3116" s="1" t="s">
        <v>5654</v>
      </c>
    </row>
    <row r="3117" spans="1:39" x14ac:dyDescent="0.2">
      <c r="A3117" s="1" t="s">
        <v>5656</v>
      </c>
      <c r="B3117" s="1" t="s">
        <v>5657</v>
      </c>
      <c r="C3117" s="57">
        <v>0</v>
      </c>
      <c r="D3117" s="57">
        <v>29647363.41</v>
      </c>
      <c r="E3117" s="58">
        <v>43567407.479999997</v>
      </c>
      <c r="F3117" s="58">
        <v>44559038.549999997</v>
      </c>
      <c r="G3117" s="57">
        <v>43567407.479999997</v>
      </c>
      <c r="H3117" s="57">
        <v>74206401.959999993</v>
      </c>
      <c r="I3117" s="57">
        <v>0</v>
      </c>
      <c r="J3117" s="57">
        <v>30638994.48</v>
      </c>
      <c r="K3117" s="57">
        <f t="shared" si="149"/>
        <v>-30638994.48</v>
      </c>
      <c r="M3117" s="1" t="s">
        <v>6922</v>
      </c>
      <c r="U3117" s="1" t="str">
        <f t="shared" si="150"/>
        <v>'960</v>
      </c>
      <c r="AI3117" s="1"/>
      <c r="AM3117" s="1" t="s">
        <v>5656</v>
      </c>
    </row>
    <row r="3118" spans="1:39" x14ac:dyDescent="0.2">
      <c r="A3118" s="1" t="s">
        <v>5658</v>
      </c>
      <c r="B3118" s="1" t="s">
        <v>5659</v>
      </c>
      <c r="C3118" s="57">
        <v>0</v>
      </c>
      <c r="D3118" s="57">
        <v>10000</v>
      </c>
      <c r="E3118" s="58">
        <v>25100</v>
      </c>
      <c r="F3118" s="58">
        <v>36665.4</v>
      </c>
      <c r="G3118" s="57">
        <v>25100</v>
      </c>
      <c r="H3118" s="57">
        <v>46665.4</v>
      </c>
      <c r="I3118" s="57">
        <v>0</v>
      </c>
      <c r="J3118" s="57">
        <v>21565.4</v>
      </c>
      <c r="K3118" s="57">
        <f t="shared" si="149"/>
        <v>-21565.4</v>
      </c>
      <c r="M3118" s="1" t="s">
        <v>6922</v>
      </c>
      <c r="U3118" s="1" t="str">
        <f t="shared" si="150"/>
        <v>'960</v>
      </c>
      <c r="AI3118" s="1"/>
      <c r="AM3118" s="1" t="s">
        <v>5658</v>
      </c>
    </row>
    <row r="3119" spans="1:39" x14ac:dyDescent="0.2">
      <c r="A3119" s="1" t="s">
        <v>5660</v>
      </c>
      <c r="B3119" s="1" t="s">
        <v>5661</v>
      </c>
      <c r="C3119" s="57">
        <v>0</v>
      </c>
      <c r="D3119" s="57">
        <v>10031.4</v>
      </c>
      <c r="E3119" s="58">
        <v>25413.67</v>
      </c>
      <c r="F3119" s="58">
        <v>42965.75</v>
      </c>
      <c r="G3119" s="57">
        <v>25413.67</v>
      </c>
      <c r="H3119" s="57">
        <v>52997.15</v>
      </c>
      <c r="I3119" s="57">
        <v>0</v>
      </c>
      <c r="J3119" s="57">
        <v>27583.48</v>
      </c>
      <c r="K3119" s="57">
        <f t="shared" si="149"/>
        <v>-27583.48</v>
      </c>
      <c r="M3119" s="1" t="s">
        <v>6922</v>
      </c>
      <c r="U3119" s="1" t="str">
        <f t="shared" si="150"/>
        <v>'960</v>
      </c>
      <c r="AI3119" s="1"/>
      <c r="AM3119" s="1" t="s">
        <v>5660</v>
      </c>
    </row>
    <row r="3120" spans="1:39" x14ac:dyDescent="0.2">
      <c r="A3120" s="1" t="s">
        <v>5662</v>
      </c>
      <c r="B3120" s="1" t="s">
        <v>5663</v>
      </c>
      <c r="C3120" s="57">
        <v>0</v>
      </c>
      <c r="D3120" s="57">
        <v>367060.54</v>
      </c>
      <c r="E3120" s="58">
        <v>261531.29</v>
      </c>
      <c r="F3120" s="58">
        <v>110562.76</v>
      </c>
      <c r="G3120" s="57">
        <v>261531.29</v>
      </c>
      <c r="H3120" s="57">
        <v>477623.3</v>
      </c>
      <c r="I3120" s="57">
        <v>0</v>
      </c>
      <c r="J3120" s="57">
        <v>216092.01</v>
      </c>
      <c r="K3120" s="57">
        <f t="shared" si="149"/>
        <v>-216092.01</v>
      </c>
      <c r="M3120" s="1" t="s">
        <v>6922</v>
      </c>
      <c r="U3120" s="1" t="str">
        <f t="shared" si="150"/>
        <v>'960</v>
      </c>
      <c r="AI3120" s="1"/>
      <c r="AM3120" s="1" t="s">
        <v>5662</v>
      </c>
    </row>
    <row r="3121" spans="1:39" x14ac:dyDescent="0.2">
      <c r="A3121" s="1" t="s">
        <v>5664</v>
      </c>
      <c r="B3121" s="1" t="s">
        <v>5665</v>
      </c>
      <c r="C3121" s="57">
        <v>0</v>
      </c>
      <c r="D3121" s="57">
        <v>49387040.18</v>
      </c>
      <c r="E3121" s="58">
        <v>45495581.329999998</v>
      </c>
      <c r="F3121" s="58">
        <v>75302250.950000003</v>
      </c>
      <c r="G3121" s="57">
        <v>45495581.329999998</v>
      </c>
      <c r="H3121" s="57">
        <v>124689291.13</v>
      </c>
      <c r="I3121" s="57">
        <v>0</v>
      </c>
      <c r="J3121" s="57">
        <v>79193709.799999997</v>
      </c>
      <c r="K3121" s="57">
        <f t="shared" si="149"/>
        <v>-79193709.799999997</v>
      </c>
      <c r="M3121" s="1" t="s">
        <v>6922</v>
      </c>
      <c r="U3121" s="1" t="str">
        <f t="shared" si="150"/>
        <v>'960</v>
      </c>
      <c r="AI3121" s="1"/>
      <c r="AM3121" s="1" t="s">
        <v>5664</v>
      </c>
    </row>
    <row r="3122" spans="1:39" x14ac:dyDescent="0.2">
      <c r="A3122" s="1" t="s">
        <v>5666</v>
      </c>
      <c r="B3122" s="1" t="s">
        <v>5667</v>
      </c>
      <c r="C3122" s="57">
        <v>0</v>
      </c>
      <c r="D3122" s="57">
        <v>28385.25</v>
      </c>
      <c r="E3122" s="58">
        <v>28981.06</v>
      </c>
      <c r="F3122" s="58">
        <v>11344.54</v>
      </c>
      <c r="G3122" s="57">
        <v>28981.06</v>
      </c>
      <c r="H3122" s="57">
        <v>39729.79</v>
      </c>
      <c r="I3122" s="57">
        <v>0</v>
      </c>
      <c r="J3122" s="57">
        <v>10748.73</v>
      </c>
      <c r="K3122" s="57">
        <f t="shared" si="149"/>
        <v>-10748.73</v>
      </c>
      <c r="M3122" s="1" t="s">
        <v>6922</v>
      </c>
      <c r="U3122" s="1" t="str">
        <f t="shared" si="150"/>
        <v>'960</v>
      </c>
      <c r="AI3122" s="1"/>
      <c r="AM3122" s="1" t="s">
        <v>5666</v>
      </c>
    </row>
    <row r="3123" spans="1:39" x14ac:dyDescent="0.2">
      <c r="A3123" s="1" t="s">
        <v>5668</v>
      </c>
      <c r="B3123" s="1" t="s">
        <v>5669</v>
      </c>
      <c r="C3123" s="57">
        <v>0</v>
      </c>
      <c r="D3123" s="57">
        <v>9907.59</v>
      </c>
      <c r="E3123" s="58">
        <v>22972.07</v>
      </c>
      <c r="F3123" s="58">
        <v>54867.82</v>
      </c>
      <c r="G3123" s="57">
        <v>22972.07</v>
      </c>
      <c r="H3123" s="57">
        <v>64775.41</v>
      </c>
      <c r="I3123" s="57">
        <v>0</v>
      </c>
      <c r="J3123" s="57">
        <v>41803.339999999997</v>
      </c>
      <c r="K3123" s="57">
        <f t="shared" si="149"/>
        <v>-41803.339999999997</v>
      </c>
      <c r="M3123" s="1" t="s">
        <v>6922</v>
      </c>
      <c r="U3123" s="1" t="str">
        <f t="shared" si="150"/>
        <v>'960</v>
      </c>
      <c r="AI3123" s="1"/>
      <c r="AM3123" s="1" t="s">
        <v>5668</v>
      </c>
    </row>
    <row r="3124" spans="1:39" x14ac:dyDescent="0.2">
      <c r="A3124" s="1" t="s">
        <v>5670</v>
      </c>
      <c r="B3124" s="1" t="s">
        <v>5671</v>
      </c>
      <c r="C3124" s="57">
        <v>0</v>
      </c>
      <c r="D3124" s="57">
        <v>0</v>
      </c>
      <c r="E3124" s="58">
        <v>0</v>
      </c>
      <c r="F3124" s="58">
        <v>4000</v>
      </c>
      <c r="G3124" s="57">
        <v>0</v>
      </c>
      <c r="H3124" s="57">
        <v>4000</v>
      </c>
      <c r="I3124" s="57">
        <v>0</v>
      </c>
      <c r="J3124" s="57">
        <v>4000</v>
      </c>
      <c r="K3124" s="57">
        <f t="shared" si="149"/>
        <v>-4000</v>
      </c>
      <c r="M3124" s="1" t="s">
        <v>6922</v>
      </c>
      <c r="U3124" s="1" t="str">
        <f t="shared" si="150"/>
        <v>'960</v>
      </c>
      <c r="AI3124" s="1"/>
      <c r="AM3124" s="1" t="s">
        <v>5670</v>
      </c>
    </row>
    <row r="3125" spans="1:39" x14ac:dyDescent="0.2">
      <c r="A3125" s="1" t="s">
        <v>5672</v>
      </c>
      <c r="B3125" s="1" t="s">
        <v>5360</v>
      </c>
      <c r="C3125" s="57">
        <v>0</v>
      </c>
      <c r="D3125" s="57">
        <v>54378.93</v>
      </c>
      <c r="E3125" s="58">
        <v>44563214.759999998</v>
      </c>
      <c r="F3125" s="58">
        <v>44573483.229999997</v>
      </c>
      <c r="G3125" s="57">
        <v>44563214.759999998</v>
      </c>
      <c r="H3125" s="57">
        <v>44627862.159999996</v>
      </c>
      <c r="I3125" s="57">
        <v>0</v>
      </c>
      <c r="J3125" s="57">
        <v>64647.4</v>
      </c>
      <c r="K3125" s="57">
        <f t="shared" si="149"/>
        <v>-64647.4</v>
      </c>
      <c r="M3125" s="1" t="s">
        <v>6922</v>
      </c>
      <c r="U3125" s="1" t="str">
        <f t="shared" si="150"/>
        <v>'963</v>
      </c>
      <c r="AI3125" s="1"/>
      <c r="AM3125" s="1" t="s">
        <v>5672</v>
      </c>
    </row>
    <row r="3126" spans="1:39" x14ac:dyDescent="0.2">
      <c r="A3126" s="1" t="s">
        <v>5673</v>
      </c>
      <c r="B3126" s="1" t="s">
        <v>5674</v>
      </c>
      <c r="C3126" s="57">
        <v>0</v>
      </c>
      <c r="D3126" s="57">
        <v>0</v>
      </c>
      <c r="E3126" s="58">
        <v>8448000</v>
      </c>
      <c r="F3126" s="58">
        <v>8448000</v>
      </c>
      <c r="G3126" s="57">
        <v>8448000</v>
      </c>
      <c r="H3126" s="57">
        <v>8448000</v>
      </c>
      <c r="I3126" s="57">
        <v>0</v>
      </c>
      <c r="J3126" s="57">
        <v>0</v>
      </c>
      <c r="K3126" s="57">
        <f t="shared" si="149"/>
        <v>0</v>
      </c>
      <c r="M3126" s="1" t="s">
        <v>6922</v>
      </c>
      <c r="U3126" s="1" t="str">
        <f t="shared" si="150"/>
        <v>'963</v>
      </c>
      <c r="AI3126" s="1"/>
      <c r="AM3126" s="1" t="s">
        <v>5673</v>
      </c>
    </row>
    <row r="3127" spans="1:39" x14ac:dyDescent="0.2">
      <c r="A3127" s="1" t="s">
        <v>5675</v>
      </c>
      <c r="B3127" s="1" t="s">
        <v>5364</v>
      </c>
      <c r="C3127" s="57">
        <v>0</v>
      </c>
      <c r="D3127" s="57">
        <v>0</v>
      </c>
      <c r="E3127" s="58">
        <v>157000</v>
      </c>
      <c r="F3127" s="58">
        <v>157000</v>
      </c>
      <c r="G3127" s="57">
        <v>157000</v>
      </c>
      <c r="H3127" s="57">
        <v>157000</v>
      </c>
      <c r="I3127" s="57">
        <v>0</v>
      </c>
      <c r="J3127" s="57">
        <v>0</v>
      </c>
      <c r="K3127" s="57">
        <f t="shared" si="149"/>
        <v>0</v>
      </c>
      <c r="M3127" s="1" t="s">
        <v>6922</v>
      </c>
      <c r="U3127" s="1" t="str">
        <f t="shared" si="150"/>
        <v>'963</v>
      </c>
      <c r="AI3127" s="1"/>
      <c r="AM3127" s="1" t="s">
        <v>5675</v>
      </c>
    </row>
    <row r="3128" spans="1:39" x14ac:dyDescent="0.2">
      <c r="A3128" s="1" t="s">
        <v>5676</v>
      </c>
      <c r="B3128" s="1" t="s">
        <v>5677</v>
      </c>
      <c r="C3128" s="57">
        <v>0</v>
      </c>
      <c r="D3128" s="57">
        <v>0</v>
      </c>
      <c r="E3128" s="58">
        <v>3463168.81</v>
      </c>
      <c r="F3128" s="58">
        <v>3463168.81</v>
      </c>
      <c r="G3128" s="57">
        <v>3463168.81</v>
      </c>
      <c r="H3128" s="57">
        <v>3463168.81</v>
      </c>
      <c r="I3128" s="57">
        <v>0</v>
      </c>
      <c r="J3128" s="57">
        <v>0</v>
      </c>
      <c r="K3128" s="57">
        <f t="shared" si="149"/>
        <v>0</v>
      </c>
      <c r="M3128" s="1" t="s">
        <v>6922</v>
      </c>
      <c r="U3128" s="1" t="str">
        <f t="shared" si="150"/>
        <v>'963</v>
      </c>
      <c r="AI3128" s="1"/>
      <c r="AM3128" s="1" t="s">
        <v>5676</v>
      </c>
    </row>
    <row r="3129" spans="1:39" x14ac:dyDescent="0.2">
      <c r="A3129" s="1" t="s">
        <v>5678</v>
      </c>
      <c r="B3129" s="1" t="s">
        <v>5679</v>
      </c>
      <c r="C3129" s="57">
        <v>0</v>
      </c>
      <c r="D3129" s="57">
        <v>13297475.99</v>
      </c>
      <c r="E3129" s="58">
        <v>143286852.02000001</v>
      </c>
      <c r="F3129" s="58">
        <v>143259816.40000001</v>
      </c>
      <c r="G3129" s="57">
        <v>143286852.02000001</v>
      </c>
      <c r="H3129" s="57">
        <v>156557292.38999999</v>
      </c>
      <c r="I3129" s="57">
        <v>0</v>
      </c>
      <c r="J3129" s="57">
        <v>13270440.369999999</v>
      </c>
      <c r="K3129" s="57">
        <f t="shared" si="149"/>
        <v>-13270440.369999999</v>
      </c>
      <c r="M3129" s="1" t="s">
        <v>6922</v>
      </c>
      <c r="U3129" s="1" t="str">
        <f t="shared" si="150"/>
        <v>'963</v>
      </c>
      <c r="AI3129" s="1"/>
      <c r="AM3129" s="1" t="s">
        <v>5678</v>
      </c>
    </row>
    <row r="3130" spans="1:39" x14ac:dyDescent="0.2">
      <c r="A3130" s="1" t="s">
        <v>5680</v>
      </c>
      <c r="B3130" s="1" t="s">
        <v>5681</v>
      </c>
      <c r="C3130" s="57">
        <v>0</v>
      </c>
      <c r="D3130" s="57">
        <v>0</v>
      </c>
      <c r="E3130" s="58">
        <v>4229925.84</v>
      </c>
      <c r="F3130" s="58">
        <v>4229925.84</v>
      </c>
      <c r="G3130" s="57">
        <v>4229925.84</v>
      </c>
      <c r="H3130" s="57">
        <v>4229925.84</v>
      </c>
      <c r="I3130" s="57">
        <v>0</v>
      </c>
      <c r="J3130" s="57">
        <v>0</v>
      </c>
      <c r="K3130" s="57">
        <f t="shared" si="149"/>
        <v>0</v>
      </c>
      <c r="M3130" s="1" t="s">
        <v>6922</v>
      </c>
      <c r="U3130" s="1" t="str">
        <f t="shared" si="150"/>
        <v>'963</v>
      </c>
      <c r="AI3130" s="1"/>
      <c r="AM3130" s="1" t="s">
        <v>5680</v>
      </c>
    </row>
    <row r="3131" spans="1:39" x14ac:dyDescent="0.2">
      <c r="A3131" s="1" t="s">
        <v>5682</v>
      </c>
      <c r="B3131" s="1" t="s">
        <v>5683</v>
      </c>
      <c r="C3131" s="57">
        <v>0</v>
      </c>
      <c r="D3131" s="57">
        <v>3471950.38</v>
      </c>
      <c r="E3131" s="58">
        <v>107806420.8</v>
      </c>
      <c r="F3131" s="58">
        <v>107333919.47</v>
      </c>
      <c r="G3131" s="57">
        <v>107806420.8</v>
      </c>
      <c r="H3131" s="57">
        <v>110805869.84999999</v>
      </c>
      <c r="I3131" s="57">
        <v>0</v>
      </c>
      <c r="J3131" s="57">
        <v>2999449.05</v>
      </c>
      <c r="K3131" s="57">
        <f t="shared" si="149"/>
        <v>-2999449.05</v>
      </c>
      <c r="M3131" s="1" t="s">
        <v>6922</v>
      </c>
      <c r="U3131" s="1" t="str">
        <f t="shared" si="150"/>
        <v>'963</v>
      </c>
      <c r="AI3131" s="1"/>
      <c r="AM3131" s="1" t="s">
        <v>5682</v>
      </c>
    </row>
    <row r="3132" spans="1:39" x14ac:dyDescent="0.2">
      <c r="A3132" s="1" t="s">
        <v>5684</v>
      </c>
      <c r="B3132" s="1" t="s">
        <v>5374</v>
      </c>
      <c r="C3132" s="57">
        <v>0</v>
      </c>
      <c r="D3132" s="57">
        <v>0</v>
      </c>
      <c r="E3132" s="58">
        <v>3802900</v>
      </c>
      <c r="F3132" s="58">
        <v>3802900</v>
      </c>
      <c r="G3132" s="57">
        <v>3802900</v>
      </c>
      <c r="H3132" s="57">
        <v>3802900</v>
      </c>
      <c r="I3132" s="57">
        <v>0</v>
      </c>
      <c r="J3132" s="57">
        <v>0</v>
      </c>
      <c r="K3132" s="57">
        <f t="shared" si="149"/>
        <v>0</v>
      </c>
      <c r="M3132" s="1" t="s">
        <v>6922</v>
      </c>
      <c r="U3132" s="1" t="str">
        <f t="shared" si="150"/>
        <v>'963</v>
      </c>
      <c r="AI3132" s="1"/>
      <c r="AM3132" s="1" t="s">
        <v>5684</v>
      </c>
    </row>
    <row r="3133" spans="1:39" x14ac:dyDescent="0.2">
      <c r="A3133" s="1" t="s">
        <v>5685</v>
      </c>
      <c r="B3133" s="1" t="s">
        <v>5376</v>
      </c>
      <c r="C3133" s="57">
        <v>0</v>
      </c>
      <c r="D3133" s="57">
        <v>355863.53</v>
      </c>
      <c r="E3133" s="58">
        <v>112835043.55</v>
      </c>
      <c r="F3133" s="58">
        <v>112654830.02</v>
      </c>
      <c r="G3133" s="57">
        <v>112835043.55</v>
      </c>
      <c r="H3133" s="57">
        <v>113010693.55</v>
      </c>
      <c r="I3133" s="57">
        <v>0</v>
      </c>
      <c r="J3133" s="57">
        <v>175650</v>
      </c>
      <c r="K3133" s="57">
        <f t="shared" si="149"/>
        <v>-175650</v>
      </c>
      <c r="M3133" s="1" t="s">
        <v>6922</v>
      </c>
      <c r="U3133" s="1" t="str">
        <f t="shared" si="150"/>
        <v>'963</v>
      </c>
      <c r="AI3133" s="1"/>
      <c r="AM3133" s="1" t="s">
        <v>5685</v>
      </c>
    </row>
    <row r="3134" spans="1:39" x14ac:dyDescent="0.2">
      <c r="A3134" s="1" t="s">
        <v>5686</v>
      </c>
      <c r="B3134" s="1" t="s">
        <v>5687</v>
      </c>
      <c r="C3134" s="57">
        <v>0</v>
      </c>
      <c r="D3134" s="57">
        <v>10312950.01</v>
      </c>
      <c r="E3134" s="58">
        <v>17030030.670000002</v>
      </c>
      <c r="F3134" s="58">
        <v>15420033.220000001</v>
      </c>
      <c r="G3134" s="57">
        <v>17030030.670000002</v>
      </c>
      <c r="H3134" s="57">
        <v>25732983.23</v>
      </c>
      <c r="I3134" s="57">
        <v>0</v>
      </c>
      <c r="J3134" s="57">
        <v>8702952.5600000005</v>
      </c>
      <c r="K3134" s="57">
        <f t="shared" si="149"/>
        <v>-8702952.5600000005</v>
      </c>
      <c r="M3134" s="1" t="s">
        <v>6922</v>
      </c>
      <c r="U3134" s="1" t="str">
        <f t="shared" si="150"/>
        <v>'963</v>
      </c>
      <c r="AI3134" s="1"/>
      <c r="AM3134" s="1" t="s">
        <v>5686</v>
      </c>
    </row>
    <row r="3135" spans="1:39" x14ac:dyDescent="0.2">
      <c r="A3135" s="1" t="s">
        <v>5688</v>
      </c>
      <c r="B3135" s="1" t="s">
        <v>5689</v>
      </c>
      <c r="C3135" s="57">
        <v>0</v>
      </c>
      <c r="D3135" s="57">
        <v>2855892.52</v>
      </c>
      <c r="E3135" s="58">
        <v>10210410.890000001</v>
      </c>
      <c r="F3135" s="58">
        <v>11425418.99</v>
      </c>
      <c r="G3135" s="57">
        <v>10210410.890000001</v>
      </c>
      <c r="H3135" s="57">
        <v>14281311.51</v>
      </c>
      <c r="I3135" s="57">
        <v>0</v>
      </c>
      <c r="J3135" s="57">
        <v>4070900.62</v>
      </c>
      <c r="K3135" s="57">
        <f t="shared" si="149"/>
        <v>-4070900.62</v>
      </c>
      <c r="M3135" s="1" t="s">
        <v>6922</v>
      </c>
      <c r="U3135" s="1" t="str">
        <f t="shared" si="150"/>
        <v>'963</v>
      </c>
      <c r="AI3135" s="1"/>
      <c r="AM3135" s="1" t="s">
        <v>5688</v>
      </c>
    </row>
    <row r="3136" spans="1:39" x14ac:dyDescent="0.2">
      <c r="A3136" s="1" t="s">
        <v>5690</v>
      </c>
      <c r="B3136" s="1" t="s">
        <v>5691</v>
      </c>
      <c r="C3136" s="57">
        <v>0</v>
      </c>
      <c r="D3136" s="57">
        <v>11048623.32</v>
      </c>
      <c r="E3136" s="58">
        <v>4398168.3499999996</v>
      </c>
      <c r="F3136" s="58">
        <v>95835.67</v>
      </c>
      <c r="G3136" s="57">
        <v>4398168.3499999996</v>
      </c>
      <c r="H3136" s="57">
        <v>11144458.99</v>
      </c>
      <c r="I3136" s="57">
        <v>0</v>
      </c>
      <c r="J3136" s="57">
        <v>6746290.6399999997</v>
      </c>
      <c r="K3136" s="57">
        <f t="shared" si="149"/>
        <v>-6746290.6399999997</v>
      </c>
      <c r="M3136" s="1" t="s">
        <v>6922</v>
      </c>
      <c r="U3136" s="1" t="str">
        <f t="shared" si="150"/>
        <v>'965</v>
      </c>
      <c r="AI3136" s="1"/>
      <c r="AM3136" s="1" t="s">
        <v>5690</v>
      </c>
    </row>
    <row r="3137" spans="1:39" x14ac:dyDescent="0.2">
      <c r="A3137" s="1" t="s">
        <v>5692</v>
      </c>
      <c r="B3137" s="1" t="s">
        <v>5693</v>
      </c>
      <c r="C3137" s="57">
        <v>0</v>
      </c>
      <c r="D3137" s="57">
        <v>29917137.600000001</v>
      </c>
      <c r="E3137" s="58">
        <v>29571694.52</v>
      </c>
      <c r="F3137" s="58">
        <v>25530469.879999999</v>
      </c>
      <c r="G3137" s="57">
        <v>29571694.52</v>
      </c>
      <c r="H3137" s="57">
        <v>55447607.479999997</v>
      </c>
      <c r="I3137" s="57">
        <v>0</v>
      </c>
      <c r="J3137" s="57">
        <v>25875912.960000001</v>
      </c>
      <c r="K3137" s="57">
        <f t="shared" si="149"/>
        <v>-25875912.960000001</v>
      </c>
      <c r="M3137" s="1" t="s">
        <v>6922</v>
      </c>
      <c r="U3137" s="1" t="str">
        <f t="shared" si="150"/>
        <v>'965</v>
      </c>
      <c r="AI3137" s="1"/>
      <c r="AM3137" s="1" t="s">
        <v>5692</v>
      </c>
    </row>
    <row r="3138" spans="1:39" x14ac:dyDescent="0.2">
      <c r="A3138" s="1" t="s">
        <v>6434</v>
      </c>
      <c r="B3138" s="1" t="s">
        <v>6435</v>
      </c>
      <c r="C3138" s="57">
        <v>0</v>
      </c>
      <c r="D3138" s="57">
        <v>7823.32</v>
      </c>
      <c r="E3138" s="58">
        <v>7823.32</v>
      </c>
      <c r="F3138" s="58">
        <v>0</v>
      </c>
      <c r="G3138" s="57">
        <v>7823.32</v>
      </c>
      <c r="H3138" s="57">
        <v>7823.32</v>
      </c>
      <c r="I3138" s="57">
        <v>0</v>
      </c>
      <c r="J3138" s="57">
        <v>0</v>
      </c>
      <c r="K3138" s="57">
        <f t="shared" si="149"/>
        <v>0</v>
      </c>
      <c r="M3138" s="1" t="s">
        <v>6922</v>
      </c>
      <c r="U3138" s="1" t="str">
        <f t="shared" si="150"/>
        <v>'965</v>
      </c>
      <c r="AI3138" s="1"/>
      <c r="AM3138" s="1" t="e">
        <v>#N/A</v>
      </c>
    </row>
    <row r="3139" spans="1:39" x14ac:dyDescent="0.2">
      <c r="A3139" s="1" t="s">
        <v>5694</v>
      </c>
      <c r="B3139" s="1" t="s">
        <v>5695</v>
      </c>
      <c r="C3139" s="57">
        <v>0</v>
      </c>
      <c r="D3139" s="57">
        <v>76278805.540000007</v>
      </c>
      <c r="E3139" s="58">
        <v>35133283.710000001</v>
      </c>
      <c r="F3139" s="58">
        <v>13710725.890000001</v>
      </c>
      <c r="G3139" s="57">
        <v>35133283.710000001</v>
      </c>
      <c r="H3139" s="57">
        <v>89989531.430000007</v>
      </c>
      <c r="I3139" s="57">
        <v>0</v>
      </c>
      <c r="J3139" s="57">
        <v>54856247.719999999</v>
      </c>
      <c r="K3139" s="57">
        <f t="shared" si="149"/>
        <v>-54856247.719999999</v>
      </c>
      <c r="M3139" s="1" t="s">
        <v>6922</v>
      </c>
      <c r="U3139" s="1" t="str">
        <f t="shared" si="150"/>
        <v>'965</v>
      </c>
      <c r="AI3139" s="1"/>
      <c r="AM3139" s="1" t="s">
        <v>5694</v>
      </c>
    </row>
    <row r="3140" spans="1:39" x14ac:dyDescent="0.2">
      <c r="A3140" s="1" t="s">
        <v>5696</v>
      </c>
      <c r="B3140" s="1" t="s">
        <v>5697</v>
      </c>
      <c r="C3140" s="57">
        <v>0</v>
      </c>
      <c r="D3140" s="57">
        <v>16037.8</v>
      </c>
      <c r="E3140" s="58">
        <v>107125.34</v>
      </c>
      <c r="F3140" s="58">
        <v>97396.07</v>
      </c>
      <c r="G3140" s="57">
        <v>107125.34</v>
      </c>
      <c r="H3140" s="57">
        <v>113433.87</v>
      </c>
      <c r="I3140" s="57">
        <v>0</v>
      </c>
      <c r="J3140" s="57">
        <v>6308.53</v>
      </c>
      <c r="K3140" s="57">
        <f t="shared" si="149"/>
        <v>-6308.53</v>
      </c>
      <c r="M3140" s="1" t="s">
        <v>6922</v>
      </c>
      <c r="U3140" s="1" t="str">
        <f t="shared" si="150"/>
        <v>'965</v>
      </c>
      <c r="AI3140" s="1"/>
      <c r="AM3140" s="1" t="s">
        <v>5696</v>
      </c>
    </row>
    <row r="3141" spans="1:39" x14ac:dyDescent="0.2">
      <c r="A3141" s="1" t="s">
        <v>6436</v>
      </c>
      <c r="B3141" s="1" t="s">
        <v>6437</v>
      </c>
      <c r="C3141" s="57">
        <v>0</v>
      </c>
      <c r="D3141" s="57">
        <v>178114.04</v>
      </c>
      <c r="E3141" s="58">
        <v>0</v>
      </c>
      <c r="F3141" s="58">
        <v>-178114.04</v>
      </c>
      <c r="G3141" s="57">
        <v>0</v>
      </c>
      <c r="H3141" s="57">
        <v>0</v>
      </c>
      <c r="I3141" s="57">
        <v>0</v>
      </c>
      <c r="J3141" s="57">
        <v>0</v>
      </c>
      <c r="K3141" s="57">
        <f t="shared" si="149"/>
        <v>0</v>
      </c>
      <c r="M3141" s="1" t="s">
        <v>6922</v>
      </c>
      <c r="U3141" s="1" t="str">
        <f t="shared" si="150"/>
        <v>'968</v>
      </c>
      <c r="AI3141" s="1"/>
      <c r="AM3141" s="1" t="e">
        <v>#N/A</v>
      </c>
    </row>
    <row r="3142" spans="1:39" x14ac:dyDescent="0.2">
      <c r="A3142" s="1" t="s">
        <v>6438</v>
      </c>
      <c r="B3142" s="1" t="s">
        <v>6439</v>
      </c>
      <c r="C3142" s="57">
        <v>0</v>
      </c>
      <c r="D3142" s="57">
        <v>178840.36</v>
      </c>
      <c r="E3142" s="58">
        <v>0</v>
      </c>
      <c r="F3142" s="58">
        <v>-178840.36</v>
      </c>
      <c r="G3142" s="57">
        <v>0</v>
      </c>
      <c r="H3142" s="57">
        <v>0</v>
      </c>
      <c r="I3142" s="57">
        <v>0</v>
      </c>
      <c r="J3142" s="57">
        <v>0</v>
      </c>
      <c r="K3142" s="57">
        <f t="shared" si="149"/>
        <v>0</v>
      </c>
      <c r="M3142" s="1" t="s">
        <v>6922</v>
      </c>
      <c r="U3142" s="1" t="str">
        <f t="shared" si="150"/>
        <v>'968</v>
      </c>
      <c r="AI3142" s="1"/>
      <c r="AM3142" s="1" t="e">
        <v>#N/A</v>
      </c>
    </row>
    <row r="3143" spans="1:39" x14ac:dyDescent="0.2">
      <c r="A3143" s="1" t="s">
        <v>5698</v>
      </c>
      <c r="B3143" s="1" t="s">
        <v>5699</v>
      </c>
      <c r="C3143" s="57">
        <v>0</v>
      </c>
      <c r="D3143" s="57">
        <v>2222270.7000000002</v>
      </c>
      <c r="E3143" s="58">
        <v>691480.58</v>
      </c>
      <c r="F3143" s="58">
        <v>696656.64</v>
      </c>
      <c r="G3143" s="57">
        <v>691480.58</v>
      </c>
      <c r="H3143" s="57">
        <v>2918927.34</v>
      </c>
      <c r="I3143" s="57">
        <v>0</v>
      </c>
      <c r="J3143" s="57">
        <v>2227446.7599999998</v>
      </c>
      <c r="K3143" s="57">
        <f t="shared" ref="K3143:K3206" si="151">I3143-J3143</f>
        <v>-2227446.7599999998</v>
      </c>
      <c r="M3143" s="1" t="s">
        <v>6922</v>
      </c>
      <c r="U3143" s="1" t="str">
        <f t="shared" ref="U3143:U3206" si="152">LEFT(A3143,4)</f>
        <v>'980</v>
      </c>
      <c r="AI3143" s="1"/>
      <c r="AM3143" s="1" t="s">
        <v>5698</v>
      </c>
    </row>
    <row r="3144" spans="1:39" x14ac:dyDescent="0.2">
      <c r="A3144" s="1" t="s">
        <v>5700</v>
      </c>
      <c r="B3144" s="1" t="s">
        <v>5701</v>
      </c>
      <c r="C3144" s="57">
        <v>0</v>
      </c>
      <c r="D3144" s="57">
        <v>99548.57</v>
      </c>
      <c r="E3144" s="58">
        <v>0</v>
      </c>
      <c r="F3144" s="58">
        <v>0</v>
      </c>
      <c r="G3144" s="57">
        <v>0</v>
      </c>
      <c r="H3144" s="57">
        <v>99548.57</v>
      </c>
      <c r="I3144" s="57">
        <v>0</v>
      </c>
      <c r="J3144" s="57">
        <v>99548.57</v>
      </c>
      <c r="K3144" s="57">
        <f t="shared" si="151"/>
        <v>-99548.57</v>
      </c>
      <c r="M3144" s="1" t="s">
        <v>6922</v>
      </c>
      <c r="U3144" s="1" t="str">
        <f t="shared" si="152"/>
        <v>'980</v>
      </c>
      <c r="AI3144" s="1"/>
      <c r="AM3144" s="1" t="s">
        <v>5700</v>
      </c>
    </row>
    <row r="3145" spans="1:39" x14ac:dyDescent="0.2">
      <c r="A3145" s="1" t="s">
        <v>5702</v>
      </c>
      <c r="B3145" s="1" t="s">
        <v>5703</v>
      </c>
      <c r="C3145" s="57">
        <v>0</v>
      </c>
      <c r="D3145" s="57">
        <v>5475509.1799999997</v>
      </c>
      <c r="E3145" s="58">
        <v>1261171.18</v>
      </c>
      <c r="F3145" s="58">
        <v>870029.69</v>
      </c>
      <c r="G3145" s="57">
        <v>1261171.18</v>
      </c>
      <c r="H3145" s="57">
        <v>6345538.8700000001</v>
      </c>
      <c r="I3145" s="57">
        <v>0</v>
      </c>
      <c r="J3145" s="57">
        <v>5084367.6900000004</v>
      </c>
      <c r="K3145" s="57">
        <f t="shared" si="151"/>
        <v>-5084367.6900000004</v>
      </c>
      <c r="M3145" s="1" t="s">
        <v>6922</v>
      </c>
      <c r="U3145" s="1" t="str">
        <f t="shared" si="152"/>
        <v>'980</v>
      </c>
      <c r="AI3145" s="1"/>
      <c r="AM3145" s="1" t="s">
        <v>5702</v>
      </c>
    </row>
    <row r="3146" spans="1:39" x14ac:dyDescent="0.2">
      <c r="A3146" s="1" t="s">
        <v>5704</v>
      </c>
      <c r="B3146" s="1" t="s">
        <v>5705</v>
      </c>
      <c r="C3146" s="57">
        <v>0</v>
      </c>
      <c r="D3146" s="57">
        <v>192798.06</v>
      </c>
      <c r="E3146" s="58">
        <v>0.02</v>
      </c>
      <c r="F3146" s="58">
        <v>25383.83</v>
      </c>
      <c r="G3146" s="57">
        <v>0.02</v>
      </c>
      <c r="H3146" s="57">
        <v>218181.89</v>
      </c>
      <c r="I3146" s="57">
        <v>0</v>
      </c>
      <c r="J3146" s="57">
        <v>218181.87</v>
      </c>
      <c r="K3146" s="57">
        <f t="shared" si="151"/>
        <v>-218181.87</v>
      </c>
      <c r="M3146" s="1" t="s">
        <v>6922</v>
      </c>
      <c r="U3146" s="1" t="str">
        <f t="shared" si="152"/>
        <v>'980</v>
      </c>
      <c r="AI3146" s="1"/>
      <c r="AM3146" s="1" t="s">
        <v>5704</v>
      </c>
    </row>
    <row r="3147" spans="1:39" x14ac:dyDescent="0.2">
      <c r="A3147" s="1" t="s">
        <v>5706</v>
      </c>
      <c r="B3147" s="1" t="s">
        <v>5707</v>
      </c>
      <c r="C3147" s="57">
        <v>0</v>
      </c>
      <c r="D3147" s="57">
        <v>147.5</v>
      </c>
      <c r="E3147" s="58">
        <v>22.96</v>
      </c>
      <c r="F3147" s="58">
        <v>55.05</v>
      </c>
      <c r="G3147" s="57">
        <v>22.96</v>
      </c>
      <c r="H3147" s="57">
        <v>202.55</v>
      </c>
      <c r="I3147" s="57">
        <v>0</v>
      </c>
      <c r="J3147" s="57">
        <v>179.59</v>
      </c>
      <c r="K3147" s="57">
        <f t="shared" si="151"/>
        <v>-179.59</v>
      </c>
      <c r="M3147" s="1" t="s">
        <v>6922</v>
      </c>
      <c r="U3147" s="1" t="str">
        <f t="shared" si="152"/>
        <v>'980</v>
      </c>
      <c r="AI3147" s="1"/>
      <c r="AM3147" s="1" t="s">
        <v>5706</v>
      </c>
    </row>
    <row r="3148" spans="1:39" x14ac:dyDescent="0.2">
      <c r="A3148" s="1" t="s">
        <v>5708</v>
      </c>
      <c r="B3148" s="1" t="s">
        <v>5709</v>
      </c>
      <c r="C3148" s="57">
        <v>0</v>
      </c>
      <c r="D3148" s="57">
        <v>1408589.07</v>
      </c>
      <c r="E3148" s="58">
        <v>588167.18999999994</v>
      </c>
      <c r="F3148" s="58">
        <v>801755.19</v>
      </c>
      <c r="G3148" s="57">
        <v>588167.18999999994</v>
      </c>
      <c r="H3148" s="57">
        <v>2210344.2599999998</v>
      </c>
      <c r="I3148" s="57">
        <v>0</v>
      </c>
      <c r="J3148" s="57">
        <v>1622177.07</v>
      </c>
      <c r="K3148" s="57">
        <f t="shared" si="151"/>
        <v>-1622177.07</v>
      </c>
      <c r="M3148" s="1" t="s">
        <v>6922</v>
      </c>
      <c r="U3148" s="1" t="str">
        <f t="shared" si="152"/>
        <v>'980</v>
      </c>
      <c r="AI3148" s="1"/>
      <c r="AM3148" s="1" t="s">
        <v>5708</v>
      </c>
    </row>
    <row r="3149" spans="1:39" x14ac:dyDescent="0.2">
      <c r="A3149" s="1" t="s">
        <v>5710</v>
      </c>
      <c r="B3149" s="1" t="s">
        <v>5711</v>
      </c>
      <c r="C3149" s="57">
        <v>0</v>
      </c>
      <c r="D3149" s="57">
        <v>93285.54</v>
      </c>
      <c r="E3149" s="58">
        <v>13936.87</v>
      </c>
      <c r="F3149" s="58">
        <v>6353.43</v>
      </c>
      <c r="G3149" s="57">
        <v>13936.87</v>
      </c>
      <c r="H3149" s="57">
        <v>99638.97</v>
      </c>
      <c r="I3149" s="57">
        <v>0</v>
      </c>
      <c r="J3149" s="57">
        <v>85702.1</v>
      </c>
      <c r="K3149" s="57">
        <f t="shared" si="151"/>
        <v>-85702.1</v>
      </c>
      <c r="M3149" s="1" t="s">
        <v>6922</v>
      </c>
      <c r="U3149" s="1" t="str">
        <f t="shared" si="152"/>
        <v>'980</v>
      </c>
      <c r="AI3149" s="1"/>
      <c r="AM3149" s="1" t="s">
        <v>5710</v>
      </c>
    </row>
    <row r="3150" spans="1:39" x14ac:dyDescent="0.2">
      <c r="A3150" s="1" t="s">
        <v>5712</v>
      </c>
      <c r="B3150" s="1" t="s">
        <v>5713</v>
      </c>
      <c r="C3150" s="57">
        <v>0</v>
      </c>
      <c r="D3150" s="57">
        <v>2393908.15</v>
      </c>
      <c r="E3150" s="58">
        <v>566740.65</v>
      </c>
      <c r="F3150" s="58">
        <v>945483.56</v>
      </c>
      <c r="G3150" s="57">
        <v>566740.65</v>
      </c>
      <c r="H3150" s="57">
        <v>3339391.71</v>
      </c>
      <c r="I3150" s="57">
        <v>0</v>
      </c>
      <c r="J3150" s="57">
        <v>2772651.06</v>
      </c>
      <c r="K3150" s="57">
        <f t="shared" si="151"/>
        <v>-2772651.06</v>
      </c>
      <c r="M3150" s="1" t="s">
        <v>6922</v>
      </c>
      <c r="U3150" s="1" t="str">
        <f t="shared" si="152"/>
        <v>'980</v>
      </c>
      <c r="AI3150" s="1"/>
      <c r="AM3150" s="1" t="s">
        <v>5712</v>
      </c>
    </row>
    <row r="3151" spans="1:39" x14ac:dyDescent="0.2">
      <c r="A3151" s="1" t="s">
        <v>5714</v>
      </c>
      <c r="B3151" s="1" t="s">
        <v>5715</v>
      </c>
      <c r="C3151" s="57">
        <v>0</v>
      </c>
      <c r="D3151" s="57">
        <v>141496.03</v>
      </c>
      <c r="E3151" s="58">
        <v>56980.35</v>
      </c>
      <c r="F3151" s="58">
        <v>31211.73</v>
      </c>
      <c r="G3151" s="57">
        <v>56980.35</v>
      </c>
      <c r="H3151" s="57">
        <v>172707.76</v>
      </c>
      <c r="I3151" s="57">
        <v>0</v>
      </c>
      <c r="J3151" s="57">
        <v>115727.41</v>
      </c>
      <c r="K3151" s="57">
        <f t="shared" si="151"/>
        <v>-115727.41</v>
      </c>
      <c r="M3151" s="1" t="s">
        <v>6922</v>
      </c>
      <c r="U3151" s="1" t="str">
        <f t="shared" si="152"/>
        <v>'980</v>
      </c>
      <c r="AI3151" s="1"/>
      <c r="AM3151" s="1" t="s">
        <v>5714</v>
      </c>
    </row>
    <row r="3152" spans="1:39" x14ac:dyDescent="0.2">
      <c r="A3152" s="1" t="s">
        <v>5716</v>
      </c>
      <c r="B3152" s="1" t="s">
        <v>5717</v>
      </c>
      <c r="C3152" s="57">
        <v>0</v>
      </c>
      <c r="D3152" s="57">
        <v>5006391.68</v>
      </c>
      <c r="E3152" s="58">
        <v>184833.74</v>
      </c>
      <c r="F3152" s="58">
        <v>-145179.6</v>
      </c>
      <c r="G3152" s="57">
        <v>184833.74</v>
      </c>
      <c r="H3152" s="57">
        <v>4861212.08</v>
      </c>
      <c r="I3152" s="57">
        <v>0</v>
      </c>
      <c r="J3152" s="57">
        <v>4676378.34</v>
      </c>
      <c r="K3152" s="57">
        <f t="shared" si="151"/>
        <v>-4676378.34</v>
      </c>
      <c r="M3152" s="1" t="s">
        <v>6922</v>
      </c>
      <c r="U3152" s="1" t="str">
        <f t="shared" si="152"/>
        <v>'980</v>
      </c>
      <c r="AI3152" s="1"/>
      <c r="AM3152" s="1" t="s">
        <v>5716</v>
      </c>
    </row>
    <row r="3153" spans="1:39" x14ac:dyDescent="0.2">
      <c r="A3153" s="1" t="s">
        <v>5718</v>
      </c>
      <c r="B3153" s="1" t="s">
        <v>5719</v>
      </c>
      <c r="C3153" s="57">
        <v>0</v>
      </c>
      <c r="D3153" s="57">
        <v>0</v>
      </c>
      <c r="E3153" s="58">
        <v>97.29</v>
      </c>
      <c r="F3153" s="58">
        <v>120.91</v>
      </c>
      <c r="G3153" s="57">
        <v>97.29</v>
      </c>
      <c r="H3153" s="57">
        <v>120.91</v>
      </c>
      <c r="I3153" s="57">
        <v>0</v>
      </c>
      <c r="J3153" s="57">
        <v>23.62</v>
      </c>
      <c r="K3153" s="57">
        <f t="shared" si="151"/>
        <v>-23.62</v>
      </c>
      <c r="M3153" s="1" t="s">
        <v>6922</v>
      </c>
      <c r="U3153" s="1" t="str">
        <f t="shared" si="152"/>
        <v>'980</v>
      </c>
      <c r="AI3153" s="1"/>
      <c r="AM3153" s="1" t="s">
        <v>5718</v>
      </c>
    </row>
    <row r="3154" spans="1:39" x14ac:dyDescent="0.2">
      <c r="A3154" s="1" t="s">
        <v>5720</v>
      </c>
      <c r="B3154" s="1" t="s">
        <v>5721</v>
      </c>
      <c r="C3154" s="57">
        <v>0</v>
      </c>
      <c r="D3154" s="57">
        <v>172.29</v>
      </c>
      <c r="E3154" s="58">
        <v>755.19</v>
      </c>
      <c r="F3154" s="58">
        <v>1219.29</v>
      </c>
      <c r="G3154" s="57">
        <v>755.19</v>
      </c>
      <c r="H3154" s="57">
        <v>1391.58</v>
      </c>
      <c r="I3154" s="57">
        <v>0</v>
      </c>
      <c r="J3154" s="57">
        <v>636.39</v>
      </c>
      <c r="K3154" s="57">
        <f t="shared" si="151"/>
        <v>-636.39</v>
      </c>
      <c r="M3154" s="1" t="s">
        <v>6922</v>
      </c>
      <c r="U3154" s="1" t="str">
        <f t="shared" si="152"/>
        <v>'980</v>
      </c>
      <c r="AI3154" s="1"/>
      <c r="AM3154" s="1" t="s">
        <v>5720</v>
      </c>
    </row>
    <row r="3155" spans="1:39" x14ac:dyDescent="0.2">
      <c r="A3155" s="1" t="s">
        <v>5722</v>
      </c>
      <c r="B3155" s="1" t="s">
        <v>5719</v>
      </c>
      <c r="C3155" s="57">
        <v>0</v>
      </c>
      <c r="D3155" s="57">
        <v>336.79</v>
      </c>
      <c r="E3155" s="58">
        <v>1158.99</v>
      </c>
      <c r="F3155" s="58">
        <v>5569.74</v>
      </c>
      <c r="G3155" s="57">
        <v>1158.99</v>
      </c>
      <c r="H3155" s="57">
        <v>5906.53</v>
      </c>
      <c r="I3155" s="57">
        <v>0</v>
      </c>
      <c r="J3155" s="57">
        <v>4747.54</v>
      </c>
      <c r="K3155" s="57">
        <f t="shared" si="151"/>
        <v>-4747.54</v>
      </c>
      <c r="M3155" s="1" t="s">
        <v>6922</v>
      </c>
      <c r="U3155" s="1" t="str">
        <f t="shared" si="152"/>
        <v>'980</v>
      </c>
      <c r="AI3155" s="1"/>
      <c r="AM3155" s="1" t="s">
        <v>5722</v>
      </c>
    </row>
    <row r="3156" spans="1:39" x14ac:dyDescent="0.2">
      <c r="A3156" s="1" t="s">
        <v>5723</v>
      </c>
      <c r="B3156" s="1" t="s">
        <v>5724</v>
      </c>
      <c r="C3156" s="57">
        <v>0</v>
      </c>
      <c r="D3156" s="57">
        <v>897471.06</v>
      </c>
      <c r="E3156" s="58">
        <v>38886.04</v>
      </c>
      <c r="F3156" s="58">
        <v>568258.05000000005</v>
      </c>
      <c r="G3156" s="57">
        <v>38886.04</v>
      </c>
      <c r="H3156" s="57">
        <v>1465729.11</v>
      </c>
      <c r="I3156" s="57">
        <v>0</v>
      </c>
      <c r="J3156" s="57">
        <v>1426843.07</v>
      </c>
      <c r="K3156" s="57">
        <f t="shared" si="151"/>
        <v>-1426843.07</v>
      </c>
      <c r="M3156" s="1" t="s">
        <v>6922</v>
      </c>
      <c r="U3156" s="1" t="str">
        <f t="shared" si="152"/>
        <v>'980</v>
      </c>
      <c r="AI3156" s="1"/>
      <c r="AM3156" s="1" t="s">
        <v>5723</v>
      </c>
    </row>
    <row r="3157" spans="1:39" x14ac:dyDescent="0.2">
      <c r="A3157" s="1" t="s">
        <v>5725</v>
      </c>
      <c r="B3157" s="1" t="s">
        <v>5726</v>
      </c>
      <c r="C3157" s="57">
        <v>0</v>
      </c>
      <c r="D3157" s="57">
        <v>14294.02</v>
      </c>
      <c r="E3157" s="58">
        <v>13023.84</v>
      </c>
      <c r="F3157" s="58">
        <v>22504.52</v>
      </c>
      <c r="G3157" s="57">
        <v>13023.84</v>
      </c>
      <c r="H3157" s="57">
        <v>36798.54</v>
      </c>
      <c r="I3157" s="57">
        <v>0</v>
      </c>
      <c r="J3157" s="57">
        <v>23774.7</v>
      </c>
      <c r="K3157" s="57">
        <f t="shared" si="151"/>
        <v>-23774.7</v>
      </c>
      <c r="M3157" s="1" t="s">
        <v>6922</v>
      </c>
      <c r="U3157" s="1" t="str">
        <f t="shared" si="152"/>
        <v>'980</v>
      </c>
      <c r="AI3157" s="1"/>
      <c r="AM3157" s="1" t="s">
        <v>5725</v>
      </c>
    </row>
    <row r="3158" spans="1:39" x14ac:dyDescent="0.2">
      <c r="A3158" s="1" t="s">
        <v>5727</v>
      </c>
      <c r="B3158" s="1" t="s">
        <v>5728</v>
      </c>
      <c r="C3158" s="57">
        <v>0</v>
      </c>
      <c r="D3158" s="57">
        <v>1222788.3400000001</v>
      </c>
      <c r="E3158" s="58">
        <v>6949.74</v>
      </c>
      <c r="F3158" s="58">
        <v>-950</v>
      </c>
      <c r="G3158" s="57">
        <v>6949.74</v>
      </c>
      <c r="H3158" s="57">
        <v>1221838.3400000001</v>
      </c>
      <c r="I3158" s="57">
        <v>0</v>
      </c>
      <c r="J3158" s="57">
        <v>1214888.6000000001</v>
      </c>
      <c r="K3158" s="57">
        <f t="shared" si="151"/>
        <v>-1214888.6000000001</v>
      </c>
      <c r="M3158" s="1" t="s">
        <v>6922</v>
      </c>
      <c r="U3158" s="1" t="str">
        <f t="shared" si="152"/>
        <v>'982</v>
      </c>
      <c r="AI3158" s="1"/>
      <c r="AM3158" s="1" t="s">
        <v>5727</v>
      </c>
    </row>
    <row r="3159" spans="1:39" x14ac:dyDescent="0.2">
      <c r="A3159" s="1" t="s">
        <v>5729</v>
      </c>
      <c r="B3159" s="1" t="s">
        <v>5730</v>
      </c>
      <c r="C3159" s="57">
        <v>0</v>
      </c>
      <c r="D3159" s="57">
        <v>136714.13</v>
      </c>
      <c r="E3159" s="58">
        <v>0</v>
      </c>
      <c r="F3159" s="58">
        <v>0</v>
      </c>
      <c r="G3159" s="57">
        <v>0</v>
      </c>
      <c r="H3159" s="57">
        <v>136714.13</v>
      </c>
      <c r="I3159" s="57">
        <v>0</v>
      </c>
      <c r="J3159" s="57">
        <v>136714.13</v>
      </c>
      <c r="K3159" s="57">
        <f t="shared" si="151"/>
        <v>-136714.13</v>
      </c>
      <c r="M3159" s="1" t="s">
        <v>6922</v>
      </c>
      <c r="U3159" s="1" t="str">
        <f t="shared" si="152"/>
        <v>'982</v>
      </c>
      <c r="AI3159" s="1"/>
      <c r="AM3159" s="1" t="s">
        <v>5729</v>
      </c>
    </row>
    <row r="3160" spans="1:39" x14ac:dyDescent="0.2">
      <c r="A3160" s="1" t="s">
        <v>5731</v>
      </c>
      <c r="B3160" s="1" t="s">
        <v>5732</v>
      </c>
      <c r="C3160" s="57">
        <v>0</v>
      </c>
      <c r="D3160" s="57">
        <v>1112.22</v>
      </c>
      <c r="E3160" s="58">
        <v>25.03</v>
      </c>
      <c r="F3160" s="58">
        <v>0</v>
      </c>
      <c r="G3160" s="57">
        <v>25.03</v>
      </c>
      <c r="H3160" s="57">
        <v>1112.22</v>
      </c>
      <c r="I3160" s="57">
        <v>0</v>
      </c>
      <c r="J3160" s="57">
        <v>1087.19</v>
      </c>
      <c r="K3160" s="57">
        <f t="shared" si="151"/>
        <v>-1087.19</v>
      </c>
      <c r="M3160" s="1" t="s">
        <v>6922</v>
      </c>
      <c r="U3160" s="1" t="str">
        <f t="shared" si="152"/>
        <v>'982</v>
      </c>
      <c r="AI3160" s="1"/>
      <c r="AM3160" s="1" t="s">
        <v>5731</v>
      </c>
    </row>
    <row r="3161" spans="1:39" x14ac:dyDescent="0.2">
      <c r="A3161" s="1" t="s">
        <v>5733</v>
      </c>
      <c r="B3161" s="1" t="s">
        <v>5734</v>
      </c>
      <c r="C3161" s="57">
        <v>0</v>
      </c>
      <c r="D3161" s="57">
        <v>4392.97</v>
      </c>
      <c r="E3161" s="58">
        <v>0</v>
      </c>
      <c r="F3161" s="58">
        <v>0</v>
      </c>
      <c r="G3161" s="57">
        <v>0</v>
      </c>
      <c r="H3161" s="57">
        <v>4392.97</v>
      </c>
      <c r="I3161" s="57">
        <v>0</v>
      </c>
      <c r="J3161" s="57">
        <v>4392.97</v>
      </c>
      <c r="K3161" s="57">
        <f t="shared" si="151"/>
        <v>-4392.97</v>
      </c>
      <c r="M3161" s="1" t="s">
        <v>6922</v>
      </c>
      <c r="U3161" s="1" t="str">
        <f t="shared" si="152"/>
        <v>'982</v>
      </c>
      <c r="AI3161" s="1"/>
      <c r="AM3161" s="1" t="s">
        <v>5733</v>
      </c>
    </row>
    <row r="3162" spans="1:39" x14ac:dyDescent="0.2">
      <c r="A3162" s="1" t="s">
        <v>5735</v>
      </c>
      <c r="B3162" s="1" t="s">
        <v>5736</v>
      </c>
      <c r="C3162" s="57">
        <v>0</v>
      </c>
      <c r="D3162" s="57">
        <v>23.37</v>
      </c>
      <c r="E3162" s="58">
        <v>0</v>
      </c>
      <c r="F3162" s="58">
        <v>0</v>
      </c>
      <c r="G3162" s="57">
        <v>0</v>
      </c>
      <c r="H3162" s="57">
        <v>23.37</v>
      </c>
      <c r="I3162" s="57">
        <v>0</v>
      </c>
      <c r="J3162" s="57">
        <v>23.37</v>
      </c>
      <c r="K3162" s="57">
        <f t="shared" si="151"/>
        <v>-23.37</v>
      </c>
      <c r="M3162" s="1" t="s">
        <v>6922</v>
      </c>
      <c r="U3162" s="1" t="str">
        <f t="shared" si="152"/>
        <v>'982</v>
      </c>
      <c r="AI3162" s="1"/>
      <c r="AM3162" s="1" t="s">
        <v>5735</v>
      </c>
    </row>
    <row r="3163" spans="1:39" x14ac:dyDescent="0.2">
      <c r="A3163" s="1" t="s">
        <v>5737</v>
      </c>
      <c r="B3163" s="1" t="s">
        <v>5738</v>
      </c>
      <c r="C3163" s="57">
        <v>0</v>
      </c>
      <c r="D3163" s="57">
        <v>15667.18</v>
      </c>
      <c r="E3163" s="58">
        <v>9045.73</v>
      </c>
      <c r="F3163" s="58">
        <v>8558.92</v>
      </c>
      <c r="G3163" s="57">
        <v>9045.73</v>
      </c>
      <c r="H3163" s="57">
        <v>24226.1</v>
      </c>
      <c r="I3163" s="57">
        <v>0</v>
      </c>
      <c r="J3163" s="57">
        <v>15180.37</v>
      </c>
      <c r="K3163" s="57">
        <f t="shared" si="151"/>
        <v>-15180.37</v>
      </c>
      <c r="M3163" s="1" t="s">
        <v>6922</v>
      </c>
      <c r="U3163" s="1" t="str">
        <f t="shared" si="152"/>
        <v>'982</v>
      </c>
      <c r="AI3163" s="1"/>
      <c r="AM3163" s="1" t="s">
        <v>5737</v>
      </c>
    </row>
    <row r="3164" spans="1:39" x14ac:dyDescent="0.2">
      <c r="A3164" s="1" t="s">
        <v>5739</v>
      </c>
      <c r="B3164" s="1" t="s">
        <v>5740</v>
      </c>
      <c r="C3164" s="57">
        <v>0</v>
      </c>
      <c r="D3164" s="57">
        <v>1710</v>
      </c>
      <c r="E3164" s="58">
        <v>150</v>
      </c>
      <c r="F3164" s="58">
        <v>0</v>
      </c>
      <c r="G3164" s="57">
        <v>150</v>
      </c>
      <c r="H3164" s="57">
        <v>1710</v>
      </c>
      <c r="I3164" s="57">
        <v>0</v>
      </c>
      <c r="J3164" s="57">
        <v>1560</v>
      </c>
      <c r="K3164" s="57">
        <f t="shared" si="151"/>
        <v>-1560</v>
      </c>
      <c r="M3164" s="1" t="s">
        <v>6922</v>
      </c>
      <c r="U3164" s="1" t="str">
        <f t="shared" si="152"/>
        <v>'982</v>
      </c>
      <c r="AI3164" s="1"/>
      <c r="AM3164" s="1" t="s">
        <v>5739</v>
      </c>
    </row>
    <row r="3165" spans="1:39" x14ac:dyDescent="0.2">
      <c r="A3165" s="1" t="s">
        <v>5741</v>
      </c>
      <c r="B3165" s="1" t="s">
        <v>5742</v>
      </c>
      <c r="C3165" s="57">
        <v>0</v>
      </c>
      <c r="D3165" s="57">
        <v>0</v>
      </c>
      <c r="E3165" s="58">
        <v>2821.98</v>
      </c>
      <c r="F3165" s="58">
        <v>2821.98</v>
      </c>
      <c r="G3165" s="57">
        <v>2821.98</v>
      </c>
      <c r="H3165" s="57">
        <v>2821.98</v>
      </c>
      <c r="I3165" s="57">
        <v>0</v>
      </c>
      <c r="J3165" s="57">
        <v>0</v>
      </c>
      <c r="K3165" s="57">
        <f t="shared" si="151"/>
        <v>0</v>
      </c>
      <c r="M3165" s="1" t="s">
        <v>6922</v>
      </c>
      <c r="U3165" s="1" t="str">
        <f t="shared" si="152"/>
        <v>'982</v>
      </c>
      <c r="AI3165" s="1"/>
      <c r="AM3165" s="1" t="s">
        <v>5741</v>
      </c>
    </row>
    <row r="3166" spans="1:39" x14ac:dyDescent="0.2">
      <c r="A3166" s="1" t="s">
        <v>5743</v>
      </c>
      <c r="B3166" s="1" t="s">
        <v>5744</v>
      </c>
      <c r="C3166" s="57">
        <v>0</v>
      </c>
      <c r="D3166" s="57">
        <v>20774183.68</v>
      </c>
      <c r="E3166" s="58">
        <v>20961828.850000001</v>
      </c>
      <c r="F3166" s="58">
        <v>187645.17</v>
      </c>
      <c r="G3166" s="57">
        <v>20961828.850000001</v>
      </c>
      <c r="H3166" s="57">
        <v>20961828.850000001</v>
      </c>
      <c r="I3166" s="57">
        <v>0</v>
      </c>
      <c r="J3166" s="57">
        <v>0</v>
      </c>
      <c r="K3166" s="57">
        <f t="shared" si="151"/>
        <v>0</v>
      </c>
      <c r="M3166" s="1" t="s">
        <v>6922</v>
      </c>
      <c r="U3166" s="1" t="str">
        <f t="shared" si="152"/>
        <v>'982</v>
      </c>
      <c r="AI3166" s="1"/>
      <c r="AM3166" s="1" t="s">
        <v>5743</v>
      </c>
    </row>
    <row r="3167" spans="1:39" x14ac:dyDescent="0.2">
      <c r="A3167" s="1" t="s">
        <v>5745</v>
      </c>
      <c r="B3167" s="1" t="s">
        <v>5746</v>
      </c>
      <c r="C3167" s="57">
        <v>0</v>
      </c>
      <c r="D3167" s="57">
        <v>455.23</v>
      </c>
      <c r="E3167" s="58">
        <v>3.47</v>
      </c>
      <c r="F3167" s="58">
        <v>0</v>
      </c>
      <c r="G3167" s="57">
        <v>3.47</v>
      </c>
      <c r="H3167" s="57">
        <v>455.23</v>
      </c>
      <c r="I3167" s="57">
        <v>0</v>
      </c>
      <c r="J3167" s="57">
        <v>451.76</v>
      </c>
      <c r="K3167" s="57">
        <f t="shared" si="151"/>
        <v>-451.76</v>
      </c>
      <c r="M3167" s="1" t="s">
        <v>6922</v>
      </c>
      <c r="U3167" s="1" t="str">
        <f t="shared" si="152"/>
        <v>'982</v>
      </c>
      <c r="AI3167" s="1"/>
      <c r="AM3167" s="1" t="s">
        <v>5745</v>
      </c>
    </row>
    <row r="3168" spans="1:39" x14ac:dyDescent="0.2">
      <c r="A3168" s="1" t="s">
        <v>5747</v>
      </c>
      <c r="B3168" s="1" t="s">
        <v>5748</v>
      </c>
      <c r="C3168" s="57">
        <v>0</v>
      </c>
      <c r="D3168" s="57">
        <v>263.97000000000003</v>
      </c>
      <c r="E3168" s="58">
        <v>0</v>
      </c>
      <c r="F3168" s="58">
        <v>0</v>
      </c>
      <c r="G3168" s="57">
        <v>0</v>
      </c>
      <c r="H3168" s="57">
        <v>263.97000000000003</v>
      </c>
      <c r="I3168" s="57">
        <v>0</v>
      </c>
      <c r="J3168" s="57">
        <v>263.97000000000003</v>
      </c>
      <c r="K3168" s="57">
        <f t="shared" si="151"/>
        <v>-263.97000000000003</v>
      </c>
      <c r="M3168" s="1" t="s">
        <v>6922</v>
      </c>
      <c r="U3168" s="1" t="str">
        <f t="shared" si="152"/>
        <v>'982</v>
      </c>
      <c r="AI3168" s="1"/>
      <c r="AM3168" s="1" t="s">
        <v>5747</v>
      </c>
    </row>
    <row r="3169" spans="1:39" x14ac:dyDescent="0.2">
      <c r="A3169" s="1" t="s">
        <v>5749</v>
      </c>
      <c r="B3169" s="1" t="s">
        <v>5750</v>
      </c>
      <c r="C3169" s="57">
        <v>0</v>
      </c>
      <c r="D3169" s="57">
        <v>544.85</v>
      </c>
      <c r="E3169" s="58">
        <v>459.94</v>
      </c>
      <c r="F3169" s="58">
        <v>512.53</v>
      </c>
      <c r="G3169" s="57">
        <v>459.94</v>
      </c>
      <c r="H3169" s="57">
        <v>1057.3800000000001</v>
      </c>
      <c r="I3169" s="57">
        <v>0</v>
      </c>
      <c r="J3169" s="57">
        <v>597.44000000000005</v>
      </c>
      <c r="K3169" s="57">
        <f t="shared" si="151"/>
        <v>-597.44000000000005</v>
      </c>
      <c r="M3169" s="1" t="s">
        <v>6922</v>
      </c>
      <c r="U3169" s="1" t="str">
        <f t="shared" si="152"/>
        <v>'982</v>
      </c>
      <c r="AI3169" s="1"/>
      <c r="AM3169" s="1" t="s">
        <v>5749</v>
      </c>
    </row>
    <row r="3170" spans="1:39" x14ac:dyDescent="0.2">
      <c r="A3170" s="1" t="s">
        <v>5751</v>
      </c>
      <c r="B3170" s="1" t="s">
        <v>5752</v>
      </c>
      <c r="C3170" s="57">
        <v>0</v>
      </c>
      <c r="D3170" s="57">
        <v>7122.51</v>
      </c>
      <c r="E3170" s="58">
        <v>770</v>
      </c>
      <c r="F3170" s="58">
        <v>0</v>
      </c>
      <c r="G3170" s="57">
        <v>770</v>
      </c>
      <c r="H3170" s="57">
        <v>7122.51</v>
      </c>
      <c r="I3170" s="57">
        <v>0</v>
      </c>
      <c r="J3170" s="57">
        <v>6352.51</v>
      </c>
      <c r="K3170" s="57">
        <f t="shared" si="151"/>
        <v>-6352.51</v>
      </c>
      <c r="M3170" s="1" t="s">
        <v>6922</v>
      </c>
      <c r="U3170" s="1" t="str">
        <f t="shared" si="152"/>
        <v>'982</v>
      </c>
      <c r="AI3170" s="1"/>
      <c r="AM3170" s="1" t="s">
        <v>5751</v>
      </c>
    </row>
    <row r="3171" spans="1:39" x14ac:dyDescent="0.2">
      <c r="A3171" s="1" t="s">
        <v>5753</v>
      </c>
      <c r="B3171" s="1" t="s">
        <v>5754</v>
      </c>
      <c r="C3171" s="57">
        <v>0</v>
      </c>
      <c r="D3171" s="57">
        <v>0</v>
      </c>
      <c r="E3171" s="58">
        <v>1533.45</v>
      </c>
      <c r="F3171" s="58">
        <v>1533.45</v>
      </c>
      <c r="G3171" s="57">
        <v>1533.45</v>
      </c>
      <c r="H3171" s="57">
        <v>1533.45</v>
      </c>
      <c r="I3171" s="57">
        <v>0</v>
      </c>
      <c r="J3171" s="57">
        <v>0</v>
      </c>
      <c r="K3171" s="57">
        <f t="shared" si="151"/>
        <v>0</v>
      </c>
      <c r="M3171" s="1" t="s">
        <v>6922</v>
      </c>
      <c r="U3171" s="1" t="str">
        <f t="shared" si="152"/>
        <v>'982</v>
      </c>
      <c r="AI3171" s="1"/>
      <c r="AM3171" s="1" t="s">
        <v>5753</v>
      </c>
    </row>
    <row r="3172" spans="1:39" x14ac:dyDescent="0.2">
      <c r="A3172" s="1" t="s">
        <v>5755</v>
      </c>
      <c r="B3172" s="1" t="s">
        <v>5756</v>
      </c>
      <c r="C3172" s="57">
        <v>0</v>
      </c>
      <c r="D3172" s="57">
        <v>31622.82</v>
      </c>
      <c r="E3172" s="58">
        <v>12838.56</v>
      </c>
      <c r="F3172" s="58">
        <v>37856.019999999997</v>
      </c>
      <c r="G3172" s="57">
        <v>12838.56</v>
      </c>
      <c r="H3172" s="57">
        <v>69478.84</v>
      </c>
      <c r="I3172" s="57">
        <v>0</v>
      </c>
      <c r="J3172" s="57">
        <v>56640.28</v>
      </c>
      <c r="K3172" s="57">
        <f t="shared" si="151"/>
        <v>-56640.28</v>
      </c>
      <c r="M3172" s="1" t="s">
        <v>6922</v>
      </c>
      <c r="U3172" s="1" t="str">
        <f t="shared" si="152"/>
        <v>'982</v>
      </c>
      <c r="AI3172" s="1"/>
      <c r="AM3172" s="1" t="s">
        <v>5755</v>
      </c>
    </row>
    <row r="3173" spans="1:39" x14ac:dyDescent="0.2">
      <c r="A3173" s="1" t="s">
        <v>5757</v>
      </c>
      <c r="B3173" s="1" t="s">
        <v>5758</v>
      </c>
      <c r="C3173" s="57">
        <v>0</v>
      </c>
      <c r="D3173" s="57">
        <v>752567.26</v>
      </c>
      <c r="E3173" s="58">
        <v>4233905.03</v>
      </c>
      <c r="F3173" s="58">
        <v>3891242.35</v>
      </c>
      <c r="G3173" s="57">
        <v>4233905.03</v>
      </c>
      <c r="H3173" s="57">
        <v>4643809.6100000003</v>
      </c>
      <c r="I3173" s="57">
        <v>0</v>
      </c>
      <c r="J3173" s="57">
        <v>409904.58</v>
      </c>
      <c r="K3173" s="57">
        <f t="shared" si="151"/>
        <v>-409904.58</v>
      </c>
      <c r="M3173" s="1" t="s">
        <v>6922</v>
      </c>
      <c r="U3173" s="1" t="str">
        <f t="shared" si="152"/>
        <v>'982</v>
      </c>
      <c r="AI3173" s="1"/>
      <c r="AM3173" s="1" t="s">
        <v>5757</v>
      </c>
    </row>
    <row r="3174" spans="1:39" x14ac:dyDescent="0.2">
      <c r="A3174" s="1" t="s">
        <v>5759</v>
      </c>
      <c r="B3174" s="1" t="s">
        <v>5760</v>
      </c>
      <c r="C3174" s="57">
        <v>0</v>
      </c>
      <c r="D3174" s="57">
        <v>18216.45</v>
      </c>
      <c r="E3174" s="58">
        <v>127360.35</v>
      </c>
      <c r="F3174" s="58">
        <v>116111.82</v>
      </c>
      <c r="G3174" s="57">
        <v>127360.35</v>
      </c>
      <c r="H3174" s="57">
        <v>134328.26999999999</v>
      </c>
      <c r="I3174" s="57">
        <v>0</v>
      </c>
      <c r="J3174" s="57">
        <v>6967.92</v>
      </c>
      <c r="K3174" s="57">
        <f t="shared" si="151"/>
        <v>-6967.92</v>
      </c>
      <c r="M3174" s="1" t="s">
        <v>6922</v>
      </c>
      <c r="U3174" s="1" t="str">
        <f t="shared" si="152"/>
        <v>'982</v>
      </c>
      <c r="AI3174" s="1"/>
      <c r="AM3174" s="1" t="s">
        <v>5759</v>
      </c>
    </row>
    <row r="3175" spans="1:39" x14ac:dyDescent="0.2">
      <c r="A3175" s="1" t="s">
        <v>5761</v>
      </c>
      <c r="B3175" s="1" t="s">
        <v>5762</v>
      </c>
      <c r="C3175" s="57">
        <v>0</v>
      </c>
      <c r="D3175" s="57">
        <v>26345932.899999999</v>
      </c>
      <c r="E3175" s="58">
        <v>452573951.82999998</v>
      </c>
      <c r="F3175" s="58">
        <v>450903376.99000001</v>
      </c>
      <c r="G3175" s="57">
        <v>452573951.82999998</v>
      </c>
      <c r="H3175" s="57">
        <v>477249309.88999999</v>
      </c>
      <c r="I3175" s="57">
        <v>0</v>
      </c>
      <c r="J3175" s="57">
        <v>24675358.059999999</v>
      </c>
      <c r="K3175" s="57">
        <f t="shared" si="151"/>
        <v>-24675358.059999999</v>
      </c>
      <c r="M3175" s="1" t="s">
        <v>6922</v>
      </c>
      <c r="U3175" s="1" t="str">
        <f t="shared" si="152"/>
        <v>'982</v>
      </c>
      <c r="AI3175" s="1"/>
      <c r="AM3175" s="1" t="s">
        <v>5761</v>
      </c>
    </row>
    <row r="3176" spans="1:39" x14ac:dyDescent="0.2">
      <c r="A3176" s="1" t="s">
        <v>5763</v>
      </c>
      <c r="B3176" s="1" t="s">
        <v>5764</v>
      </c>
      <c r="C3176" s="57">
        <v>0</v>
      </c>
      <c r="D3176" s="57">
        <v>564435.82999999996</v>
      </c>
      <c r="E3176" s="58">
        <v>12749615.76</v>
      </c>
      <c r="F3176" s="58">
        <v>12551247.449999999</v>
      </c>
      <c r="G3176" s="57">
        <v>12749615.76</v>
      </c>
      <c r="H3176" s="57">
        <v>13115683.279999999</v>
      </c>
      <c r="I3176" s="57">
        <v>0</v>
      </c>
      <c r="J3176" s="57">
        <v>366067.52</v>
      </c>
      <c r="K3176" s="57">
        <f t="shared" si="151"/>
        <v>-366067.52</v>
      </c>
      <c r="M3176" s="1" t="s">
        <v>6922</v>
      </c>
      <c r="U3176" s="1" t="str">
        <f t="shared" si="152"/>
        <v>'982</v>
      </c>
      <c r="AI3176" s="1"/>
      <c r="AM3176" s="1" t="s">
        <v>5763</v>
      </c>
    </row>
    <row r="3177" spans="1:39" x14ac:dyDescent="0.2">
      <c r="A3177" s="1" t="s">
        <v>5765</v>
      </c>
      <c r="B3177" s="1" t="s">
        <v>5766</v>
      </c>
      <c r="C3177" s="57">
        <v>0</v>
      </c>
      <c r="D3177" s="57">
        <v>1645369.53</v>
      </c>
      <c r="E3177" s="58">
        <v>85969.75</v>
      </c>
      <c r="F3177" s="58">
        <v>61305.89</v>
      </c>
      <c r="G3177" s="57">
        <v>85969.75</v>
      </c>
      <c r="H3177" s="57">
        <v>1706675.42</v>
      </c>
      <c r="I3177" s="57">
        <v>0</v>
      </c>
      <c r="J3177" s="57">
        <v>1620705.67</v>
      </c>
      <c r="K3177" s="57">
        <f t="shared" si="151"/>
        <v>-1620705.67</v>
      </c>
      <c r="M3177" s="1" t="s">
        <v>6922</v>
      </c>
      <c r="U3177" s="1" t="str">
        <f t="shared" si="152"/>
        <v>'982</v>
      </c>
      <c r="AI3177" s="1"/>
      <c r="AM3177" s="1" t="s">
        <v>5765</v>
      </c>
    </row>
    <row r="3178" spans="1:39" x14ac:dyDescent="0.2">
      <c r="A3178" s="1" t="s">
        <v>5767</v>
      </c>
      <c r="B3178" s="1" t="s">
        <v>5768</v>
      </c>
      <c r="C3178" s="57">
        <v>0</v>
      </c>
      <c r="D3178" s="57">
        <v>44250</v>
      </c>
      <c r="E3178" s="58">
        <v>1785450.88</v>
      </c>
      <c r="F3178" s="58">
        <v>1798695.88</v>
      </c>
      <c r="G3178" s="57">
        <v>1785450.88</v>
      </c>
      <c r="H3178" s="57">
        <v>1842945.88</v>
      </c>
      <c r="I3178" s="57">
        <v>0</v>
      </c>
      <c r="J3178" s="57">
        <v>57495</v>
      </c>
      <c r="K3178" s="57">
        <f t="shared" si="151"/>
        <v>-57495</v>
      </c>
      <c r="M3178" s="1" t="s">
        <v>6922</v>
      </c>
      <c r="U3178" s="1" t="str">
        <f t="shared" si="152"/>
        <v>'982</v>
      </c>
      <c r="AI3178" s="1"/>
      <c r="AM3178" s="1" t="s">
        <v>5767</v>
      </c>
    </row>
    <row r="3179" spans="1:39" x14ac:dyDescent="0.2">
      <c r="A3179" s="1" t="s">
        <v>5769</v>
      </c>
      <c r="B3179" s="1" t="s">
        <v>5770</v>
      </c>
      <c r="C3179" s="57">
        <v>0</v>
      </c>
      <c r="D3179" s="57">
        <v>288030.90000000002</v>
      </c>
      <c r="E3179" s="58">
        <v>12580133.1</v>
      </c>
      <c r="F3179" s="58">
        <v>12823938.199999999</v>
      </c>
      <c r="G3179" s="57">
        <v>12580133.1</v>
      </c>
      <c r="H3179" s="57">
        <v>13111969.1</v>
      </c>
      <c r="I3179" s="57">
        <v>0</v>
      </c>
      <c r="J3179" s="57">
        <v>531836</v>
      </c>
      <c r="K3179" s="57">
        <f t="shared" si="151"/>
        <v>-531836</v>
      </c>
      <c r="M3179" s="1" t="s">
        <v>6922</v>
      </c>
      <c r="U3179" s="1" t="str">
        <f t="shared" si="152"/>
        <v>'982</v>
      </c>
      <c r="AI3179" s="1"/>
      <c r="AM3179" s="1" t="s">
        <v>5769</v>
      </c>
    </row>
    <row r="3180" spans="1:39" x14ac:dyDescent="0.2">
      <c r="A3180" s="1" t="s">
        <v>5771</v>
      </c>
      <c r="B3180" s="1" t="s">
        <v>5772</v>
      </c>
      <c r="C3180" s="57">
        <v>0</v>
      </c>
      <c r="D3180" s="57">
        <v>36744337.659999996</v>
      </c>
      <c r="E3180" s="58">
        <v>279298554.42000002</v>
      </c>
      <c r="F3180" s="58">
        <v>274283807.74000001</v>
      </c>
      <c r="G3180" s="57">
        <v>279298554.42000002</v>
      </c>
      <c r="H3180" s="57">
        <v>311028145.39999998</v>
      </c>
      <c r="I3180" s="57">
        <v>0</v>
      </c>
      <c r="J3180" s="57">
        <v>31729590.98</v>
      </c>
      <c r="K3180" s="57">
        <f t="shared" si="151"/>
        <v>-31729590.98</v>
      </c>
      <c r="M3180" s="1" t="s">
        <v>6922</v>
      </c>
      <c r="U3180" s="1" t="str">
        <f t="shared" si="152"/>
        <v>'982</v>
      </c>
      <c r="AI3180" s="1"/>
      <c r="AM3180" s="1" t="s">
        <v>5771</v>
      </c>
    </row>
    <row r="3181" spans="1:39" x14ac:dyDescent="0.2">
      <c r="A3181" s="1" t="s">
        <v>5773</v>
      </c>
      <c r="B3181" s="1" t="s">
        <v>5774</v>
      </c>
      <c r="C3181" s="57">
        <v>0</v>
      </c>
      <c r="D3181" s="57">
        <v>0</v>
      </c>
      <c r="E3181" s="58">
        <v>1082975.71</v>
      </c>
      <c r="F3181" s="58">
        <v>1082975.71</v>
      </c>
      <c r="G3181" s="57">
        <v>1082975.71</v>
      </c>
      <c r="H3181" s="57">
        <v>1082975.71</v>
      </c>
      <c r="I3181" s="57">
        <v>0</v>
      </c>
      <c r="J3181" s="57">
        <v>0</v>
      </c>
      <c r="K3181" s="57">
        <f t="shared" si="151"/>
        <v>0</v>
      </c>
      <c r="M3181" s="1" t="s">
        <v>6922</v>
      </c>
      <c r="U3181" s="1" t="str">
        <f t="shared" si="152"/>
        <v>'982</v>
      </c>
      <c r="AI3181" s="1"/>
      <c r="AM3181" s="1" t="s">
        <v>5773</v>
      </c>
    </row>
    <row r="3182" spans="1:39" x14ac:dyDescent="0.2">
      <c r="A3182" s="1" t="s">
        <v>5775</v>
      </c>
      <c r="B3182" s="1" t="s">
        <v>5776</v>
      </c>
      <c r="C3182" s="57">
        <v>0</v>
      </c>
      <c r="D3182" s="57">
        <v>0</v>
      </c>
      <c r="E3182" s="58">
        <v>13095000</v>
      </c>
      <c r="F3182" s="58">
        <v>13545000</v>
      </c>
      <c r="G3182" s="57">
        <v>13095000</v>
      </c>
      <c r="H3182" s="57">
        <v>13545000</v>
      </c>
      <c r="I3182" s="57">
        <v>0</v>
      </c>
      <c r="J3182" s="57">
        <v>450000</v>
      </c>
      <c r="K3182" s="57">
        <f t="shared" si="151"/>
        <v>-450000</v>
      </c>
      <c r="M3182" s="1" t="s">
        <v>6922</v>
      </c>
      <c r="U3182" s="1" t="str">
        <f t="shared" si="152"/>
        <v>'982</v>
      </c>
      <c r="AI3182" s="1"/>
      <c r="AM3182" s="1" t="s">
        <v>5775</v>
      </c>
    </row>
    <row r="3183" spans="1:39" x14ac:dyDescent="0.2">
      <c r="A3183" s="1" t="s">
        <v>5777</v>
      </c>
      <c r="B3183" s="1" t="s">
        <v>5778</v>
      </c>
      <c r="C3183" s="57">
        <v>0</v>
      </c>
      <c r="D3183" s="57">
        <v>1550000</v>
      </c>
      <c r="E3183" s="58">
        <v>8803756.7300000004</v>
      </c>
      <c r="F3183" s="58">
        <v>7297559.7199999997</v>
      </c>
      <c r="G3183" s="57">
        <v>8803756.7300000004</v>
      </c>
      <c r="H3183" s="57">
        <v>8847559.7200000007</v>
      </c>
      <c r="I3183" s="57">
        <v>0</v>
      </c>
      <c r="J3183" s="57">
        <v>43802.99</v>
      </c>
      <c r="K3183" s="57">
        <f t="shared" si="151"/>
        <v>-43802.99</v>
      </c>
      <c r="M3183" s="1" t="s">
        <v>6922</v>
      </c>
      <c r="U3183" s="1" t="str">
        <f t="shared" si="152"/>
        <v>'982</v>
      </c>
      <c r="AI3183" s="1"/>
      <c r="AM3183" s="1" t="s">
        <v>5777</v>
      </c>
    </row>
    <row r="3184" spans="1:39" x14ac:dyDescent="0.2">
      <c r="A3184" s="1" t="s">
        <v>5779</v>
      </c>
      <c r="B3184" s="1" t="s">
        <v>5780</v>
      </c>
      <c r="C3184" s="57">
        <v>0</v>
      </c>
      <c r="D3184" s="57">
        <v>796421.76</v>
      </c>
      <c r="E3184" s="58">
        <v>21194.63</v>
      </c>
      <c r="F3184" s="58">
        <v>7592.35</v>
      </c>
      <c r="G3184" s="57">
        <v>21194.63</v>
      </c>
      <c r="H3184" s="57">
        <v>804014.11</v>
      </c>
      <c r="I3184" s="57">
        <v>0</v>
      </c>
      <c r="J3184" s="57">
        <v>782819.48</v>
      </c>
      <c r="K3184" s="57">
        <f t="shared" si="151"/>
        <v>-782819.48</v>
      </c>
      <c r="M3184" s="1" t="s">
        <v>6922</v>
      </c>
      <c r="U3184" s="1" t="str">
        <f t="shared" si="152"/>
        <v>'982</v>
      </c>
      <c r="AI3184" s="1"/>
      <c r="AM3184" s="1" t="s">
        <v>5779</v>
      </c>
    </row>
    <row r="3185" spans="1:39" x14ac:dyDescent="0.2">
      <c r="A3185" s="1" t="s">
        <v>5781</v>
      </c>
      <c r="B3185" s="1" t="s">
        <v>5782</v>
      </c>
      <c r="C3185" s="57">
        <v>0</v>
      </c>
      <c r="D3185" s="57">
        <v>10346355.369999999</v>
      </c>
      <c r="E3185" s="58">
        <v>4506336.0199999996</v>
      </c>
      <c r="F3185" s="58">
        <v>630511.13</v>
      </c>
      <c r="G3185" s="57">
        <v>4506336.0199999996</v>
      </c>
      <c r="H3185" s="57">
        <v>10976866.5</v>
      </c>
      <c r="I3185" s="57">
        <v>0</v>
      </c>
      <c r="J3185" s="57">
        <v>6470530.4800000004</v>
      </c>
      <c r="K3185" s="57">
        <f t="shared" si="151"/>
        <v>-6470530.4800000004</v>
      </c>
      <c r="M3185" s="1" t="s">
        <v>6922</v>
      </c>
      <c r="U3185" s="1" t="str">
        <f t="shared" si="152"/>
        <v>'982</v>
      </c>
      <c r="AI3185" s="1"/>
      <c r="AM3185" s="1" t="s">
        <v>5781</v>
      </c>
    </row>
    <row r="3186" spans="1:39" x14ac:dyDescent="0.2">
      <c r="A3186" s="1" t="s">
        <v>5783</v>
      </c>
      <c r="B3186" s="1" t="s">
        <v>5784</v>
      </c>
      <c r="C3186" s="57">
        <v>0</v>
      </c>
      <c r="D3186" s="57">
        <v>2185796.9700000002</v>
      </c>
      <c r="E3186" s="58">
        <v>211172.48000000001</v>
      </c>
      <c r="F3186" s="58">
        <v>302823.21000000002</v>
      </c>
      <c r="G3186" s="57">
        <v>211172.48000000001</v>
      </c>
      <c r="H3186" s="57">
        <v>2488620.1800000002</v>
      </c>
      <c r="I3186" s="57">
        <v>0</v>
      </c>
      <c r="J3186" s="57">
        <v>2277447.7000000002</v>
      </c>
      <c r="K3186" s="57">
        <f t="shared" si="151"/>
        <v>-2277447.7000000002</v>
      </c>
      <c r="M3186" s="1" t="s">
        <v>6922</v>
      </c>
      <c r="U3186" s="1" t="str">
        <f t="shared" si="152"/>
        <v>'982</v>
      </c>
      <c r="AI3186" s="1"/>
      <c r="AM3186" s="1" t="s">
        <v>5783</v>
      </c>
    </row>
    <row r="3187" spans="1:39" x14ac:dyDescent="0.2">
      <c r="A3187" s="1" t="s">
        <v>5785</v>
      </c>
      <c r="B3187" s="1" t="s">
        <v>5786</v>
      </c>
      <c r="C3187" s="57">
        <v>0</v>
      </c>
      <c r="D3187" s="57">
        <v>90434.98</v>
      </c>
      <c r="E3187" s="58">
        <v>11345.5</v>
      </c>
      <c r="F3187" s="58">
        <v>14820.04</v>
      </c>
      <c r="G3187" s="57">
        <v>11345.5</v>
      </c>
      <c r="H3187" s="57">
        <v>105255.02</v>
      </c>
      <c r="I3187" s="57">
        <v>0</v>
      </c>
      <c r="J3187" s="57">
        <v>93909.52</v>
      </c>
      <c r="K3187" s="57">
        <f t="shared" si="151"/>
        <v>-93909.52</v>
      </c>
      <c r="M3187" s="1" t="s">
        <v>6922</v>
      </c>
      <c r="U3187" s="1" t="str">
        <f t="shared" si="152"/>
        <v>'982</v>
      </c>
      <c r="AI3187" s="1"/>
      <c r="AM3187" s="1" t="s">
        <v>5785</v>
      </c>
    </row>
    <row r="3188" spans="1:39" x14ac:dyDescent="0.2">
      <c r="A3188" s="1" t="s">
        <v>5787</v>
      </c>
      <c r="B3188" s="1" t="s">
        <v>5788</v>
      </c>
      <c r="C3188" s="57">
        <v>0</v>
      </c>
      <c r="D3188" s="57">
        <v>32268610.52</v>
      </c>
      <c r="E3188" s="58">
        <v>41146969.689999998</v>
      </c>
      <c r="F3188" s="58">
        <v>38579844.310000002</v>
      </c>
      <c r="G3188" s="57">
        <v>41146969.689999998</v>
      </c>
      <c r="H3188" s="57">
        <v>70848454.829999998</v>
      </c>
      <c r="I3188" s="57">
        <v>0</v>
      </c>
      <c r="J3188" s="57">
        <v>29701485.140000001</v>
      </c>
      <c r="K3188" s="57">
        <f t="shared" si="151"/>
        <v>-29701485.140000001</v>
      </c>
      <c r="M3188" s="1" t="s">
        <v>6922</v>
      </c>
      <c r="U3188" s="1" t="str">
        <f t="shared" si="152"/>
        <v>'982</v>
      </c>
      <c r="AI3188" s="1"/>
      <c r="AM3188" s="1" t="s">
        <v>5787</v>
      </c>
    </row>
    <row r="3189" spans="1:39" x14ac:dyDescent="0.2">
      <c r="A3189" s="1" t="s">
        <v>5789</v>
      </c>
      <c r="B3189" s="1" t="s">
        <v>5790</v>
      </c>
      <c r="C3189" s="57">
        <v>0</v>
      </c>
      <c r="D3189" s="57">
        <v>13804523.380000001</v>
      </c>
      <c r="E3189" s="58">
        <v>9602420.2899999991</v>
      </c>
      <c r="F3189" s="58">
        <v>1747504.67</v>
      </c>
      <c r="G3189" s="57">
        <v>9602420.2899999991</v>
      </c>
      <c r="H3189" s="57">
        <v>15552028.050000001</v>
      </c>
      <c r="I3189" s="57">
        <v>0</v>
      </c>
      <c r="J3189" s="57">
        <v>5949607.7599999998</v>
      </c>
      <c r="K3189" s="57">
        <f t="shared" si="151"/>
        <v>-5949607.7599999998</v>
      </c>
      <c r="M3189" s="1" t="s">
        <v>6922</v>
      </c>
      <c r="U3189" s="1" t="str">
        <f t="shared" si="152"/>
        <v>'982</v>
      </c>
      <c r="AI3189" s="1"/>
      <c r="AM3189" s="1" t="s">
        <v>5789</v>
      </c>
    </row>
    <row r="3190" spans="1:39" x14ac:dyDescent="0.2">
      <c r="A3190" s="1" t="s">
        <v>5791</v>
      </c>
      <c r="B3190" s="1" t="s">
        <v>5792</v>
      </c>
      <c r="C3190" s="57">
        <v>0</v>
      </c>
      <c r="D3190" s="57">
        <v>17952110.719999999</v>
      </c>
      <c r="E3190" s="58">
        <v>4619337.67</v>
      </c>
      <c r="F3190" s="58">
        <v>1779387.69</v>
      </c>
      <c r="G3190" s="57">
        <v>4619337.67</v>
      </c>
      <c r="H3190" s="57">
        <v>19731498.41</v>
      </c>
      <c r="I3190" s="57">
        <v>0</v>
      </c>
      <c r="J3190" s="57">
        <v>15112160.74</v>
      </c>
      <c r="K3190" s="57">
        <f t="shared" si="151"/>
        <v>-15112160.74</v>
      </c>
      <c r="M3190" s="1" t="s">
        <v>6922</v>
      </c>
      <c r="U3190" s="1" t="str">
        <f t="shared" si="152"/>
        <v>'982</v>
      </c>
      <c r="AI3190" s="1"/>
      <c r="AM3190" s="1" t="s">
        <v>5791</v>
      </c>
    </row>
    <row r="3191" spans="1:39" x14ac:dyDescent="0.2">
      <c r="A3191" s="1" t="s">
        <v>5793</v>
      </c>
      <c r="B3191" s="1" t="s">
        <v>5794</v>
      </c>
      <c r="C3191" s="57">
        <v>0</v>
      </c>
      <c r="D3191" s="57">
        <v>1051535640.83</v>
      </c>
      <c r="E3191" s="58">
        <v>269849109.25999999</v>
      </c>
      <c r="F3191" s="58">
        <v>172038303.63999999</v>
      </c>
      <c r="G3191" s="57">
        <v>269849109.25999999</v>
      </c>
      <c r="H3191" s="57">
        <v>1223573944.47</v>
      </c>
      <c r="I3191" s="57">
        <v>0</v>
      </c>
      <c r="J3191" s="57">
        <v>953724835.21000004</v>
      </c>
      <c r="K3191" s="57">
        <f t="shared" si="151"/>
        <v>-953724835.21000004</v>
      </c>
      <c r="M3191" s="1" t="s">
        <v>6922</v>
      </c>
      <c r="U3191" s="1" t="str">
        <f t="shared" si="152"/>
        <v>'982</v>
      </c>
      <c r="AI3191" s="1"/>
      <c r="AM3191" s="1" t="s">
        <v>5793</v>
      </c>
    </row>
    <row r="3192" spans="1:39" x14ac:dyDescent="0.2">
      <c r="A3192" s="1" t="s">
        <v>5795</v>
      </c>
      <c r="B3192" s="1" t="s">
        <v>5796</v>
      </c>
      <c r="C3192" s="57">
        <v>0</v>
      </c>
      <c r="D3192" s="57">
        <v>125758188.88</v>
      </c>
      <c r="E3192" s="58">
        <v>55902001.189999998</v>
      </c>
      <c r="F3192" s="58">
        <v>25200915.399999999</v>
      </c>
      <c r="G3192" s="57">
        <v>55902001.189999998</v>
      </c>
      <c r="H3192" s="57">
        <v>150959104.28</v>
      </c>
      <c r="I3192" s="57">
        <v>0</v>
      </c>
      <c r="J3192" s="57">
        <v>95057103.090000004</v>
      </c>
      <c r="K3192" s="57">
        <f t="shared" si="151"/>
        <v>-95057103.090000004</v>
      </c>
      <c r="M3192" s="1" t="s">
        <v>6922</v>
      </c>
      <c r="U3192" s="1" t="str">
        <f t="shared" si="152"/>
        <v>'982</v>
      </c>
      <c r="AI3192" s="1"/>
      <c r="AM3192" s="1" t="s">
        <v>5795</v>
      </c>
    </row>
    <row r="3193" spans="1:39" x14ac:dyDescent="0.2">
      <c r="A3193" s="1" t="s">
        <v>5797</v>
      </c>
      <c r="B3193" s="1" t="s">
        <v>5798</v>
      </c>
      <c r="C3193" s="57">
        <v>0</v>
      </c>
      <c r="D3193" s="57">
        <v>48802820.409999996</v>
      </c>
      <c r="E3193" s="58">
        <v>20339489.210000001</v>
      </c>
      <c r="F3193" s="58">
        <v>12176050.310000001</v>
      </c>
      <c r="G3193" s="57">
        <v>20339489.210000001</v>
      </c>
      <c r="H3193" s="57">
        <v>60978870.719999999</v>
      </c>
      <c r="I3193" s="57">
        <v>0</v>
      </c>
      <c r="J3193" s="57">
        <v>40639381.509999998</v>
      </c>
      <c r="K3193" s="57">
        <f t="shared" si="151"/>
        <v>-40639381.509999998</v>
      </c>
      <c r="M3193" s="1" t="s">
        <v>6922</v>
      </c>
      <c r="U3193" s="1" t="str">
        <f t="shared" si="152"/>
        <v>'982</v>
      </c>
      <c r="AI3193" s="1"/>
      <c r="AM3193" s="1" t="s">
        <v>5797</v>
      </c>
    </row>
    <row r="3194" spans="1:39" x14ac:dyDescent="0.2">
      <c r="A3194" s="1" t="s">
        <v>5799</v>
      </c>
      <c r="B3194" s="1" t="s">
        <v>5800</v>
      </c>
      <c r="C3194" s="57">
        <v>0</v>
      </c>
      <c r="D3194" s="57">
        <v>22402027.219999999</v>
      </c>
      <c r="E3194" s="58">
        <v>8967908.1799999997</v>
      </c>
      <c r="F3194" s="58">
        <v>8531968.0899999999</v>
      </c>
      <c r="G3194" s="57">
        <v>8967908.1799999997</v>
      </c>
      <c r="H3194" s="57">
        <v>30933995.309999999</v>
      </c>
      <c r="I3194" s="57">
        <v>0</v>
      </c>
      <c r="J3194" s="57">
        <v>21966087.129999999</v>
      </c>
      <c r="K3194" s="57">
        <f t="shared" si="151"/>
        <v>-21966087.129999999</v>
      </c>
      <c r="M3194" s="1" t="s">
        <v>6922</v>
      </c>
      <c r="U3194" s="1" t="str">
        <f t="shared" si="152"/>
        <v>'982</v>
      </c>
      <c r="AI3194" s="1"/>
      <c r="AM3194" s="1" t="s">
        <v>5799</v>
      </c>
    </row>
    <row r="3195" spans="1:39" x14ac:dyDescent="0.2">
      <c r="A3195" s="1" t="s">
        <v>5801</v>
      </c>
      <c r="B3195" s="1" t="s">
        <v>5802</v>
      </c>
      <c r="C3195" s="57">
        <v>0</v>
      </c>
      <c r="D3195" s="57">
        <v>45162713.630000003</v>
      </c>
      <c r="E3195" s="58">
        <v>4088836.46</v>
      </c>
      <c r="F3195" s="58">
        <v>373580.95</v>
      </c>
      <c r="G3195" s="57">
        <v>4088836.46</v>
      </c>
      <c r="H3195" s="57">
        <v>45536294.579999998</v>
      </c>
      <c r="I3195" s="57">
        <v>0</v>
      </c>
      <c r="J3195" s="57">
        <v>41447458.119999997</v>
      </c>
      <c r="K3195" s="57">
        <f t="shared" si="151"/>
        <v>-41447458.119999997</v>
      </c>
      <c r="M3195" s="1" t="s">
        <v>6922</v>
      </c>
      <c r="U3195" s="1" t="str">
        <f t="shared" si="152"/>
        <v>'982</v>
      </c>
      <c r="AI3195" s="1"/>
      <c r="AM3195" s="1" t="s">
        <v>5801</v>
      </c>
    </row>
    <row r="3196" spans="1:39" x14ac:dyDescent="0.2">
      <c r="A3196" s="1" t="s">
        <v>5803</v>
      </c>
      <c r="B3196" s="1" t="s">
        <v>5804</v>
      </c>
      <c r="C3196" s="57">
        <v>0</v>
      </c>
      <c r="D3196" s="57">
        <v>28836261.359999999</v>
      </c>
      <c r="E3196" s="58">
        <v>41327725.630000003</v>
      </c>
      <c r="F3196" s="58">
        <v>37787491.270000003</v>
      </c>
      <c r="G3196" s="57">
        <v>41327725.630000003</v>
      </c>
      <c r="H3196" s="57">
        <v>66623752.630000003</v>
      </c>
      <c r="I3196" s="57">
        <v>0</v>
      </c>
      <c r="J3196" s="57">
        <v>25296027</v>
      </c>
      <c r="K3196" s="57">
        <f t="shared" si="151"/>
        <v>-25296027</v>
      </c>
      <c r="M3196" s="1" t="s">
        <v>6922</v>
      </c>
      <c r="U3196" s="1" t="str">
        <f t="shared" si="152"/>
        <v>'982</v>
      </c>
      <c r="AI3196" s="1"/>
      <c r="AM3196" s="1" t="s">
        <v>5803</v>
      </c>
    </row>
    <row r="3197" spans="1:39" x14ac:dyDescent="0.2">
      <c r="A3197" s="1" t="s">
        <v>5805</v>
      </c>
      <c r="B3197" s="1" t="s">
        <v>5806</v>
      </c>
      <c r="C3197" s="57">
        <v>0</v>
      </c>
      <c r="D3197" s="57">
        <v>10951740.18</v>
      </c>
      <c r="E3197" s="58">
        <v>8129191.2400000002</v>
      </c>
      <c r="F3197" s="58">
        <v>1971415.28</v>
      </c>
      <c r="G3197" s="57">
        <v>8129191.2400000002</v>
      </c>
      <c r="H3197" s="57">
        <v>12923155.460000001</v>
      </c>
      <c r="I3197" s="57">
        <v>0</v>
      </c>
      <c r="J3197" s="57">
        <v>4793964.22</v>
      </c>
      <c r="K3197" s="57">
        <f t="shared" si="151"/>
        <v>-4793964.22</v>
      </c>
      <c r="M3197" s="1" t="s">
        <v>6922</v>
      </c>
      <c r="U3197" s="1" t="str">
        <f t="shared" si="152"/>
        <v>'982</v>
      </c>
      <c r="AI3197" s="1"/>
      <c r="AM3197" s="1" t="s">
        <v>5805</v>
      </c>
    </row>
    <row r="3198" spans="1:39" x14ac:dyDescent="0.2">
      <c r="A3198" s="1" t="s">
        <v>5807</v>
      </c>
      <c r="B3198" s="1" t="s">
        <v>5808</v>
      </c>
      <c r="C3198" s="57">
        <v>0</v>
      </c>
      <c r="D3198" s="57">
        <v>5900087.7199999997</v>
      </c>
      <c r="E3198" s="58">
        <v>3566818.3</v>
      </c>
      <c r="F3198" s="58">
        <v>2202680.83</v>
      </c>
      <c r="G3198" s="57">
        <v>3566818.3</v>
      </c>
      <c r="H3198" s="57">
        <v>8102768.5499999998</v>
      </c>
      <c r="I3198" s="57">
        <v>0</v>
      </c>
      <c r="J3198" s="57">
        <v>4535950.25</v>
      </c>
      <c r="K3198" s="57">
        <f t="shared" si="151"/>
        <v>-4535950.25</v>
      </c>
      <c r="M3198" s="1" t="s">
        <v>6922</v>
      </c>
      <c r="U3198" s="1" t="str">
        <f t="shared" si="152"/>
        <v>'982</v>
      </c>
      <c r="AI3198" s="1"/>
      <c r="AM3198" s="1" t="s">
        <v>5807</v>
      </c>
    </row>
    <row r="3199" spans="1:39" x14ac:dyDescent="0.2">
      <c r="A3199" s="1" t="s">
        <v>5809</v>
      </c>
      <c r="B3199" s="1" t="s">
        <v>5810</v>
      </c>
      <c r="C3199" s="57">
        <v>0</v>
      </c>
      <c r="D3199" s="57">
        <v>526296918.00999999</v>
      </c>
      <c r="E3199" s="58">
        <v>235102872.31</v>
      </c>
      <c r="F3199" s="58">
        <v>193073435.84</v>
      </c>
      <c r="G3199" s="57">
        <v>235102872.31</v>
      </c>
      <c r="H3199" s="57">
        <v>719370353.85000002</v>
      </c>
      <c r="I3199" s="57">
        <v>0</v>
      </c>
      <c r="J3199" s="57">
        <v>484267481.54000002</v>
      </c>
      <c r="K3199" s="57">
        <f t="shared" si="151"/>
        <v>-484267481.54000002</v>
      </c>
      <c r="M3199" s="1" t="s">
        <v>6922</v>
      </c>
      <c r="U3199" s="1" t="str">
        <f t="shared" si="152"/>
        <v>'982</v>
      </c>
      <c r="AI3199" s="1"/>
      <c r="AM3199" s="1" t="s">
        <v>5809</v>
      </c>
    </row>
    <row r="3200" spans="1:39" x14ac:dyDescent="0.2">
      <c r="A3200" s="1" t="s">
        <v>5811</v>
      </c>
      <c r="B3200" s="1" t="s">
        <v>5812</v>
      </c>
      <c r="C3200" s="57">
        <v>0</v>
      </c>
      <c r="D3200" s="57">
        <v>74736879.989999995</v>
      </c>
      <c r="E3200" s="58">
        <v>45405914.030000001</v>
      </c>
      <c r="F3200" s="58">
        <v>26780629.73</v>
      </c>
      <c r="G3200" s="57">
        <v>45405914.030000001</v>
      </c>
      <c r="H3200" s="57">
        <v>101517509.72</v>
      </c>
      <c r="I3200" s="57">
        <v>0</v>
      </c>
      <c r="J3200" s="57">
        <v>56111595.689999998</v>
      </c>
      <c r="K3200" s="57">
        <f t="shared" si="151"/>
        <v>-56111595.689999998</v>
      </c>
      <c r="M3200" s="1" t="s">
        <v>6922</v>
      </c>
      <c r="U3200" s="1" t="str">
        <f t="shared" si="152"/>
        <v>'982</v>
      </c>
      <c r="AI3200" s="1"/>
      <c r="AM3200" s="1" t="s">
        <v>5811</v>
      </c>
    </row>
    <row r="3201" spans="1:39" x14ac:dyDescent="0.2">
      <c r="A3201" s="1" t="s">
        <v>5813</v>
      </c>
      <c r="B3201" s="1" t="s">
        <v>5814</v>
      </c>
      <c r="C3201" s="57">
        <v>0</v>
      </c>
      <c r="D3201" s="57">
        <v>28309801.420000002</v>
      </c>
      <c r="E3201" s="58">
        <v>35556692.770000003</v>
      </c>
      <c r="F3201" s="58">
        <v>36002371.659999996</v>
      </c>
      <c r="G3201" s="57">
        <v>35556692.770000003</v>
      </c>
      <c r="H3201" s="57">
        <v>64312173.079999998</v>
      </c>
      <c r="I3201" s="57">
        <v>0</v>
      </c>
      <c r="J3201" s="57">
        <v>28755480.309999999</v>
      </c>
      <c r="K3201" s="57">
        <f t="shared" si="151"/>
        <v>-28755480.309999999</v>
      </c>
      <c r="M3201" s="1" t="s">
        <v>6922</v>
      </c>
      <c r="U3201" s="1" t="str">
        <f t="shared" si="152"/>
        <v>'982</v>
      </c>
      <c r="AI3201" s="1"/>
      <c r="AM3201" s="1" t="s">
        <v>5813</v>
      </c>
    </row>
    <row r="3202" spans="1:39" x14ac:dyDescent="0.2">
      <c r="A3202" s="1" t="s">
        <v>5815</v>
      </c>
      <c r="B3202" s="1" t="s">
        <v>5816</v>
      </c>
      <c r="C3202" s="57">
        <v>0</v>
      </c>
      <c r="D3202" s="57">
        <v>13322955.76</v>
      </c>
      <c r="E3202" s="58">
        <v>10384151.539999999</v>
      </c>
      <c r="F3202" s="58">
        <v>11254513.48</v>
      </c>
      <c r="G3202" s="57">
        <v>10384151.539999999</v>
      </c>
      <c r="H3202" s="57">
        <v>24577469.239999998</v>
      </c>
      <c r="I3202" s="57">
        <v>0</v>
      </c>
      <c r="J3202" s="57">
        <v>14193317.699999999</v>
      </c>
      <c r="K3202" s="57">
        <f t="shared" si="151"/>
        <v>-14193317.699999999</v>
      </c>
      <c r="M3202" s="1" t="s">
        <v>6922</v>
      </c>
      <c r="U3202" s="1" t="str">
        <f t="shared" si="152"/>
        <v>'982</v>
      </c>
      <c r="AI3202" s="1"/>
      <c r="AM3202" s="1" t="s">
        <v>5815</v>
      </c>
    </row>
    <row r="3203" spans="1:39" x14ac:dyDescent="0.2">
      <c r="A3203" s="1" t="s">
        <v>5817</v>
      </c>
      <c r="B3203" s="1" t="s">
        <v>5818</v>
      </c>
      <c r="C3203" s="57">
        <v>0</v>
      </c>
      <c r="D3203" s="57">
        <v>37647101.789999999</v>
      </c>
      <c r="E3203" s="58">
        <v>7909223.3300000001</v>
      </c>
      <c r="F3203" s="58">
        <v>8231036.4699999997</v>
      </c>
      <c r="G3203" s="57">
        <v>7909223.3300000001</v>
      </c>
      <c r="H3203" s="57">
        <v>45878138.259999998</v>
      </c>
      <c r="I3203" s="57">
        <v>0</v>
      </c>
      <c r="J3203" s="57">
        <v>37968914.93</v>
      </c>
      <c r="K3203" s="57">
        <f t="shared" si="151"/>
        <v>-37968914.93</v>
      </c>
      <c r="M3203" s="1" t="s">
        <v>6922</v>
      </c>
      <c r="U3203" s="1" t="str">
        <f t="shared" si="152"/>
        <v>'982</v>
      </c>
      <c r="AI3203" s="1"/>
      <c r="AM3203" s="1" t="s">
        <v>5817</v>
      </c>
    </row>
    <row r="3204" spans="1:39" x14ac:dyDescent="0.2">
      <c r="A3204" s="1" t="s">
        <v>5819</v>
      </c>
      <c r="B3204" s="1" t="s">
        <v>5511</v>
      </c>
      <c r="C3204" s="57">
        <v>0</v>
      </c>
      <c r="D3204" s="57">
        <v>19521353.050000001</v>
      </c>
      <c r="E3204" s="58">
        <v>5384147</v>
      </c>
      <c r="F3204" s="58">
        <v>12180398.949999999</v>
      </c>
      <c r="G3204" s="57">
        <v>5384147</v>
      </c>
      <c r="H3204" s="57">
        <v>31701752</v>
      </c>
      <c r="I3204" s="57">
        <v>0</v>
      </c>
      <c r="J3204" s="57">
        <v>26317605</v>
      </c>
      <c r="K3204" s="57">
        <f t="shared" si="151"/>
        <v>-26317605</v>
      </c>
      <c r="M3204" s="1" t="s">
        <v>6922</v>
      </c>
      <c r="U3204" s="1" t="str">
        <f t="shared" si="152"/>
        <v>'999</v>
      </c>
      <c r="AI3204" s="1"/>
      <c r="AM3204" s="1" t="s">
        <v>5819</v>
      </c>
    </row>
    <row r="3205" spans="1:39" x14ac:dyDescent="0.2">
      <c r="A3205" s="1" t="s">
        <v>5820</v>
      </c>
      <c r="B3205" s="1" t="s">
        <v>5513</v>
      </c>
      <c r="C3205" s="57">
        <v>0</v>
      </c>
      <c r="D3205" s="57">
        <v>5497334.8700000001</v>
      </c>
      <c r="E3205" s="58">
        <v>467934.7</v>
      </c>
      <c r="F3205" s="58">
        <v>593479.29</v>
      </c>
      <c r="G3205" s="57">
        <v>467934.7</v>
      </c>
      <c r="H3205" s="57">
        <v>6090814.1600000001</v>
      </c>
      <c r="I3205" s="57">
        <v>0</v>
      </c>
      <c r="J3205" s="57">
        <v>5622879.46</v>
      </c>
      <c r="K3205" s="57">
        <f t="shared" si="151"/>
        <v>-5622879.46</v>
      </c>
      <c r="M3205" s="1" t="s">
        <v>6922</v>
      </c>
      <c r="U3205" s="1" t="str">
        <f t="shared" si="152"/>
        <v>'999</v>
      </c>
      <c r="AI3205" s="1"/>
      <c r="AM3205" s="1" t="s">
        <v>5820</v>
      </c>
    </row>
    <row r="3206" spans="1:39" x14ac:dyDescent="0.2">
      <c r="A3206" s="1" t="s">
        <v>5821</v>
      </c>
      <c r="B3206" s="1" t="s">
        <v>5515</v>
      </c>
      <c r="C3206" s="57">
        <v>0</v>
      </c>
      <c r="D3206" s="57">
        <v>38936.5</v>
      </c>
      <c r="E3206" s="58">
        <v>11433.76</v>
      </c>
      <c r="F3206" s="58">
        <v>13163.58</v>
      </c>
      <c r="G3206" s="57">
        <v>11433.76</v>
      </c>
      <c r="H3206" s="57">
        <v>52100.08</v>
      </c>
      <c r="I3206" s="57">
        <v>0</v>
      </c>
      <c r="J3206" s="57">
        <v>40666.32</v>
      </c>
      <c r="K3206" s="57">
        <f t="shared" si="151"/>
        <v>-40666.32</v>
      </c>
      <c r="M3206" s="1" t="s">
        <v>6922</v>
      </c>
      <c r="U3206" s="1" t="str">
        <f t="shared" si="152"/>
        <v>'999</v>
      </c>
      <c r="AI3206" s="1"/>
      <c r="AM3206" s="1" t="s">
        <v>5821</v>
      </c>
    </row>
    <row r="3207" spans="1:39" x14ac:dyDescent="0.2">
      <c r="A3207" s="1" t="s">
        <v>5822</v>
      </c>
      <c r="B3207" s="1" t="s">
        <v>5517</v>
      </c>
      <c r="C3207" s="57">
        <v>0</v>
      </c>
      <c r="D3207" s="57">
        <v>20947999.359999999</v>
      </c>
      <c r="E3207" s="58">
        <v>9049701.5800000001</v>
      </c>
      <c r="F3207" s="58">
        <v>8944783.9700000007</v>
      </c>
      <c r="G3207" s="57">
        <v>9049701.5800000001</v>
      </c>
      <c r="H3207" s="57">
        <v>29892783.329999998</v>
      </c>
      <c r="I3207" s="57">
        <v>0</v>
      </c>
      <c r="J3207" s="57">
        <v>20843081.75</v>
      </c>
      <c r="K3207" s="57">
        <f t="shared" ref="K3207:K3243" si="153">I3207-J3207</f>
        <v>-20843081.75</v>
      </c>
      <c r="M3207" s="1" t="s">
        <v>6922</v>
      </c>
      <c r="U3207" s="1" t="str">
        <f t="shared" ref="U3207:U3243" si="154">LEFT(A3207,4)</f>
        <v>'999</v>
      </c>
      <c r="AI3207" s="1"/>
      <c r="AM3207" s="1" t="s">
        <v>5822</v>
      </c>
    </row>
    <row r="3208" spans="1:39" x14ac:dyDescent="0.2">
      <c r="A3208" s="1" t="s">
        <v>5823</v>
      </c>
      <c r="B3208" s="1" t="s">
        <v>5519</v>
      </c>
      <c r="C3208" s="57">
        <v>0</v>
      </c>
      <c r="D3208" s="57">
        <v>570704.85</v>
      </c>
      <c r="E3208" s="58">
        <v>1026272.51</v>
      </c>
      <c r="F3208" s="58">
        <v>1019709.73</v>
      </c>
      <c r="G3208" s="57">
        <v>1026272.51</v>
      </c>
      <c r="H3208" s="57">
        <v>1590414.58</v>
      </c>
      <c r="I3208" s="57">
        <v>0</v>
      </c>
      <c r="J3208" s="57">
        <v>564142.06999999995</v>
      </c>
      <c r="K3208" s="57">
        <f t="shared" si="153"/>
        <v>-564142.06999999995</v>
      </c>
      <c r="M3208" s="1" t="s">
        <v>6922</v>
      </c>
      <c r="U3208" s="1" t="str">
        <f t="shared" si="154"/>
        <v>'999</v>
      </c>
      <c r="AI3208" s="1"/>
      <c r="AM3208" s="1" t="s">
        <v>5823</v>
      </c>
    </row>
    <row r="3209" spans="1:39" x14ac:dyDescent="0.2">
      <c r="A3209" s="1" t="s">
        <v>5824</v>
      </c>
      <c r="B3209" s="1" t="s">
        <v>5521</v>
      </c>
      <c r="C3209" s="57">
        <v>0</v>
      </c>
      <c r="D3209" s="57">
        <v>59609.36</v>
      </c>
      <c r="E3209" s="58">
        <v>70141.45</v>
      </c>
      <c r="F3209" s="58">
        <v>66374.759999999995</v>
      </c>
      <c r="G3209" s="57">
        <v>70141.45</v>
      </c>
      <c r="H3209" s="57">
        <v>125984.12</v>
      </c>
      <c r="I3209" s="57">
        <v>0</v>
      </c>
      <c r="J3209" s="57">
        <v>55842.67</v>
      </c>
      <c r="K3209" s="57">
        <f t="shared" si="153"/>
        <v>-55842.67</v>
      </c>
      <c r="M3209" s="1" t="s">
        <v>6922</v>
      </c>
      <c r="U3209" s="1" t="str">
        <f t="shared" si="154"/>
        <v>'999</v>
      </c>
      <c r="AI3209" s="1"/>
      <c r="AM3209" s="1" t="s">
        <v>5824</v>
      </c>
    </row>
    <row r="3210" spans="1:39" x14ac:dyDescent="0.2">
      <c r="A3210" s="1" t="s">
        <v>5825</v>
      </c>
      <c r="B3210" s="1" t="s">
        <v>5523</v>
      </c>
      <c r="C3210" s="57">
        <v>0</v>
      </c>
      <c r="D3210" s="57">
        <v>3765366.91</v>
      </c>
      <c r="E3210" s="58">
        <v>722317.02</v>
      </c>
      <c r="F3210" s="58">
        <v>1459507.5</v>
      </c>
      <c r="G3210" s="57">
        <v>722317.02</v>
      </c>
      <c r="H3210" s="57">
        <v>5224874.41</v>
      </c>
      <c r="I3210" s="57">
        <v>0</v>
      </c>
      <c r="J3210" s="57">
        <v>4502557.3899999997</v>
      </c>
      <c r="K3210" s="57">
        <f t="shared" si="153"/>
        <v>-4502557.3899999997</v>
      </c>
      <c r="M3210" s="1" t="s">
        <v>6922</v>
      </c>
      <c r="U3210" s="1" t="str">
        <f t="shared" si="154"/>
        <v>'999</v>
      </c>
      <c r="AI3210" s="1"/>
      <c r="AM3210" s="1" t="s">
        <v>5825</v>
      </c>
    </row>
    <row r="3211" spans="1:39" x14ac:dyDescent="0.2">
      <c r="A3211" s="1" t="s">
        <v>5826</v>
      </c>
      <c r="B3211" s="1" t="s">
        <v>5525</v>
      </c>
      <c r="C3211" s="57">
        <v>0</v>
      </c>
      <c r="D3211" s="57">
        <v>960625.26</v>
      </c>
      <c r="E3211" s="58">
        <v>196800.29</v>
      </c>
      <c r="F3211" s="58">
        <v>103835.1</v>
      </c>
      <c r="G3211" s="57">
        <v>196800.29</v>
      </c>
      <c r="H3211" s="57">
        <v>1064460.3600000001</v>
      </c>
      <c r="I3211" s="57">
        <v>0</v>
      </c>
      <c r="J3211" s="57">
        <v>867660.07</v>
      </c>
      <c r="K3211" s="57">
        <f t="shared" si="153"/>
        <v>-867660.07</v>
      </c>
      <c r="M3211" s="1" t="s">
        <v>6922</v>
      </c>
      <c r="U3211" s="1" t="str">
        <f t="shared" si="154"/>
        <v>'999</v>
      </c>
      <c r="AI3211" s="1"/>
      <c r="AM3211" s="1" t="s">
        <v>5826</v>
      </c>
    </row>
    <row r="3212" spans="1:39" x14ac:dyDescent="0.2">
      <c r="A3212" s="1" t="s">
        <v>5827</v>
      </c>
      <c r="B3212" s="1" t="s">
        <v>5527</v>
      </c>
      <c r="C3212" s="57">
        <v>0</v>
      </c>
      <c r="D3212" s="57">
        <v>23962.02</v>
      </c>
      <c r="E3212" s="58">
        <v>7674.29</v>
      </c>
      <c r="F3212" s="58">
        <v>6468.02</v>
      </c>
      <c r="G3212" s="57">
        <v>7674.29</v>
      </c>
      <c r="H3212" s="57">
        <v>30430.04</v>
      </c>
      <c r="I3212" s="57">
        <v>0</v>
      </c>
      <c r="J3212" s="57">
        <v>22755.75</v>
      </c>
      <c r="K3212" s="57">
        <f t="shared" si="153"/>
        <v>-22755.75</v>
      </c>
      <c r="M3212" s="1" t="s">
        <v>6922</v>
      </c>
      <c r="U3212" s="1" t="str">
        <f t="shared" si="154"/>
        <v>'999</v>
      </c>
      <c r="AI3212" s="1"/>
      <c r="AM3212" s="1" t="s">
        <v>5827</v>
      </c>
    </row>
    <row r="3213" spans="1:39" x14ac:dyDescent="0.2">
      <c r="A3213" s="1" t="s">
        <v>5828</v>
      </c>
      <c r="B3213" s="1" t="s">
        <v>5529</v>
      </c>
      <c r="C3213" s="57">
        <v>0</v>
      </c>
      <c r="D3213" s="57">
        <v>10397465.75</v>
      </c>
      <c r="E3213" s="58">
        <v>4246613.62</v>
      </c>
      <c r="F3213" s="58">
        <v>5007928.66</v>
      </c>
      <c r="G3213" s="57">
        <v>4246613.62</v>
      </c>
      <c r="H3213" s="57">
        <v>15405394.41</v>
      </c>
      <c r="I3213" s="57">
        <v>0</v>
      </c>
      <c r="J3213" s="57">
        <v>11158780.789999999</v>
      </c>
      <c r="K3213" s="57">
        <f t="shared" si="153"/>
        <v>-11158780.789999999</v>
      </c>
      <c r="M3213" s="1" t="s">
        <v>6922</v>
      </c>
      <c r="U3213" s="1" t="str">
        <f t="shared" si="154"/>
        <v>'999</v>
      </c>
      <c r="AI3213" s="1"/>
      <c r="AM3213" s="1" t="s">
        <v>5828</v>
      </c>
    </row>
    <row r="3214" spans="1:39" x14ac:dyDescent="0.2">
      <c r="A3214" s="1" t="s">
        <v>5829</v>
      </c>
      <c r="B3214" s="1" t="s">
        <v>5531</v>
      </c>
      <c r="C3214" s="57">
        <v>0</v>
      </c>
      <c r="D3214" s="57">
        <v>15236.35</v>
      </c>
      <c r="E3214" s="58">
        <v>21191.1</v>
      </c>
      <c r="F3214" s="58">
        <v>15991.88</v>
      </c>
      <c r="G3214" s="57">
        <v>21191.1</v>
      </c>
      <c r="H3214" s="57">
        <v>31228.23</v>
      </c>
      <c r="I3214" s="57">
        <v>0</v>
      </c>
      <c r="J3214" s="57">
        <v>10037.129999999999</v>
      </c>
      <c r="K3214" s="57">
        <f t="shared" si="153"/>
        <v>-10037.129999999999</v>
      </c>
      <c r="M3214" s="1" t="s">
        <v>6922</v>
      </c>
      <c r="U3214" s="1" t="str">
        <f t="shared" si="154"/>
        <v>'999</v>
      </c>
      <c r="AI3214" s="1"/>
      <c r="AM3214" s="1" t="s">
        <v>5829</v>
      </c>
    </row>
    <row r="3215" spans="1:39" x14ac:dyDescent="0.2">
      <c r="A3215" s="1" t="s">
        <v>5830</v>
      </c>
      <c r="B3215" s="1" t="s">
        <v>5533</v>
      </c>
      <c r="C3215" s="57">
        <v>0</v>
      </c>
      <c r="D3215" s="57">
        <v>31861.49</v>
      </c>
      <c r="E3215" s="58">
        <v>28525.62</v>
      </c>
      <c r="F3215" s="58">
        <v>23286.26</v>
      </c>
      <c r="G3215" s="57">
        <v>28525.62</v>
      </c>
      <c r="H3215" s="57">
        <v>55147.75</v>
      </c>
      <c r="I3215" s="57">
        <v>0</v>
      </c>
      <c r="J3215" s="57">
        <v>26622.13</v>
      </c>
      <c r="K3215" s="57">
        <f t="shared" si="153"/>
        <v>-26622.13</v>
      </c>
      <c r="M3215" s="1" t="s">
        <v>6922</v>
      </c>
      <c r="U3215" s="1" t="str">
        <f t="shared" si="154"/>
        <v>'999</v>
      </c>
      <c r="AI3215" s="1"/>
      <c r="AM3215" s="1" t="s">
        <v>5830</v>
      </c>
    </row>
    <row r="3216" spans="1:39" x14ac:dyDescent="0.2">
      <c r="A3216" s="1" t="s">
        <v>5831</v>
      </c>
      <c r="B3216" s="1" t="s">
        <v>5832</v>
      </c>
      <c r="C3216" s="57">
        <v>0</v>
      </c>
      <c r="D3216" s="57">
        <v>4790217.9400000004</v>
      </c>
      <c r="E3216" s="58">
        <v>4024648.55</v>
      </c>
      <c r="F3216" s="58">
        <v>3837764.68</v>
      </c>
      <c r="G3216" s="57">
        <v>4024648.55</v>
      </c>
      <c r="H3216" s="57">
        <v>8627982.6199999992</v>
      </c>
      <c r="I3216" s="57">
        <v>0</v>
      </c>
      <c r="J3216" s="57">
        <v>4603334.07</v>
      </c>
      <c r="K3216" s="57">
        <f t="shared" si="153"/>
        <v>-4603334.07</v>
      </c>
      <c r="M3216" s="1" t="s">
        <v>6922</v>
      </c>
      <c r="U3216" s="1" t="str">
        <f t="shared" si="154"/>
        <v>'999</v>
      </c>
      <c r="AI3216" s="1"/>
      <c r="AM3216" s="1" t="s">
        <v>5831</v>
      </c>
    </row>
    <row r="3217" spans="1:39" x14ac:dyDescent="0.2">
      <c r="A3217" s="1" t="s">
        <v>5833</v>
      </c>
      <c r="B3217" s="1" t="s">
        <v>5537</v>
      </c>
      <c r="C3217" s="57">
        <v>0</v>
      </c>
      <c r="D3217" s="57">
        <v>103431.73</v>
      </c>
      <c r="E3217" s="58">
        <v>9898.81</v>
      </c>
      <c r="F3217" s="58">
        <v>11863.91</v>
      </c>
      <c r="G3217" s="57">
        <v>9898.81</v>
      </c>
      <c r="H3217" s="57">
        <v>115295.64</v>
      </c>
      <c r="I3217" s="57">
        <v>0</v>
      </c>
      <c r="J3217" s="57">
        <v>105396.83</v>
      </c>
      <c r="K3217" s="57">
        <f t="shared" si="153"/>
        <v>-105396.83</v>
      </c>
      <c r="M3217" s="1" t="s">
        <v>6922</v>
      </c>
      <c r="U3217" s="1" t="str">
        <f t="shared" si="154"/>
        <v>'999</v>
      </c>
      <c r="AI3217" s="1"/>
      <c r="AM3217" s="1" t="s">
        <v>5833</v>
      </c>
    </row>
    <row r="3218" spans="1:39" x14ac:dyDescent="0.2">
      <c r="A3218" s="1" t="s">
        <v>5834</v>
      </c>
      <c r="B3218" s="1" t="s">
        <v>5539</v>
      </c>
      <c r="C3218" s="57">
        <v>0</v>
      </c>
      <c r="D3218" s="57">
        <v>1687697.88</v>
      </c>
      <c r="E3218" s="58">
        <v>102696.57</v>
      </c>
      <c r="F3218" s="58">
        <v>848628.69</v>
      </c>
      <c r="G3218" s="57">
        <v>102696.57</v>
      </c>
      <c r="H3218" s="57">
        <v>2536326.5699999998</v>
      </c>
      <c r="I3218" s="57">
        <v>0</v>
      </c>
      <c r="J3218" s="57">
        <v>2433630</v>
      </c>
      <c r="K3218" s="57">
        <f t="shared" si="153"/>
        <v>-2433630</v>
      </c>
      <c r="M3218" s="1" t="s">
        <v>6922</v>
      </c>
      <c r="U3218" s="1" t="str">
        <f t="shared" si="154"/>
        <v>'999</v>
      </c>
      <c r="AI3218" s="1"/>
      <c r="AM3218" s="1" t="s">
        <v>5834</v>
      </c>
    </row>
    <row r="3219" spans="1:39" x14ac:dyDescent="0.2">
      <c r="A3219" s="1" t="s">
        <v>5835</v>
      </c>
      <c r="B3219" s="1" t="s">
        <v>5541</v>
      </c>
      <c r="C3219" s="57">
        <v>0</v>
      </c>
      <c r="D3219" s="57">
        <v>12798.64</v>
      </c>
      <c r="E3219" s="58">
        <v>18764.22</v>
      </c>
      <c r="F3219" s="58">
        <v>16878.810000000001</v>
      </c>
      <c r="G3219" s="57">
        <v>18764.22</v>
      </c>
      <c r="H3219" s="57">
        <v>29677.45</v>
      </c>
      <c r="I3219" s="57">
        <v>0</v>
      </c>
      <c r="J3219" s="57">
        <v>10913.23</v>
      </c>
      <c r="K3219" s="57">
        <f t="shared" si="153"/>
        <v>-10913.23</v>
      </c>
      <c r="M3219" s="1" t="s">
        <v>6922</v>
      </c>
      <c r="U3219" s="1" t="str">
        <f t="shared" si="154"/>
        <v>'999</v>
      </c>
      <c r="AI3219" s="1"/>
      <c r="AM3219" s="1" t="s">
        <v>5835</v>
      </c>
    </row>
    <row r="3220" spans="1:39" x14ac:dyDescent="0.2">
      <c r="A3220" s="1" t="s">
        <v>5836</v>
      </c>
      <c r="B3220" s="1" t="s">
        <v>5543</v>
      </c>
      <c r="C3220" s="57">
        <v>0</v>
      </c>
      <c r="D3220" s="57">
        <v>4677.6000000000004</v>
      </c>
      <c r="E3220" s="58">
        <v>1154.45</v>
      </c>
      <c r="F3220" s="58">
        <v>1653.95</v>
      </c>
      <c r="G3220" s="57">
        <v>1154.45</v>
      </c>
      <c r="H3220" s="57">
        <v>6331.55</v>
      </c>
      <c r="I3220" s="57">
        <v>0</v>
      </c>
      <c r="J3220" s="57">
        <v>5177.1000000000004</v>
      </c>
      <c r="K3220" s="57">
        <f t="shared" si="153"/>
        <v>-5177.1000000000004</v>
      </c>
      <c r="M3220" s="1" t="s">
        <v>6922</v>
      </c>
      <c r="U3220" s="1" t="str">
        <f t="shared" si="154"/>
        <v>'999</v>
      </c>
      <c r="AI3220" s="1"/>
      <c r="AM3220" s="1" t="s">
        <v>5836</v>
      </c>
    </row>
    <row r="3221" spans="1:39" x14ac:dyDescent="0.2">
      <c r="A3221" s="1" t="s">
        <v>5837</v>
      </c>
      <c r="B3221" s="1" t="s">
        <v>5545</v>
      </c>
      <c r="C3221" s="57">
        <v>0</v>
      </c>
      <c r="D3221" s="57">
        <v>5555.14</v>
      </c>
      <c r="E3221" s="58">
        <v>5378.89</v>
      </c>
      <c r="F3221" s="58">
        <v>885.45</v>
      </c>
      <c r="G3221" s="57">
        <v>5378.89</v>
      </c>
      <c r="H3221" s="57">
        <v>6440.59</v>
      </c>
      <c r="I3221" s="57">
        <v>0</v>
      </c>
      <c r="J3221" s="57">
        <v>1061.7</v>
      </c>
      <c r="K3221" s="57">
        <f t="shared" si="153"/>
        <v>-1061.7</v>
      </c>
      <c r="M3221" s="1" t="s">
        <v>6922</v>
      </c>
      <c r="U3221" s="1" t="str">
        <f t="shared" si="154"/>
        <v>'999</v>
      </c>
      <c r="AI3221" s="1"/>
      <c r="AM3221" s="1" t="s">
        <v>5837</v>
      </c>
    </row>
    <row r="3222" spans="1:39" x14ac:dyDescent="0.2">
      <c r="A3222" s="1" t="s">
        <v>5838</v>
      </c>
      <c r="B3222" s="1" t="s">
        <v>5547</v>
      </c>
      <c r="C3222" s="57">
        <v>0</v>
      </c>
      <c r="D3222" s="57">
        <v>15051.35</v>
      </c>
      <c r="E3222" s="58">
        <v>71385.02</v>
      </c>
      <c r="F3222" s="58">
        <v>64531.76</v>
      </c>
      <c r="G3222" s="57">
        <v>71385.02</v>
      </c>
      <c r="H3222" s="57">
        <v>79583.11</v>
      </c>
      <c r="I3222" s="57">
        <v>0</v>
      </c>
      <c r="J3222" s="57">
        <v>8198.09</v>
      </c>
      <c r="K3222" s="57">
        <f t="shared" si="153"/>
        <v>-8198.09</v>
      </c>
      <c r="M3222" s="1" t="s">
        <v>6922</v>
      </c>
      <c r="U3222" s="1" t="str">
        <f t="shared" si="154"/>
        <v>'999</v>
      </c>
      <c r="AI3222" s="1"/>
      <c r="AM3222" s="1" t="s">
        <v>5838</v>
      </c>
    </row>
    <row r="3223" spans="1:39" x14ac:dyDescent="0.2">
      <c r="A3223" s="1" t="s">
        <v>5839</v>
      </c>
      <c r="B3223" s="1" t="s">
        <v>5549</v>
      </c>
      <c r="C3223" s="57">
        <v>0</v>
      </c>
      <c r="D3223" s="57">
        <v>3.62</v>
      </c>
      <c r="E3223" s="58">
        <v>3.62</v>
      </c>
      <c r="F3223" s="58">
        <v>0</v>
      </c>
      <c r="G3223" s="57">
        <v>3.62</v>
      </c>
      <c r="H3223" s="57">
        <v>3.62</v>
      </c>
      <c r="I3223" s="57">
        <v>0</v>
      </c>
      <c r="J3223" s="57">
        <v>0</v>
      </c>
      <c r="K3223" s="57">
        <f t="shared" si="153"/>
        <v>0</v>
      </c>
      <c r="M3223" s="1" t="s">
        <v>6922</v>
      </c>
      <c r="U3223" s="1" t="str">
        <f t="shared" si="154"/>
        <v>'999</v>
      </c>
      <c r="AI3223" s="1"/>
      <c r="AM3223" s="1" t="s">
        <v>5839</v>
      </c>
    </row>
    <row r="3224" spans="1:39" x14ac:dyDescent="0.2">
      <c r="A3224" s="1" t="s">
        <v>5840</v>
      </c>
      <c r="B3224" s="1" t="s">
        <v>5551</v>
      </c>
      <c r="C3224" s="57">
        <v>0</v>
      </c>
      <c r="D3224" s="57">
        <v>264918.62</v>
      </c>
      <c r="E3224" s="58">
        <v>13310.07</v>
      </c>
      <c r="F3224" s="58">
        <v>15495.58</v>
      </c>
      <c r="G3224" s="57">
        <v>13310.07</v>
      </c>
      <c r="H3224" s="57">
        <v>280414.2</v>
      </c>
      <c r="I3224" s="57">
        <v>0</v>
      </c>
      <c r="J3224" s="57">
        <v>267104.13</v>
      </c>
      <c r="K3224" s="57">
        <f t="shared" si="153"/>
        <v>-267104.13</v>
      </c>
      <c r="M3224" s="1" t="s">
        <v>6922</v>
      </c>
      <c r="U3224" s="1" t="str">
        <f t="shared" si="154"/>
        <v>'999</v>
      </c>
      <c r="AI3224" s="1"/>
      <c r="AM3224" s="1" t="s">
        <v>5840</v>
      </c>
    </row>
    <row r="3225" spans="1:39" x14ac:dyDescent="0.2">
      <c r="A3225" s="1" t="s">
        <v>5841</v>
      </c>
      <c r="B3225" s="1" t="s">
        <v>5553</v>
      </c>
      <c r="C3225" s="57">
        <v>0</v>
      </c>
      <c r="D3225" s="57">
        <v>76659.399999999994</v>
      </c>
      <c r="E3225" s="58">
        <v>101.81</v>
      </c>
      <c r="F3225" s="58">
        <v>150.54</v>
      </c>
      <c r="G3225" s="57">
        <v>101.81</v>
      </c>
      <c r="H3225" s="57">
        <v>76809.94</v>
      </c>
      <c r="I3225" s="57">
        <v>0</v>
      </c>
      <c r="J3225" s="57">
        <v>76708.13</v>
      </c>
      <c r="K3225" s="57">
        <f t="shared" si="153"/>
        <v>-76708.13</v>
      </c>
      <c r="M3225" s="1" t="s">
        <v>6922</v>
      </c>
      <c r="U3225" s="1" t="str">
        <f t="shared" si="154"/>
        <v>'999</v>
      </c>
      <c r="AI3225" s="1"/>
      <c r="AM3225" s="1" t="s">
        <v>5841</v>
      </c>
    </row>
    <row r="3226" spans="1:39" x14ac:dyDescent="0.2">
      <c r="A3226" s="1" t="s">
        <v>5842</v>
      </c>
      <c r="B3226" s="1" t="s">
        <v>5555</v>
      </c>
      <c r="C3226" s="57">
        <v>0</v>
      </c>
      <c r="D3226" s="57">
        <v>164042.45000000001</v>
      </c>
      <c r="E3226" s="58">
        <v>581693.12</v>
      </c>
      <c r="F3226" s="58">
        <v>599091.71</v>
      </c>
      <c r="G3226" s="57">
        <v>581693.12</v>
      </c>
      <c r="H3226" s="57">
        <v>763134.16</v>
      </c>
      <c r="I3226" s="57">
        <v>0</v>
      </c>
      <c r="J3226" s="57">
        <v>181441.04</v>
      </c>
      <c r="K3226" s="57">
        <f t="shared" si="153"/>
        <v>-181441.04</v>
      </c>
      <c r="M3226" s="1" t="s">
        <v>6922</v>
      </c>
      <c r="U3226" s="1" t="str">
        <f t="shared" si="154"/>
        <v>'999</v>
      </c>
      <c r="AI3226" s="1"/>
      <c r="AM3226" s="1" t="s">
        <v>5842</v>
      </c>
    </row>
    <row r="3227" spans="1:39" x14ac:dyDescent="0.2">
      <c r="A3227" s="1" t="s">
        <v>5843</v>
      </c>
      <c r="B3227" s="1" t="s">
        <v>5557</v>
      </c>
      <c r="C3227" s="57">
        <v>0</v>
      </c>
      <c r="D3227" s="57">
        <v>1704710.61</v>
      </c>
      <c r="E3227" s="58">
        <v>217696.72</v>
      </c>
      <c r="F3227" s="58">
        <v>304318.81</v>
      </c>
      <c r="G3227" s="57">
        <v>217696.72</v>
      </c>
      <c r="H3227" s="57">
        <v>2009029.42</v>
      </c>
      <c r="I3227" s="57">
        <v>0</v>
      </c>
      <c r="J3227" s="57">
        <v>1791332.7</v>
      </c>
      <c r="K3227" s="57">
        <f t="shared" si="153"/>
        <v>-1791332.7</v>
      </c>
      <c r="M3227" s="1" t="s">
        <v>6922</v>
      </c>
      <c r="U3227" s="1" t="str">
        <f t="shared" si="154"/>
        <v>'999</v>
      </c>
      <c r="AI3227" s="1"/>
      <c r="AM3227" s="1" t="s">
        <v>5843</v>
      </c>
    </row>
    <row r="3228" spans="1:39" x14ac:dyDescent="0.2">
      <c r="A3228" s="1" t="s">
        <v>5844</v>
      </c>
      <c r="B3228" s="1" t="s">
        <v>5559</v>
      </c>
      <c r="C3228" s="57">
        <v>0</v>
      </c>
      <c r="D3228" s="57">
        <v>452879.81</v>
      </c>
      <c r="E3228" s="58">
        <v>463682.58</v>
      </c>
      <c r="F3228" s="58">
        <v>433570.92</v>
      </c>
      <c r="G3228" s="57">
        <v>463682.58</v>
      </c>
      <c r="H3228" s="57">
        <v>886450.73</v>
      </c>
      <c r="I3228" s="57">
        <v>0</v>
      </c>
      <c r="J3228" s="57">
        <v>422768.15</v>
      </c>
      <c r="K3228" s="57">
        <f t="shared" si="153"/>
        <v>-422768.15</v>
      </c>
      <c r="M3228" s="1" t="s">
        <v>6922</v>
      </c>
      <c r="U3228" s="1" t="str">
        <f t="shared" si="154"/>
        <v>'999</v>
      </c>
      <c r="AI3228" s="1"/>
      <c r="AM3228" s="1" t="s">
        <v>5844</v>
      </c>
    </row>
    <row r="3229" spans="1:39" x14ac:dyDescent="0.2">
      <c r="A3229" s="1" t="s">
        <v>5845</v>
      </c>
      <c r="B3229" s="1" t="s">
        <v>5561</v>
      </c>
      <c r="C3229" s="57">
        <v>0</v>
      </c>
      <c r="D3229" s="57">
        <v>267706.38</v>
      </c>
      <c r="E3229" s="58">
        <v>301494.52</v>
      </c>
      <c r="F3229" s="58">
        <v>302196.21999999997</v>
      </c>
      <c r="G3229" s="57">
        <v>301494.52</v>
      </c>
      <c r="H3229" s="57">
        <v>569902.6</v>
      </c>
      <c r="I3229" s="57">
        <v>0</v>
      </c>
      <c r="J3229" s="57">
        <v>268408.08</v>
      </c>
      <c r="K3229" s="57">
        <f t="shared" si="153"/>
        <v>-268408.08</v>
      </c>
      <c r="M3229" s="1" t="s">
        <v>6922</v>
      </c>
      <c r="U3229" s="1" t="str">
        <f t="shared" si="154"/>
        <v>'999</v>
      </c>
      <c r="AI3229" s="1"/>
      <c r="AM3229" s="1" t="s">
        <v>5845</v>
      </c>
    </row>
    <row r="3230" spans="1:39" x14ac:dyDescent="0.2">
      <c r="A3230" s="1" t="s">
        <v>5846</v>
      </c>
      <c r="B3230" s="1" t="s">
        <v>5563</v>
      </c>
      <c r="C3230" s="57">
        <v>0</v>
      </c>
      <c r="D3230" s="57">
        <v>65525.22</v>
      </c>
      <c r="E3230" s="58">
        <v>1110.77</v>
      </c>
      <c r="F3230" s="58">
        <v>0</v>
      </c>
      <c r="G3230" s="57">
        <v>1110.77</v>
      </c>
      <c r="H3230" s="57">
        <v>65525.22</v>
      </c>
      <c r="I3230" s="57">
        <v>0</v>
      </c>
      <c r="J3230" s="57">
        <v>64414.45</v>
      </c>
      <c r="K3230" s="57">
        <f t="shared" si="153"/>
        <v>-64414.45</v>
      </c>
      <c r="M3230" s="1" t="s">
        <v>6922</v>
      </c>
      <c r="U3230" s="1" t="str">
        <f t="shared" si="154"/>
        <v>'999</v>
      </c>
      <c r="AI3230" s="1"/>
      <c r="AM3230" s="1" t="s">
        <v>5846</v>
      </c>
    </row>
    <row r="3231" spans="1:39" x14ac:dyDescent="0.2">
      <c r="A3231" s="1" t="s">
        <v>5847</v>
      </c>
      <c r="B3231" s="1" t="s">
        <v>5565</v>
      </c>
      <c r="C3231" s="57">
        <v>0</v>
      </c>
      <c r="D3231" s="57">
        <v>16460.310000000001</v>
      </c>
      <c r="E3231" s="58">
        <v>3679.4</v>
      </c>
      <c r="F3231" s="58">
        <v>0</v>
      </c>
      <c r="G3231" s="57">
        <v>3679.4</v>
      </c>
      <c r="H3231" s="57">
        <v>16460.310000000001</v>
      </c>
      <c r="I3231" s="57">
        <v>0</v>
      </c>
      <c r="J3231" s="57">
        <v>12780.91</v>
      </c>
      <c r="K3231" s="57">
        <f t="shared" si="153"/>
        <v>-12780.91</v>
      </c>
      <c r="M3231" s="1" t="s">
        <v>6922</v>
      </c>
      <c r="U3231" s="1" t="str">
        <f t="shared" si="154"/>
        <v>'999</v>
      </c>
      <c r="AI3231" s="1"/>
      <c r="AM3231" s="1" t="s">
        <v>5847</v>
      </c>
    </row>
    <row r="3232" spans="1:39" x14ac:dyDescent="0.2">
      <c r="A3232" s="1" t="s">
        <v>5848</v>
      </c>
      <c r="B3232" s="1" t="s">
        <v>5567</v>
      </c>
      <c r="C3232" s="57">
        <v>0</v>
      </c>
      <c r="D3232" s="57">
        <v>421965.56</v>
      </c>
      <c r="E3232" s="58">
        <v>1200</v>
      </c>
      <c r="F3232" s="58">
        <v>68887.259999999995</v>
      </c>
      <c r="G3232" s="57">
        <v>1200</v>
      </c>
      <c r="H3232" s="57">
        <v>490852.82</v>
      </c>
      <c r="I3232" s="57">
        <v>0</v>
      </c>
      <c r="J3232" s="57">
        <v>489652.82</v>
      </c>
      <c r="K3232" s="57">
        <f t="shared" si="153"/>
        <v>-489652.82</v>
      </c>
      <c r="M3232" s="1" t="s">
        <v>6922</v>
      </c>
      <c r="U3232" s="1" t="str">
        <f t="shared" si="154"/>
        <v>'999</v>
      </c>
      <c r="AI3232" s="1"/>
      <c r="AM3232" s="1" t="s">
        <v>5848</v>
      </c>
    </row>
    <row r="3233" spans="1:39" x14ac:dyDescent="0.2">
      <c r="A3233" s="1" t="s">
        <v>5849</v>
      </c>
      <c r="B3233" s="1" t="s">
        <v>5569</v>
      </c>
      <c r="C3233" s="57">
        <v>0</v>
      </c>
      <c r="D3233" s="57">
        <v>96484.5</v>
      </c>
      <c r="E3233" s="58">
        <v>5461.57</v>
      </c>
      <c r="F3233" s="58">
        <v>0</v>
      </c>
      <c r="G3233" s="57">
        <v>5461.57</v>
      </c>
      <c r="H3233" s="57">
        <v>96484.5</v>
      </c>
      <c r="I3233" s="57">
        <v>0</v>
      </c>
      <c r="J3233" s="57">
        <v>91022.93</v>
      </c>
      <c r="K3233" s="57">
        <f t="shared" si="153"/>
        <v>-91022.93</v>
      </c>
      <c r="M3233" s="1" t="s">
        <v>6922</v>
      </c>
      <c r="U3233" s="1" t="str">
        <f t="shared" si="154"/>
        <v>'999</v>
      </c>
      <c r="AI3233" s="1"/>
      <c r="AM3233" s="1" t="s">
        <v>5849</v>
      </c>
    </row>
    <row r="3234" spans="1:39" x14ac:dyDescent="0.2">
      <c r="A3234" s="1" t="s">
        <v>5850</v>
      </c>
      <c r="B3234" s="1" t="s">
        <v>5571</v>
      </c>
      <c r="C3234" s="57">
        <v>0</v>
      </c>
      <c r="D3234" s="57">
        <v>2499731.39</v>
      </c>
      <c r="E3234" s="58">
        <v>488096.45</v>
      </c>
      <c r="F3234" s="58">
        <v>304641.27</v>
      </c>
      <c r="G3234" s="57">
        <v>488096.45</v>
      </c>
      <c r="H3234" s="57">
        <v>2804372.66</v>
      </c>
      <c r="I3234" s="57">
        <v>0</v>
      </c>
      <c r="J3234" s="57">
        <v>2316276.21</v>
      </c>
      <c r="K3234" s="57">
        <f t="shared" si="153"/>
        <v>-2316276.21</v>
      </c>
      <c r="M3234" s="1" t="s">
        <v>6922</v>
      </c>
      <c r="U3234" s="1" t="str">
        <f t="shared" si="154"/>
        <v>'999</v>
      </c>
      <c r="AI3234" s="1"/>
      <c r="AM3234" s="1" t="s">
        <v>5850</v>
      </c>
    </row>
    <row r="3235" spans="1:39" x14ac:dyDescent="0.2">
      <c r="A3235" s="1" t="s">
        <v>5851</v>
      </c>
      <c r="B3235" s="1" t="s">
        <v>5573</v>
      </c>
      <c r="C3235" s="57">
        <v>0</v>
      </c>
      <c r="D3235" s="57">
        <v>312055.40999999997</v>
      </c>
      <c r="E3235" s="58">
        <v>38758.61</v>
      </c>
      <c r="F3235" s="58">
        <v>14114.05</v>
      </c>
      <c r="G3235" s="57">
        <v>38758.61</v>
      </c>
      <c r="H3235" s="57">
        <v>326169.46000000002</v>
      </c>
      <c r="I3235" s="57">
        <v>0</v>
      </c>
      <c r="J3235" s="57">
        <v>287410.84999999998</v>
      </c>
      <c r="K3235" s="57">
        <f t="shared" si="153"/>
        <v>-287410.84999999998</v>
      </c>
      <c r="M3235" s="1" t="s">
        <v>6922</v>
      </c>
      <c r="U3235" s="1" t="str">
        <f t="shared" si="154"/>
        <v>'999</v>
      </c>
      <c r="AI3235" s="1"/>
      <c r="AM3235" s="1" t="s">
        <v>5851</v>
      </c>
    </row>
    <row r="3236" spans="1:39" x14ac:dyDescent="0.2">
      <c r="A3236" s="1" t="s">
        <v>5852</v>
      </c>
      <c r="B3236" s="1" t="s">
        <v>5575</v>
      </c>
      <c r="C3236" s="57">
        <v>0</v>
      </c>
      <c r="D3236" s="57">
        <v>263264.53999999998</v>
      </c>
      <c r="E3236" s="58">
        <v>204006.1</v>
      </c>
      <c r="F3236" s="58">
        <v>198956.01</v>
      </c>
      <c r="G3236" s="57">
        <v>204006.1</v>
      </c>
      <c r="H3236" s="57">
        <v>462220.55</v>
      </c>
      <c r="I3236" s="57">
        <v>0</v>
      </c>
      <c r="J3236" s="57">
        <v>258214.45</v>
      </c>
      <c r="K3236" s="57">
        <f t="shared" si="153"/>
        <v>-258214.45</v>
      </c>
      <c r="M3236" s="1" t="s">
        <v>6922</v>
      </c>
      <c r="U3236" s="1" t="str">
        <f t="shared" si="154"/>
        <v>'999</v>
      </c>
      <c r="AI3236" s="1"/>
      <c r="AM3236" s="1" t="s">
        <v>5852</v>
      </c>
    </row>
    <row r="3237" spans="1:39" x14ac:dyDescent="0.2">
      <c r="A3237" s="1" t="s">
        <v>5853</v>
      </c>
      <c r="B3237" s="1" t="s">
        <v>5577</v>
      </c>
      <c r="C3237" s="57">
        <v>0</v>
      </c>
      <c r="D3237" s="57">
        <v>760035.8</v>
      </c>
      <c r="E3237" s="58">
        <v>45569.19</v>
      </c>
      <c r="F3237" s="58">
        <v>0</v>
      </c>
      <c r="G3237" s="57">
        <v>45569.19</v>
      </c>
      <c r="H3237" s="57">
        <v>760035.8</v>
      </c>
      <c r="I3237" s="57">
        <v>0</v>
      </c>
      <c r="J3237" s="57">
        <v>714466.61</v>
      </c>
      <c r="K3237" s="57">
        <f t="shared" si="153"/>
        <v>-714466.61</v>
      </c>
      <c r="M3237" s="1" t="s">
        <v>6922</v>
      </c>
      <c r="U3237" s="1" t="str">
        <f t="shared" si="154"/>
        <v>'999</v>
      </c>
      <c r="AI3237" s="1"/>
      <c r="AM3237" s="1" t="s">
        <v>5853</v>
      </c>
    </row>
    <row r="3238" spans="1:39" x14ac:dyDescent="0.2">
      <c r="A3238" s="1" t="s">
        <v>5854</v>
      </c>
      <c r="B3238" s="1" t="s">
        <v>5579</v>
      </c>
      <c r="C3238" s="57">
        <v>0</v>
      </c>
      <c r="D3238" s="57">
        <v>203402.37</v>
      </c>
      <c r="E3238" s="58">
        <v>20803.14</v>
      </c>
      <c r="F3238" s="58">
        <v>6322.32</v>
      </c>
      <c r="G3238" s="57">
        <v>20803.14</v>
      </c>
      <c r="H3238" s="57">
        <v>209724.69</v>
      </c>
      <c r="I3238" s="57">
        <v>0</v>
      </c>
      <c r="J3238" s="57">
        <v>188921.55</v>
      </c>
      <c r="K3238" s="57">
        <f t="shared" si="153"/>
        <v>-188921.55</v>
      </c>
      <c r="M3238" s="1" t="s">
        <v>6922</v>
      </c>
      <c r="U3238" s="1" t="str">
        <f t="shared" si="154"/>
        <v>'999</v>
      </c>
      <c r="AI3238" s="1"/>
      <c r="AM3238" s="1" t="s">
        <v>5854</v>
      </c>
    </row>
    <row r="3239" spans="1:39" x14ac:dyDescent="0.2">
      <c r="A3239" s="1" t="s">
        <v>5855</v>
      </c>
      <c r="B3239" s="1" t="s">
        <v>5581</v>
      </c>
      <c r="C3239" s="57">
        <v>0</v>
      </c>
      <c r="D3239" s="57">
        <v>790061.1</v>
      </c>
      <c r="E3239" s="58">
        <v>859182.84</v>
      </c>
      <c r="F3239" s="58">
        <v>765808.94</v>
      </c>
      <c r="G3239" s="57">
        <v>859182.84</v>
      </c>
      <c r="H3239" s="57">
        <v>1555870.04</v>
      </c>
      <c r="I3239" s="57">
        <v>0</v>
      </c>
      <c r="J3239" s="57">
        <v>696687.2</v>
      </c>
      <c r="K3239" s="57">
        <f t="shared" si="153"/>
        <v>-696687.2</v>
      </c>
      <c r="M3239" s="1" t="s">
        <v>6922</v>
      </c>
      <c r="U3239" s="1" t="str">
        <f t="shared" si="154"/>
        <v>'999</v>
      </c>
      <c r="AI3239" s="1"/>
      <c r="AM3239" s="1" t="s">
        <v>5855</v>
      </c>
    </row>
    <row r="3240" spans="1:39" x14ac:dyDescent="0.2">
      <c r="A3240" s="1" t="s">
        <v>5856</v>
      </c>
      <c r="B3240" s="1" t="s">
        <v>5583</v>
      </c>
      <c r="C3240" s="57">
        <v>0</v>
      </c>
      <c r="D3240" s="57">
        <v>100</v>
      </c>
      <c r="E3240" s="58">
        <v>100</v>
      </c>
      <c r="F3240" s="58">
        <v>0</v>
      </c>
      <c r="G3240" s="57">
        <v>100</v>
      </c>
      <c r="H3240" s="57">
        <v>100</v>
      </c>
      <c r="I3240" s="57">
        <v>0</v>
      </c>
      <c r="J3240" s="57">
        <v>0</v>
      </c>
      <c r="K3240" s="57">
        <f t="shared" si="153"/>
        <v>0</v>
      </c>
      <c r="M3240" s="1" t="s">
        <v>6922</v>
      </c>
      <c r="U3240" s="1" t="str">
        <f t="shared" si="154"/>
        <v>'999</v>
      </c>
      <c r="AI3240" s="1"/>
      <c r="AM3240" s="1" t="s">
        <v>5856</v>
      </c>
    </row>
    <row r="3241" spans="1:39" x14ac:dyDescent="0.2">
      <c r="A3241" s="1" t="s">
        <v>5857</v>
      </c>
      <c r="B3241" s="1" t="s">
        <v>5585</v>
      </c>
      <c r="C3241" s="57">
        <v>0</v>
      </c>
      <c r="D3241" s="57">
        <v>4078380.15</v>
      </c>
      <c r="E3241" s="58">
        <v>1148050.58</v>
      </c>
      <c r="F3241" s="58">
        <v>1358083.55</v>
      </c>
      <c r="G3241" s="57">
        <v>1148050.58</v>
      </c>
      <c r="H3241" s="57">
        <v>5436463.7000000002</v>
      </c>
      <c r="I3241" s="57">
        <v>0</v>
      </c>
      <c r="J3241" s="57">
        <v>4288413.12</v>
      </c>
      <c r="K3241" s="57">
        <f t="shared" si="153"/>
        <v>-4288413.12</v>
      </c>
      <c r="M3241" s="1" t="s">
        <v>6922</v>
      </c>
      <c r="U3241" s="1" t="str">
        <f t="shared" si="154"/>
        <v>'999</v>
      </c>
      <c r="AI3241" s="1"/>
      <c r="AM3241" s="1" t="s">
        <v>5857</v>
      </c>
    </row>
    <row r="3242" spans="1:39" x14ac:dyDescent="0.2">
      <c r="A3242" s="1" t="s">
        <v>5858</v>
      </c>
      <c r="B3242" s="1" t="s">
        <v>5859</v>
      </c>
      <c r="C3242" s="57">
        <v>2561361049.4299998</v>
      </c>
      <c r="D3242" s="57">
        <v>2561361049.4299998</v>
      </c>
      <c r="E3242" s="58">
        <v>4347804142.4399996</v>
      </c>
      <c r="F3242" s="58">
        <v>4347804142.4399996</v>
      </c>
      <c r="G3242" s="57">
        <v>6909165191.8699999</v>
      </c>
      <c r="H3242" s="57">
        <v>6909165191.8699999</v>
      </c>
      <c r="I3242" s="57">
        <v>2310185347.9899998</v>
      </c>
      <c r="J3242" s="57">
        <v>2310185347.9899998</v>
      </c>
      <c r="K3242" s="57">
        <f t="shared" si="153"/>
        <v>0</v>
      </c>
      <c r="M3242" s="1" t="s">
        <v>6922</v>
      </c>
      <c r="U3242" s="1" t="str">
        <f t="shared" si="154"/>
        <v>'9</v>
      </c>
      <c r="AI3242" s="1"/>
      <c r="AM3242" s="1" t="s">
        <v>5858</v>
      </c>
    </row>
    <row r="3243" spans="1:39" x14ac:dyDescent="0.2">
      <c r="A3243" s="1" t="s">
        <v>5860</v>
      </c>
      <c r="B3243" s="1" t="s">
        <v>5861</v>
      </c>
      <c r="C3243" s="57">
        <v>5048203586.4200001</v>
      </c>
      <c r="D3243" s="57">
        <v>5048203586.4200001</v>
      </c>
      <c r="E3243" s="58">
        <v>83583540092.080002</v>
      </c>
      <c r="F3243" s="58">
        <v>83583540092.080002</v>
      </c>
      <c r="G3243" s="57">
        <v>88631743678.5</v>
      </c>
      <c r="H3243" s="57">
        <v>88631743678.5</v>
      </c>
      <c r="I3243" s="57">
        <v>5094584399.0600004</v>
      </c>
      <c r="J3243" s="57">
        <v>5094584399.0600004</v>
      </c>
      <c r="K3243" s="57">
        <f t="shared" si="153"/>
        <v>0</v>
      </c>
      <c r="M3243" s="1" t="s">
        <v>6922</v>
      </c>
      <c r="U3243" s="1" t="str">
        <f t="shared" si="154"/>
        <v>'</v>
      </c>
      <c r="AI3243" s="1"/>
    </row>
    <row r="3245" spans="1:39" x14ac:dyDescent="0.2">
      <c r="I3245" s="2">
        <f>SUBTOTAL(9,I6:I3244)</f>
        <v>15283753197.179993</v>
      </c>
      <c r="J3245" s="2">
        <f>SUBTOTAL(9,J6:J3244)</f>
        <v>15283753197.179985</v>
      </c>
      <c r="W3245" s="2">
        <f t="shared" ref="W3245:AG3245" si="155">SUBTOTAL(9,W6:W3244)</f>
        <v>364680803.23994321</v>
      </c>
      <c r="X3245" s="2">
        <f t="shared" si="155"/>
        <v>182340401.6199716</v>
      </c>
      <c r="Y3245" s="2">
        <f t="shared" si="155"/>
        <v>9117020.0809985809</v>
      </c>
      <c r="Z3245" s="2">
        <f t="shared" si="155"/>
        <v>18234040.161997162</v>
      </c>
      <c r="AA3245" s="2">
        <f t="shared" si="155"/>
        <v>18234040.161997162</v>
      </c>
      <c r="AB3245" s="2">
        <f t="shared" si="155"/>
        <v>54702120.485991463</v>
      </c>
      <c r="AC3245" s="2">
        <f t="shared" si="155"/>
        <v>54702120.485991463</v>
      </c>
      <c r="AD3245" s="2">
        <f t="shared" si="155"/>
        <v>13675530.121497866</v>
      </c>
      <c r="AE3245" s="2">
        <f t="shared" si="155"/>
        <v>13675530.121497866</v>
      </c>
      <c r="AF3245" s="2">
        <f>SUBTOTAL(9,AF6:AF3244)</f>
        <v>0</v>
      </c>
      <c r="AG3245" s="2">
        <f t="shared" si="155"/>
        <v>-85847935.310056806</v>
      </c>
    </row>
    <row r="3246" spans="1:39" x14ac:dyDescent="0.2">
      <c r="F3246" s="24">
        <f>+E2914-F2911-F2912</f>
        <v>9431.75</v>
      </c>
      <c r="J3246" s="2">
        <f>+I3245-J3245</f>
        <v>0</v>
      </c>
    </row>
    <row r="3247" spans="1:39" x14ac:dyDescent="0.2">
      <c r="F3247" s="24">
        <f>+E2914-F2912</f>
        <v>32626.18</v>
      </c>
      <c r="Z3247" s="2">
        <f>+Y3245+Z3245</f>
        <v>27351060.242995743</v>
      </c>
      <c r="AA3247" s="2">
        <f>+AA3245</f>
        <v>18234040.161997162</v>
      </c>
      <c r="AC3247" s="2">
        <f>+AB3245+AC3245</f>
        <v>109404240.97198293</v>
      </c>
      <c r="AE3247" s="2">
        <f>+AD3245+AE3245</f>
        <v>27351060.242995732</v>
      </c>
      <c r="AG3247" s="2">
        <f>+X3245-AG3245</f>
        <v>268188336.93002841</v>
      </c>
    </row>
    <row r="3248" spans="1:39" x14ac:dyDescent="0.2">
      <c r="F3248" s="24">
        <f>+F2911</f>
        <v>23194.43</v>
      </c>
    </row>
    <row r="3249" spans="6:13" x14ac:dyDescent="0.2">
      <c r="F3249" s="24">
        <f>+F3247-F3248</f>
        <v>9431.75</v>
      </c>
      <c r="J3249" s="2">
        <f>+I1110+I1111+I1112-J1115-J1116-J1118</f>
        <v>15773947.529999997</v>
      </c>
      <c r="L3249" s="2"/>
      <c r="M3249" s="2"/>
    </row>
    <row r="3250" spans="6:13" x14ac:dyDescent="0.2">
      <c r="L3250" s="2"/>
      <c r="M3250" s="2"/>
    </row>
    <row r="3251" spans="6:13" x14ac:dyDescent="0.2">
      <c r="J3251" s="2" t="s">
        <v>6912</v>
      </c>
      <c r="K3251" s="2">
        <f>SUM(K6:K543,K545:K986,K988:K1046,K1048:K1125)</f>
        <v>1707537721.4800024</v>
      </c>
    </row>
    <row r="3252" spans="6:13" x14ac:dyDescent="0.2">
      <c r="J3252" s="2" t="s">
        <v>6913</v>
      </c>
      <c r="K3252" s="2">
        <f>SUM(K1127:K1751,K1753:K2079,K2886:K2918)</f>
        <v>-1707537721.4800019</v>
      </c>
    </row>
    <row r="3253" spans="6:13" x14ac:dyDescent="0.2">
      <c r="I3253" s="2">
        <v>26377</v>
      </c>
      <c r="J3253" s="1"/>
      <c r="K3253" s="2">
        <f>SUM(K3251:K3252)</f>
        <v>0</v>
      </c>
    </row>
    <row r="3254" spans="6:13" x14ac:dyDescent="0.2">
      <c r="I3254" s="2">
        <v>26913</v>
      </c>
      <c r="J3254" s="1" t="s">
        <v>6914</v>
      </c>
      <c r="K3254" s="2">
        <f>SUM(K2472:K2883)</f>
        <v>-147342443.41000012</v>
      </c>
    </row>
    <row r="3255" spans="6:13" x14ac:dyDescent="0.2">
      <c r="I3255" s="2">
        <f>+I3254-I3253</f>
        <v>536</v>
      </c>
      <c r="J3255" s="1" t="s">
        <v>6856</v>
      </c>
      <c r="K3255" s="2">
        <f>SUM(K2081:K2469)</f>
        <v>132596519.56999993</v>
      </c>
    </row>
    <row r="3256" spans="6:13" x14ac:dyDescent="0.2">
      <c r="J3256" s="1" t="s">
        <v>6916</v>
      </c>
      <c r="K3256" s="2">
        <f>SUM(K2909:K2910)</f>
        <v>0</v>
      </c>
    </row>
    <row r="3257" spans="6:13" x14ac:dyDescent="0.2">
      <c r="J3257" s="1" t="s">
        <v>6915</v>
      </c>
      <c r="K3257" s="2">
        <f>SUM(K3255:K3256)</f>
        <v>132596519.56999993</v>
      </c>
    </row>
  </sheetData>
  <autoFilter ref="A5:AM3243" xr:uid="{00000000-0009-0000-0000-000006000000}"/>
  <mergeCells count="1">
    <mergeCell ref="A1:B1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28"/>
  <sheetViews>
    <sheetView topLeftCell="A263" workbookViewId="0">
      <selection activeCell="M309" sqref="M309"/>
    </sheetView>
  </sheetViews>
  <sheetFormatPr defaultRowHeight="15" x14ac:dyDescent="0.25"/>
  <cols>
    <col min="7" max="7" width="17.5703125" customWidth="1"/>
  </cols>
  <sheetData>
    <row r="1" spans="1:13" ht="23.25" thickBot="1" x14ac:dyDescent="0.3">
      <c r="A1" t="s">
        <v>6898</v>
      </c>
      <c r="B1" s="38" t="s">
        <v>0</v>
      </c>
      <c r="C1" s="39" t="s">
        <v>6867</v>
      </c>
      <c r="D1" s="39" t="s">
        <v>6868</v>
      </c>
      <c r="E1" s="39" t="s">
        <v>6869</v>
      </c>
      <c r="F1" s="40" t="s">
        <v>1</v>
      </c>
      <c r="G1" s="41" t="s">
        <v>9</v>
      </c>
      <c r="H1" s="42" t="s">
        <v>6870</v>
      </c>
      <c r="I1" s="42" t="s">
        <v>6871</v>
      </c>
      <c r="J1" s="42" t="s">
        <v>6872</v>
      </c>
      <c r="K1" s="42" t="s">
        <v>6873</v>
      </c>
      <c r="L1" s="42" t="s">
        <v>6874</v>
      </c>
      <c r="M1" s="42" t="s">
        <v>6875</v>
      </c>
    </row>
    <row r="2" spans="1:13" x14ac:dyDescent="0.25">
      <c r="A2" t="s">
        <v>2041</v>
      </c>
      <c r="B2" s="43">
        <v>40000</v>
      </c>
      <c r="C2" s="44" t="s">
        <v>6876</v>
      </c>
      <c r="D2" s="44" t="s">
        <v>6830</v>
      </c>
      <c r="E2" s="44" t="s">
        <v>6830</v>
      </c>
      <c r="F2" s="45" t="s">
        <v>2042</v>
      </c>
      <c r="G2" s="46">
        <v>13072.56</v>
      </c>
      <c r="H2" s="47" t="s">
        <v>6889</v>
      </c>
      <c r="I2" s="47" t="s">
        <v>6825</v>
      </c>
      <c r="J2" s="48" t="s">
        <v>6891</v>
      </c>
      <c r="K2" s="48" t="s">
        <v>6892</v>
      </c>
      <c r="L2" s="48" t="s">
        <v>6739</v>
      </c>
      <c r="M2" s="48" t="s">
        <v>6887</v>
      </c>
    </row>
    <row r="3" spans="1:13" x14ac:dyDescent="0.25">
      <c r="A3" t="s">
        <v>2043</v>
      </c>
      <c r="B3" s="43">
        <v>4000104</v>
      </c>
      <c r="C3" s="44" t="s">
        <v>6876</v>
      </c>
      <c r="D3" s="44" t="s">
        <v>6830</v>
      </c>
      <c r="E3" s="44" t="s">
        <v>6832</v>
      </c>
      <c r="F3" s="45" t="s">
        <v>2044</v>
      </c>
      <c r="G3" s="46">
        <v>4756442.6500000004</v>
      </c>
      <c r="H3" s="47" t="s">
        <v>6889</v>
      </c>
      <c r="I3" s="47" t="s">
        <v>6825</v>
      </c>
      <c r="J3" s="48" t="s">
        <v>6891</v>
      </c>
      <c r="K3" s="48" t="s">
        <v>6892</v>
      </c>
      <c r="L3" s="48" t="s">
        <v>6907</v>
      </c>
      <c r="M3" s="48" t="s">
        <v>6887</v>
      </c>
    </row>
    <row r="4" spans="1:13" x14ac:dyDescent="0.25">
      <c r="A4" t="s">
        <v>2045</v>
      </c>
      <c r="B4" s="43">
        <v>4000110</v>
      </c>
      <c r="C4" s="44" t="s">
        <v>6876</v>
      </c>
      <c r="D4" s="44" t="s">
        <v>6830</v>
      </c>
      <c r="E4" s="44" t="s">
        <v>6832</v>
      </c>
      <c r="F4" s="45" t="s">
        <v>2046</v>
      </c>
      <c r="G4" s="46">
        <v>13700338.460000001</v>
      </c>
      <c r="H4" s="47" t="s">
        <v>6889</v>
      </c>
      <c r="I4" s="47" t="s">
        <v>6825</v>
      </c>
      <c r="J4" s="48" t="s">
        <v>6891</v>
      </c>
      <c r="K4" s="48" t="s">
        <v>6892</v>
      </c>
      <c r="L4" s="48" t="s">
        <v>6907</v>
      </c>
      <c r="M4" s="48" t="s">
        <v>6887</v>
      </c>
    </row>
    <row r="5" spans="1:13" x14ac:dyDescent="0.25">
      <c r="A5" t="s">
        <v>2047</v>
      </c>
      <c r="B5" s="43">
        <v>4000111</v>
      </c>
      <c r="C5" s="44" t="s">
        <v>6876</v>
      </c>
      <c r="D5" s="44" t="s">
        <v>6830</v>
      </c>
      <c r="E5" s="44" t="s">
        <v>6832</v>
      </c>
      <c r="F5" s="45" t="s">
        <v>2048</v>
      </c>
      <c r="G5" s="46">
        <v>3614645.56</v>
      </c>
      <c r="H5" s="47" t="s">
        <v>6889</v>
      </c>
      <c r="I5" s="47" t="s">
        <v>6825</v>
      </c>
      <c r="J5" s="48" t="s">
        <v>6891</v>
      </c>
      <c r="K5" s="48" t="s">
        <v>6892</v>
      </c>
      <c r="L5" s="48" t="s">
        <v>6907</v>
      </c>
      <c r="M5" s="48" t="s">
        <v>6887</v>
      </c>
    </row>
    <row r="6" spans="1:13" x14ac:dyDescent="0.25">
      <c r="A6" t="s">
        <v>2049</v>
      </c>
      <c r="B6" s="43">
        <v>4000112</v>
      </c>
      <c r="C6" s="44" t="s">
        <v>6876</v>
      </c>
      <c r="D6" s="44" t="s">
        <v>6830</v>
      </c>
      <c r="E6" s="44" t="s">
        <v>6832</v>
      </c>
      <c r="F6" s="45" t="s">
        <v>2050</v>
      </c>
      <c r="G6" s="46">
        <v>41718157.880000003</v>
      </c>
      <c r="H6" s="47" t="s">
        <v>6889</v>
      </c>
      <c r="I6" s="47" t="s">
        <v>6825</v>
      </c>
      <c r="J6" s="48" t="s">
        <v>6891</v>
      </c>
      <c r="K6" s="48" t="s">
        <v>6892</v>
      </c>
      <c r="L6" s="48" t="s">
        <v>6907</v>
      </c>
      <c r="M6" s="48" t="s">
        <v>6887</v>
      </c>
    </row>
    <row r="7" spans="1:13" x14ac:dyDescent="0.25">
      <c r="A7" t="s">
        <v>2051</v>
      </c>
      <c r="B7" s="43">
        <v>4000113</v>
      </c>
      <c r="C7" s="44" t="s">
        <v>6876</v>
      </c>
      <c r="D7" s="44" t="s">
        <v>6830</v>
      </c>
      <c r="E7" s="44" t="s">
        <v>6832</v>
      </c>
      <c r="F7" s="45" t="s">
        <v>2052</v>
      </c>
      <c r="G7" s="46">
        <v>1121961.95</v>
      </c>
      <c r="H7" s="47" t="s">
        <v>6889</v>
      </c>
      <c r="I7" s="47" t="s">
        <v>6825</v>
      </c>
      <c r="J7" s="48" t="s">
        <v>6891</v>
      </c>
      <c r="K7" s="48" t="s">
        <v>6892</v>
      </c>
      <c r="L7" s="48" t="s">
        <v>6907</v>
      </c>
      <c r="M7" s="48" t="s">
        <v>6887</v>
      </c>
    </row>
    <row r="8" spans="1:13" x14ac:dyDescent="0.25">
      <c r="A8" t="s">
        <v>2053</v>
      </c>
      <c r="B8" s="43">
        <v>4000114</v>
      </c>
      <c r="C8" s="44" t="s">
        <v>6876</v>
      </c>
      <c r="D8" s="44" t="s">
        <v>6830</v>
      </c>
      <c r="E8" s="44" t="s">
        <v>6832</v>
      </c>
      <c r="F8" s="45" t="s">
        <v>2054</v>
      </c>
      <c r="G8" s="46">
        <v>34459.5</v>
      </c>
      <c r="H8" s="47" t="s">
        <v>6889</v>
      </c>
      <c r="I8" s="47" t="s">
        <v>6825</v>
      </c>
      <c r="J8" s="48" t="s">
        <v>6891</v>
      </c>
      <c r="K8" s="48" t="s">
        <v>6892</v>
      </c>
      <c r="L8" s="48" t="s">
        <v>6907</v>
      </c>
      <c r="M8" s="48" t="s">
        <v>6887</v>
      </c>
    </row>
    <row r="9" spans="1:13" x14ac:dyDescent="0.25">
      <c r="A9" t="s">
        <v>2055</v>
      </c>
      <c r="B9" s="43">
        <v>4000115</v>
      </c>
      <c r="C9" s="44" t="s">
        <v>6876</v>
      </c>
      <c r="D9" s="44" t="s">
        <v>6830</v>
      </c>
      <c r="E9" s="44" t="s">
        <v>6832</v>
      </c>
      <c r="F9" s="45" t="s">
        <v>2056</v>
      </c>
      <c r="G9" s="46">
        <v>301521.90999999997</v>
      </c>
      <c r="H9" s="47" t="s">
        <v>6889</v>
      </c>
      <c r="I9" s="47" t="s">
        <v>6825</v>
      </c>
      <c r="J9" s="48" t="s">
        <v>6891</v>
      </c>
      <c r="K9" s="48" t="s">
        <v>6892</v>
      </c>
      <c r="L9" s="48" t="s">
        <v>6907</v>
      </c>
      <c r="M9" s="48" t="s">
        <v>6887</v>
      </c>
    </row>
    <row r="10" spans="1:13" x14ac:dyDescent="0.25">
      <c r="A10" t="s">
        <v>2057</v>
      </c>
      <c r="B10" s="43">
        <v>4000116</v>
      </c>
      <c r="C10" s="44" t="s">
        <v>6876</v>
      </c>
      <c r="D10" s="44" t="s">
        <v>6830</v>
      </c>
      <c r="E10" s="44" t="s">
        <v>6832</v>
      </c>
      <c r="F10" s="45" t="s">
        <v>2058</v>
      </c>
      <c r="G10" s="46">
        <v>9479344.2699999996</v>
      </c>
      <c r="H10" s="47" t="s">
        <v>6889</v>
      </c>
      <c r="I10" s="47" t="s">
        <v>6825</v>
      </c>
      <c r="J10" s="48" t="s">
        <v>6891</v>
      </c>
      <c r="K10" s="48" t="s">
        <v>6892</v>
      </c>
      <c r="L10" s="48" t="s">
        <v>6907</v>
      </c>
      <c r="M10" s="48" t="s">
        <v>6887</v>
      </c>
    </row>
    <row r="11" spans="1:13" x14ac:dyDescent="0.25">
      <c r="A11" t="s">
        <v>2059</v>
      </c>
      <c r="B11" s="43">
        <v>4000117</v>
      </c>
      <c r="C11" s="44" t="s">
        <v>6876</v>
      </c>
      <c r="D11" s="44" t="s">
        <v>6830</v>
      </c>
      <c r="E11" s="44" t="s">
        <v>6832</v>
      </c>
      <c r="F11" s="45" t="s">
        <v>2060</v>
      </c>
      <c r="G11" s="46">
        <v>921873.1</v>
      </c>
      <c r="H11" s="47" t="s">
        <v>6889</v>
      </c>
      <c r="I11" s="47" t="s">
        <v>6825</v>
      </c>
      <c r="J11" s="48" t="s">
        <v>6891</v>
      </c>
      <c r="K11" s="48" t="s">
        <v>6892</v>
      </c>
      <c r="L11" s="48" t="s">
        <v>6907</v>
      </c>
      <c r="M11" s="48" t="s">
        <v>6887</v>
      </c>
    </row>
    <row r="12" spans="1:13" x14ac:dyDescent="0.25">
      <c r="A12" t="s">
        <v>2061</v>
      </c>
      <c r="B12" s="43">
        <v>4000118</v>
      </c>
      <c r="C12" s="44" t="s">
        <v>6876</v>
      </c>
      <c r="D12" s="44" t="s">
        <v>6830</v>
      </c>
      <c r="E12" s="44" t="s">
        <v>6832</v>
      </c>
      <c r="F12" s="45" t="s">
        <v>2062</v>
      </c>
      <c r="G12" s="46">
        <v>18625600.949999999</v>
      </c>
      <c r="H12" s="47" t="s">
        <v>6889</v>
      </c>
      <c r="I12" s="47" t="s">
        <v>6825</v>
      </c>
      <c r="J12" s="48" t="s">
        <v>6891</v>
      </c>
      <c r="K12" s="48" t="s">
        <v>6892</v>
      </c>
      <c r="L12" s="48" t="s">
        <v>6907</v>
      </c>
      <c r="M12" s="48" t="s">
        <v>6887</v>
      </c>
    </row>
    <row r="13" spans="1:13" x14ac:dyDescent="0.25">
      <c r="A13" t="s">
        <v>2063</v>
      </c>
      <c r="B13" s="43">
        <v>4000134</v>
      </c>
      <c r="C13" s="44" t="s">
        <v>6876</v>
      </c>
      <c r="D13" s="44" t="s">
        <v>6830</v>
      </c>
      <c r="E13" s="44" t="s">
        <v>6832</v>
      </c>
      <c r="F13" s="45" t="s">
        <v>2064</v>
      </c>
      <c r="G13" s="46">
        <v>5517721.1900000004</v>
      </c>
      <c r="H13" s="47" t="s">
        <v>6889</v>
      </c>
      <c r="I13" s="47" t="s">
        <v>6825</v>
      </c>
      <c r="J13" s="48" t="s">
        <v>6884</v>
      </c>
      <c r="K13" s="48" t="s">
        <v>6892</v>
      </c>
      <c r="L13" s="48" t="s">
        <v>6907</v>
      </c>
      <c r="M13" s="48" t="s">
        <v>6887</v>
      </c>
    </row>
    <row r="14" spans="1:13" x14ac:dyDescent="0.25">
      <c r="A14" t="s">
        <v>2065</v>
      </c>
      <c r="B14" s="43">
        <v>4000135</v>
      </c>
      <c r="C14" s="44" t="s">
        <v>6876</v>
      </c>
      <c r="D14" s="44" t="s">
        <v>6830</v>
      </c>
      <c r="E14" s="44" t="s">
        <v>6832</v>
      </c>
      <c r="F14" s="45" t="s">
        <v>2066</v>
      </c>
      <c r="G14" s="46">
        <v>193602.83</v>
      </c>
      <c r="H14" s="47" t="s">
        <v>6889</v>
      </c>
      <c r="I14" s="47" t="s">
        <v>6825</v>
      </c>
      <c r="J14" s="48" t="s">
        <v>6884</v>
      </c>
      <c r="K14" s="48" t="s">
        <v>6892</v>
      </c>
      <c r="L14" s="48" t="s">
        <v>6907</v>
      </c>
      <c r="M14" s="48" t="s">
        <v>6887</v>
      </c>
    </row>
    <row r="15" spans="1:13" x14ac:dyDescent="0.25">
      <c r="A15" t="s">
        <v>2067</v>
      </c>
      <c r="B15" s="43">
        <v>4000142</v>
      </c>
      <c r="C15" s="44" t="s">
        <v>6876</v>
      </c>
      <c r="D15" s="44" t="s">
        <v>6830</v>
      </c>
      <c r="E15" s="44" t="s">
        <v>6832</v>
      </c>
      <c r="F15" s="45" t="s">
        <v>2068</v>
      </c>
      <c r="G15" s="46">
        <v>0</v>
      </c>
      <c r="H15" s="47" t="s">
        <v>6889</v>
      </c>
      <c r="I15" s="47" t="s">
        <v>6825</v>
      </c>
      <c r="J15" s="48" t="s">
        <v>6884</v>
      </c>
      <c r="K15" s="48" t="s">
        <v>6892</v>
      </c>
      <c r="L15" s="48" t="s">
        <v>6907</v>
      </c>
      <c r="M15" s="48" t="s">
        <v>6887</v>
      </c>
    </row>
    <row r="16" spans="1:13" x14ac:dyDescent="0.25">
      <c r="A16" t="s">
        <v>2069</v>
      </c>
      <c r="B16" s="43">
        <v>4000143</v>
      </c>
      <c r="C16" s="44" t="s">
        <v>6876</v>
      </c>
      <c r="D16" s="44" t="s">
        <v>6830</v>
      </c>
      <c r="E16" s="44" t="s">
        <v>6832</v>
      </c>
      <c r="F16" s="45" t="s">
        <v>2070</v>
      </c>
      <c r="G16" s="46">
        <v>180500.54</v>
      </c>
      <c r="H16" s="47" t="s">
        <v>6889</v>
      </c>
      <c r="I16" s="47" t="s">
        <v>6825</v>
      </c>
      <c r="J16" s="48" t="s">
        <v>6884</v>
      </c>
      <c r="K16" s="48" t="s">
        <v>6892</v>
      </c>
      <c r="L16" s="48" t="s">
        <v>6907</v>
      </c>
      <c r="M16" s="48" t="s">
        <v>6887</v>
      </c>
    </row>
    <row r="17" spans="1:13" x14ac:dyDescent="0.25">
      <c r="A17" t="s">
        <v>2071</v>
      </c>
      <c r="B17" s="43">
        <v>4000145</v>
      </c>
      <c r="C17" s="44" t="s">
        <v>6876</v>
      </c>
      <c r="D17" s="44" t="s">
        <v>6830</v>
      </c>
      <c r="E17" s="44" t="s">
        <v>6832</v>
      </c>
      <c r="F17" s="45" t="s">
        <v>2072</v>
      </c>
      <c r="G17" s="46">
        <v>14445.44</v>
      </c>
      <c r="H17" s="47" t="s">
        <v>6889</v>
      </c>
      <c r="I17" s="47" t="s">
        <v>6825</v>
      </c>
      <c r="J17" s="48" t="s">
        <v>6884</v>
      </c>
      <c r="K17" s="48" t="s">
        <v>6892</v>
      </c>
      <c r="L17" s="48" t="s">
        <v>6907</v>
      </c>
      <c r="M17" s="48" t="s">
        <v>6887</v>
      </c>
    </row>
    <row r="18" spans="1:13" x14ac:dyDescent="0.25">
      <c r="A18" t="s">
        <v>2073</v>
      </c>
      <c r="B18" s="43">
        <v>4000154</v>
      </c>
      <c r="C18" s="44" t="s">
        <v>6876</v>
      </c>
      <c r="D18" s="44" t="s">
        <v>6830</v>
      </c>
      <c r="E18" s="44" t="s">
        <v>6832</v>
      </c>
      <c r="F18" s="45" t="s">
        <v>2074</v>
      </c>
      <c r="G18" s="46">
        <v>1427878.22</v>
      </c>
      <c r="H18" s="47" t="s">
        <v>6889</v>
      </c>
      <c r="I18" s="47" t="s">
        <v>6825</v>
      </c>
      <c r="J18" s="48" t="s">
        <v>6891</v>
      </c>
      <c r="K18" s="48" t="s">
        <v>6892</v>
      </c>
      <c r="L18" s="48" t="s">
        <v>6907</v>
      </c>
      <c r="M18" s="48" t="s">
        <v>6887</v>
      </c>
    </row>
    <row r="19" spans="1:13" x14ac:dyDescent="0.25">
      <c r="A19" t="s">
        <v>2075</v>
      </c>
      <c r="B19" s="43">
        <v>4000155</v>
      </c>
      <c r="C19" s="44" t="s">
        <v>6876</v>
      </c>
      <c r="D19" s="44" t="s">
        <v>6830</v>
      </c>
      <c r="E19" s="44" t="s">
        <v>6832</v>
      </c>
      <c r="F19" s="45" t="s">
        <v>2076</v>
      </c>
      <c r="G19" s="46">
        <v>101994.43</v>
      </c>
      <c r="H19" s="47" t="s">
        <v>6889</v>
      </c>
      <c r="I19" s="47" t="s">
        <v>6825</v>
      </c>
      <c r="J19" s="48" t="s">
        <v>6891</v>
      </c>
      <c r="K19" s="48" t="s">
        <v>6892</v>
      </c>
      <c r="L19" s="48" t="s">
        <v>6907</v>
      </c>
      <c r="M19" s="48" t="s">
        <v>6887</v>
      </c>
    </row>
    <row r="20" spans="1:13" x14ac:dyDescent="0.25">
      <c r="A20" t="s">
        <v>2077</v>
      </c>
      <c r="B20" s="43">
        <v>4000165</v>
      </c>
      <c r="C20" s="44" t="s">
        <v>6876</v>
      </c>
      <c r="D20" s="44" t="s">
        <v>6830</v>
      </c>
      <c r="E20" s="44" t="s">
        <v>6832</v>
      </c>
      <c r="F20" s="45" t="s">
        <v>2078</v>
      </c>
      <c r="G20" s="46">
        <v>53734.1</v>
      </c>
      <c r="H20" s="47" t="s">
        <v>6889</v>
      </c>
      <c r="I20" s="47" t="s">
        <v>6825</v>
      </c>
      <c r="J20" s="48" t="s">
        <v>6891</v>
      </c>
      <c r="K20" s="48" t="s">
        <v>6892</v>
      </c>
      <c r="L20" s="48" t="s">
        <v>6907</v>
      </c>
      <c r="M20" s="48" t="s">
        <v>6887</v>
      </c>
    </row>
    <row r="21" spans="1:13" x14ac:dyDescent="0.25">
      <c r="A21" t="s">
        <v>2079</v>
      </c>
      <c r="B21" s="43">
        <v>40002</v>
      </c>
      <c r="C21" s="44" t="s">
        <v>6876</v>
      </c>
      <c r="D21" s="44" t="s">
        <v>6830</v>
      </c>
      <c r="E21" s="44" t="s">
        <v>6834</v>
      </c>
      <c r="F21" s="45" t="s">
        <v>2080</v>
      </c>
      <c r="G21" s="46">
        <v>28178827.010000002</v>
      </c>
      <c r="H21" s="47" t="s">
        <v>6889</v>
      </c>
      <c r="I21" s="47" t="s">
        <v>6825</v>
      </c>
      <c r="J21" s="48" t="s">
        <v>6891</v>
      </c>
      <c r="K21" s="48" t="s">
        <v>6892</v>
      </c>
      <c r="L21" s="48" t="s">
        <v>6908</v>
      </c>
      <c r="M21" s="48" t="s">
        <v>6887</v>
      </c>
    </row>
    <row r="22" spans="1:13" x14ac:dyDescent="0.25">
      <c r="A22" t="s">
        <v>2081</v>
      </c>
      <c r="B22" s="43">
        <v>40003</v>
      </c>
      <c r="C22" s="44" t="s">
        <v>6876</v>
      </c>
      <c r="D22" s="44" t="s">
        <v>6830</v>
      </c>
      <c r="E22" s="44" t="s">
        <v>6835</v>
      </c>
      <c r="F22" s="45" t="s">
        <v>2082</v>
      </c>
      <c r="G22" s="46">
        <v>81543309.060000002</v>
      </c>
      <c r="H22" s="47" t="s">
        <v>6889</v>
      </c>
      <c r="I22" s="47" t="s">
        <v>6825</v>
      </c>
      <c r="J22" s="48" t="s">
        <v>6891</v>
      </c>
      <c r="K22" s="48" t="s">
        <v>6892</v>
      </c>
      <c r="L22" s="48" t="s">
        <v>6904</v>
      </c>
      <c r="M22" s="48" t="s">
        <v>6887</v>
      </c>
    </row>
    <row r="23" spans="1:13" x14ac:dyDescent="0.25">
      <c r="A23" t="s">
        <v>2083</v>
      </c>
      <c r="B23" s="43">
        <v>4000306</v>
      </c>
      <c r="C23" s="44" t="s">
        <v>6876</v>
      </c>
      <c r="D23" s="44" t="s">
        <v>6830</v>
      </c>
      <c r="E23" s="44" t="s">
        <v>6835</v>
      </c>
      <c r="F23" s="45" t="s">
        <v>2084</v>
      </c>
      <c r="G23" s="46">
        <v>178492.53</v>
      </c>
      <c r="H23" s="47" t="s">
        <v>6889</v>
      </c>
      <c r="I23" s="47" t="s">
        <v>6825</v>
      </c>
      <c r="J23" s="48" t="s">
        <v>6891</v>
      </c>
      <c r="K23" s="48" t="s">
        <v>6892</v>
      </c>
      <c r="L23" s="48" t="s">
        <v>6904</v>
      </c>
      <c r="M23" s="48" t="s">
        <v>6887</v>
      </c>
    </row>
    <row r="24" spans="1:13" x14ac:dyDescent="0.25">
      <c r="A24" t="s">
        <v>2085</v>
      </c>
      <c r="B24" s="43">
        <v>4000329</v>
      </c>
      <c r="C24" s="44" t="s">
        <v>6876</v>
      </c>
      <c r="D24" s="44" t="s">
        <v>6830</v>
      </c>
      <c r="E24" s="44" t="s">
        <v>6835</v>
      </c>
      <c r="F24" s="45" t="s">
        <v>2086</v>
      </c>
      <c r="G24" s="46">
        <v>2932.52</v>
      </c>
      <c r="H24" s="47" t="s">
        <v>6889</v>
      </c>
      <c r="I24" s="47" t="s">
        <v>6825</v>
      </c>
      <c r="J24" s="48" t="s">
        <v>6891</v>
      </c>
      <c r="K24" s="48" t="s">
        <v>6892</v>
      </c>
      <c r="L24" s="48" t="s">
        <v>6904</v>
      </c>
      <c r="M24" s="48" t="s">
        <v>6887</v>
      </c>
    </row>
    <row r="25" spans="1:13" x14ac:dyDescent="0.25">
      <c r="A25" t="s">
        <v>2087</v>
      </c>
      <c r="B25" s="43">
        <v>4000399</v>
      </c>
      <c r="C25" s="44" t="s">
        <v>6876</v>
      </c>
      <c r="D25" s="44" t="s">
        <v>6830</v>
      </c>
      <c r="E25" s="44" t="s">
        <v>6835</v>
      </c>
      <c r="F25" s="45" t="s">
        <v>2088</v>
      </c>
      <c r="G25" s="46">
        <v>164274.45000000001</v>
      </c>
      <c r="H25" s="47" t="s">
        <v>6889</v>
      </c>
      <c r="I25" s="47" t="s">
        <v>6825</v>
      </c>
      <c r="J25" s="48" t="s">
        <v>6891</v>
      </c>
      <c r="K25" s="48" t="s">
        <v>6892</v>
      </c>
      <c r="L25" s="48" t="s">
        <v>6904</v>
      </c>
      <c r="M25" s="48" t="s">
        <v>6887</v>
      </c>
    </row>
    <row r="26" spans="1:13" x14ac:dyDescent="0.25">
      <c r="A26" t="s">
        <v>2089</v>
      </c>
      <c r="B26" s="43">
        <v>400043</v>
      </c>
      <c r="C26" s="44" t="s">
        <v>6876</v>
      </c>
      <c r="D26" s="44" t="s">
        <v>6830</v>
      </c>
      <c r="E26" s="44" t="s">
        <v>6837</v>
      </c>
      <c r="F26" s="45" t="s">
        <v>2090</v>
      </c>
      <c r="G26" s="46">
        <v>7683841.4299999997</v>
      </c>
      <c r="H26" s="47" t="s">
        <v>6889</v>
      </c>
      <c r="I26" s="47" t="s">
        <v>6825</v>
      </c>
      <c r="J26" s="48" t="s">
        <v>6884</v>
      </c>
      <c r="K26" s="48" t="s">
        <v>6892</v>
      </c>
      <c r="L26" s="48" t="s">
        <v>6903</v>
      </c>
      <c r="M26" s="48" t="s">
        <v>6887</v>
      </c>
    </row>
    <row r="27" spans="1:13" x14ac:dyDescent="0.25">
      <c r="A27" t="s">
        <v>2091</v>
      </c>
      <c r="B27" s="43">
        <v>400044</v>
      </c>
      <c r="C27" s="44" t="s">
        <v>6876</v>
      </c>
      <c r="D27" s="44" t="s">
        <v>6830</v>
      </c>
      <c r="E27" s="44" t="s">
        <v>6837</v>
      </c>
      <c r="F27" s="45" t="s">
        <v>2092</v>
      </c>
      <c r="G27" s="46">
        <v>730360.96</v>
      </c>
      <c r="H27" s="47" t="s">
        <v>6889</v>
      </c>
      <c r="I27" s="47" t="s">
        <v>6825</v>
      </c>
      <c r="J27" s="48" t="s">
        <v>6884</v>
      </c>
      <c r="K27" s="48" t="s">
        <v>6892</v>
      </c>
      <c r="L27" s="48" t="s">
        <v>6903</v>
      </c>
      <c r="M27" s="48" t="s">
        <v>6887</v>
      </c>
    </row>
    <row r="28" spans="1:13" x14ac:dyDescent="0.25">
      <c r="A28" t="s">
        <v>2093</v>
      </c>
      <c r="B28" s="43">
        <v>40005</v>
      </c>
      <c r="C28" s="44" t="s">
        <v>6876</v>
      </c>
      <c r="D28" s="44" t="s">
        <v>6830</v>
      </c>
      <c r="E28" s="44" t="s">
        <v>6838</v>
      </c>
      <c r="F28" s="45" t="s">
        <v>2094</v>
      </c>
      <c r="G28" s="46">
        <v>57766324.460000001</v>
      </c>
      <c r="H28" s="47" t="s">
        <v>6889</v>
      </c>
      <c r="I28" s="47" t="s">
        <v>6825</v>
      </c>
      <c r="J28" s="48" t="s">
        <v>6884</v>
      </c>
      <c r="K28" s="48" t="s">
        <v>6892</v>
      </c>
      <c r="L28" s="48" t="s">
        <v>6903</v>
      </c>
      <c r="M28" s="48" t="s">
        <v>6887</v>
      </c>
    </row>
    <row r="29" spans="1:13" x14ac:dyDescent="0.25">
      <c r="A29" t="s">
        <v>2095</v>
      </c>
      <c r="B29" s="43">
        <v>40005025</v>
      </c>
      <c r="C29" s="44" t="s">
        <v>6876</v>
      </c>
      <c r="D29" s="44" t="s">
        <v>6830</v>
      </c>
      <c r="E29" s="44" t="s">
        <v>6838</v>
      </c>
      <c r="F29" s="45" t="s">
        <v>2096</v>
      </c>
      <c r="G29" s="46">
        <v>194656.23</v>
      </c>
      <c r="H29" s="47" t="s">
        <v>6889</v>
      </c>
      <c r="I29" s="47" t="s">
        <v>6825</v>
      </c>
      <c r="J29" s="48" t="s">
        <v>6884</v>
      </c>
      <c r="K29" s="48" t="s">
        <v>6892</v>
      </c>
      <c r="L29" s="48" t="s">
        <v>6903</v>
      </c>
      <c r="M29" s="48" t="s">
        <v>6887</v>
      </c>
    </row>
    <row r="30" spans="1:13" x14ac:dyDescent="0.25">
      <c r="A30" t="s">
        <v>2097</v>
      </c>
      <c r="B30" s="43">
        <v>40005029</v>
      </c>
      <c r="C30" s="44" t="s">
        <v>6876</v>
      </c>
      <c r="D30" s="44" t="s">
        <v>6830</v>
      </c>
      <c r="E30" s="44" t="s">
        <v>6838</v>
      </c>
      <c r="F30" s="45" t="s">
        <v>2098</v>
      </c>
      <c r="G30" s="46">
        <v>17317.7</v>
      </c>
      <c r="H30" s="47" t="s">
        <v>6889</v>
      </c>
      <c r="I30" s="47" t="s">
        <v>6825</v>
      </c>
      <c r="J30" s="48" t="s">
        <v>6884</v>
      </c>
      <c r="K30" s="48" t="s">
        <v>6892</v>
      </c>
      <c r="L30" s="48" t="s">
        <v>6903</v>
      </c>
      <c r="M30" s="48" t="s">
        <v>6887</v>
      </c>
    </row>
    <row r="31" spans="1:13" x14ac:dyDescent="0.25">
      <c r="A31" t="s">
        <v>2099</v>
      </c>
      <c r="B31" s="43">
        <v>400059</v>
      </c>
      <c r="C31" s="44" t="s">
        <v>6876</v>
      </c>
      <c r="D31" s="44" t="s">
        <v>6830</v>
      </c>
      <c r="E31" s="44" t="s">
        <v>6838</v>
      </c>
      <c r="F31" s="45" t="s">
        <v>2100</v>
      </c>
      <c r="G31" s="46">
        <v>23521603.440000001</v>
      </c>
      <c r="H31" s="47" t="s">
        <v>6889</v>
      </c>
      <c r="I31" s="47" t="s">
        <v>6825</v>
      </c>
      <c r="J31" s="48" t="s">
        <v>6884</v>
      </c>
      <c r="K31" s="48" t="s">
        <v>6892</v>
      </c>
      <c r="L31" s="48" t="s">
        <v>6903</v>
      </c>
      <c r="M31" s="48" t="s">
        <v>6887</v>
      </c>
    </row>
    <row r="32" spans="1:13" x14ac:dyDescent="0.25">
      <c r="A32" t="s">
        <v>2101</v>
      </c>
      <c r="B32" s="43">
        <v>4000600</v>
      </c>
      <c r="C32" s="44" t="s">
        <v>6876</v>
      </c>
      <c r="D32" s="44" t="s">
        <v>6830</v>
      </c>
      <c r="E32" s="44" t="s">
        <v>6840</v>
      </c>
      <c r="F32" s="45" t="s">
        <v>2102</v>
      </c>
      <c r="G32" s="46">
        <v>13545721.779999999</v>
      </c>
      <c r="H32" s="47" t="s">
        <v>6889</v>
      </c>
      <c r="I32" s="47" t="s">
        <v>6825</v>
      </c>
      <c r="J32" s="48" t="s">
        <v>6891</v>
      </c>
      <c r="K32" s="48" t="s">
        <v>6892</v>
      </c>
      <c r="L32" s="48" t="s">
        <v>6886</v>
      </c>
      <c r="M32" s="48" t="s">
        <v>6887</v>
      </c>
    </row>
    <row r="33" spans="1:13" x14ac:dyDescent="0.25">
      <c r="A33" t="s">
        <v>2103</v>
      </c>
      <c r="B33" s="43">
        <v>4000601</v>
      </c>
      <c r="C33" s="44" t="s">
        <v>6876</v>
      </c>
      <c r="D33" s="44" t="s">
        <v>6830</v>
      </c>
      <c r="E33" s="44" t="s">
        <v>6840</v>
      </c>
      <c r="F33" s="45" t="s">
        <v>2104</v>
      </c>
      <c r="G33" s="46">
        <v>4348173.33</v>
      </c>
      <c r="H33" s="47" t="s">
        <v>6889</v>
      </c>
      <c r="I33" s="47" t="s">
        <v>6825</v>
      </c>
      <c r="J33" s="48" t="s">
        <v>6891</v>
      </c>
      <c r="K33" s="48" t="s">
        <v>6892</v>
      </c>
      <c r="L33" s="48" t="s">
        <v>6886</v>
      </c>
      <c r="M33" s="48" t="s">
        <v>6887</v>
      </c>
    </row>
    <row r="34" spans="1:13" x14ac:dyDescent="0.25">
      <c r="A34" t="s">
        <v>2105</v>
      </c>
      <c r="B34" s="43">
        <v>4000610</v>
      </c>
      <c r="C34" s="44" t="s">
        <v>6876</v>
      </c>
      <c r="D34" s="44" t="s">
        <v>6830</v>
      </c>
      <c r="E34" s="44" t="s">
        <v>6840</v>
      </c>
      <c r="F34" s="45" t="s">
        <v>2106</v>
      </c>
      <c r="G34" s="46">
        <v>1118303.3600000001</v>
      </c>
      <c r="H34" s="47" t="s">
        <v>6889</v>
      </c>
      <c r="I34" s="47" t="s">
        <v>6825</v>
      </c>
      <c r="J34" s="48" t="s">
        <v>6891</v>
      </c>
      <c r="K34" s="48" t="s">
        <v>6892</v>
      </c>
      <c r="L34" s="48" t="s">
        <v>6886</v>
      </c>
      <c r="M34" s="48" t="s">
        <v>6887</v>
      </c>
    </row>
    <row r="35" spans="1:13" x14ac:dyDescent="0.25">
      <c r="A35" t="s">
        <v>2107</v>
      </c>
      <c r="B35" s="43">
        <v>4000611</v>
      </c>
      <c r="C35" s="44" t="s">
        <v>6876</v>
      </c>
      <c r="D35" s="44" t="s">
        <v>6830</v>
      </c>
      <c r="E35" s="44" t="s">
        <v>6840</v>
      </c>
      <c r="F35" s="45" t="s">
        <v>2108</v>
      </c>
      <c r="G35" s="46">
        <v>276469.98</v>
      </c>
      <c r="H35" s="47" t="s">
        <v>6889</v>
      </c>
      <c r="I35" s="47" t="s">
        <v>6825</v>
      </c>
      <c r="J35" s="48" t="s">
        <v>6891</v>
      </c>
      <c r="K35" s="48" t="s">
        <v>6892</v>
      </c>
      <c r="L35" s="48" t="s">
        <v>6886</v>
      </c>
      <c r="M35" s="48" t="s">
        <v>6887</v>
      </c>
    </row>
    <row r="36" spans="1:13" x14ac:dyDescent="0.25">
      <c r="A36" t="s">
        <v>2109</v>
      </c>
      <c r="B36" s="43">
        <v>4000612</v>
      </c>
      <c r="C36" s="44" t="s">
        <v>6876</v>
      </c>
      <c r="D36" s="44" t="s">
        <v>6830</v>
      </c>
      <c r="E36" s="44" t="s">
        <v>6840</v>
      </c>
      <c r="F36" s="45" t="s">
        <v>2110</v>
      </c>
      <c r="G36" s="46">
        <v>84574.83</v>
      </c>
      <c r="H36" s="47" t="s">
        <v>6889</v>
      </c>
      <c r="I36" s="47" t="s">
        <v>6825</v>
      </c>
      <c r="J36" s="48" t="s">
        <v>6891</v>
      </c>
      <c r="K36" s="48" t="s">
        <v>6892</v>
      </c>
      <c r="L36" s="48" t="s">
        <v>6886</v>
      </c>
      <c r="M36" s="48" t="s">
        <v>6887</v>
      </c>
    </row>
    <row r="37" spans="1:13" x14ac:dyDescent="0.25">
      <c r="A37" t="s">
        <v>2111</v>
      </c>
      <c r="B37" s="43">
        <v>4000613</v>
      </c>
      <c r="C37" s="44" t="s">
        <v>6876</v>
      </c>
      <c r="D37" s="44" t="s">
        <v>6830</v>
      </c>
      <c r="E37" s="44" t="s">
        <v>6840</v>
      </c>
      <c r="F37" s="45" t="s">
        <v>2112</v>
      </c>
      <c r="G37" s="46">
        <v>0</v>
      </c>
      <c r="H37" s="47" t="s">
        <v>6889</v>
      </c>
      <c r="I37" s="47" t="s">
        <v>6825</v>
      </c>
      <c r="J37" s="48" t="s">
        <v>6891</v>
      </c>
      <c r="K37" s="48" t="s">
        <v>6892</v>
      </c>
      <c r="L37" s="48" t="s">
        <v>6886</v>
      </c>
      <c r="M37" s="48" t="s">
        <v>6887</v>
      </c>
    </row>
    <row r="38" spans="1:13" x14ac:dyDescent="0.25">
      <c r="A38" t="s">
        <v>2113</v>
      </c>
      <c r="B38" s="43">
        <v>4000614</v>
      </c>
      <c r="C38" s="44" t="s">
        <v>6876</v>
      </c>
      <c r="D38" s="44" t="s">
        <v>6830</v>
      </c>
      <c r="E38" s="44" t="s">
        <v>6840</v>
      </c>
      <c r="F38" s="45" t="s">
        <v>2114</v>
      </c>
      <c r="G38" s="46">
        <v>931.93</v>
      </c>
      <c r="H38" s="47" t="s">
        <v>6889</v>
      </c>
      <c r="I38" s="47" t="s">
        <v>6825</v>
      </c>
      <c r="J38" s="48" t="s">
        <v>6891</v>
      </c>
      <c r="K38" s="48" t="s">
        <v>6892</v>
      </c>
      <c r="L38" s="48" t="s">
        <v>6886</v>
      </c>
      <c r="M38" s="48" t="s">
        <v>6887</v>
      </c>
    </row>
    <row r="39" spans="1:13" x14ac:dyDescent="0.25">
      <c r="A39" t="s">
        <v>2115</v>
      </c>
      <c r="B39" s="43">
        <v>40007</v>
      </c>
      <c r="C39" s="44" t="s">
        <v>6876</v>
      </c>
      <c r="D39" s="44" t="s">
        <v>6830</v>
      </c>
      <c r="E39" s="44" t="s">
        <v>6841</v>
      </c>
      <c r="F39" s="45" t="s">
        <v>2116</v>
      </c>
      <c r="G39" s="46">
        <v>10107551.73</v>
      </c>
      <c r="H39" s="47" t="s">
        <v>6889</v>
      </c>
      <c r="I39" s="47" t="s">
        <v>6825</v>
      </c>
      <c r="J39" s="48" t="s">
        <v>6891</v>
      </c>
      <c r="K39" s="48" t="s">
        <v>6892</v>
      </c>
      <c r="L39" s="48" t="s">
        <v>6893</v>
      </c>
      <c r="M39" s="48" t="s">
        <v>6887</v>
      </c>
    </row>
    <row r="40" spans="1:13" x14ac:dyDescent="0.25">
      <c r="A40" t="s">
        <v>2117</v>
      </c>
      <c r="B40" s="43">
        <v>400083</v>
      </c>
      <c r="C40" s="44" t="s">
        <v>6876</v>
      </c>
      <c r="D40" s="44" t="s">
        <v>6830</v>
      </c>
      <c r="E40" s="44" t="s">
        <v>6842</v>
      </c>
      <c r="F40" s="45" t="s">
        <v>2118</v>
      </c>
      <c r="G40" s="46">
        <v>821869.17</v>
      </c>
      <c r="H40" s="47" t="s">
        <v>6889</v>
      </c>
      <c r="I40" s="47" t="s">
        <v>6825</v>
      </c>
      <c r="J40" s="48" t="s">
        <v>6891</v>
      </c>
      <c r="K40" s="48" t="s">
        <v>6892</v>
      </c>
      <c r="L40" s="48" t="s">
        <v>6904</v>
      </c>
      <c r="M40" s="48" t="s">
        <v>6905</v>
      </c>
    </row>
    <row r="41" spans="1:13" x14ac:dyDescent="0.25">
      <c r="A41" t="s">
        <v>2119</v>
      </c>
      <c r="B41" s="43">
        <v>400084</v>
      </c>
      <c r="C41" s="44" t="s">
        <v>6876</v>
      </c>
      <c r="D41" s="44" t="s">
        <v>6830</v>
      </c>
      <c r="E41" s="44" t="s">
        <v>6842</v>
      </c>
      <c r="F41" s="45" t="s">
        <v>2120</v>
      </c>
      <c r="G41" s="46">
        <v>11947.52</v>
      </c>
      <c r="H41" s="47" t="s">
        <v>6889</v>
      </c>
      <c r="I41" s="47" t="s">
        <v>6825</v>
      </c>
      <c r="J41" s="48" t="s">
        <v>6884</v>
      </c>
      <c r="K41" s="48" t="s">
        <v>6892</v>
      </c>
      <c r="L41" s="48" t="s">
        <v>6903</v>
      </c>
      <c r="M41" s="48" t="s">
        <v>6905</v>
      </c>
    </row>
    <row r="42" spans="1:13" x14ac:dyDescent="0.25">
      <c r="A42" t="s">
        <v>2121</v>
      </c>
      <c r="B42" s="43">
        <v>400085</v>
      </c>
      <c r="C42" s="44" t="s">
        <v>6876</v>
      </c>
      <c r="D42" s="44" t="s">
        <v>6830</v>
      </c>
      <c r="E42" s="44" t="s">
        <v>6842</v>
      </c>
      <c r="F42" s="45" t="s">
        <v>2122</v>
      </c>
      <c r="G42" s="46">
        <v>1579655.84</v>
      </c>
      <c r="H42" s="47" t="s">
        <v>6889</v>
      </c>
      <c r="I42" s="47" t="s">
        <v>6825</v>
      </c>
      <c r="J42" s="48" t="s">
        <v>6884</v>
      </c>
      <c r="K42" s="48" t="s">
        <v>6892</v>
      </c>
      <c r="L42" s="48" t="s">
        <v>6903</v>
      </c>
      <c r="M42" s="48" t="s">
        <v>6905</v>
      </c>
    </row>
    <row r="43" spans="1:13" x14ac:dyDescent="0.25">
      <c r="A43" t="s">
        <v>2123</v>
      </c>
      <c r="B43" s="43">
        <v>40009</v>
      </c>
      <c r="C43" s="44" t="s">
        <v>6876</v>
      </c>
      <c r="D43" s="44" t="s">
        <v>6830</v>
      </c>
      <c r="E43" s="44" t="s">
        <v>6843</v>
      </c>
      <c r="F43" s="45" t="s">
        <v>2124</v>
      </c>
      <c r="G43" s="46">
        <v>376201.32</v>
      </c>
      <c r="H43" s="47" t="s">
        <v>6889</v>
      </c>
      <c r="I43" s="47" t="s">
        <v>6825</v>
      </c>
      <c r="J43" s="48" t="s">
        <v>6891</v>
      </c>
      <c r="K43" s="48" t="s">
        <v>6892</v>
      </c>
      <c r="L43" s="48" t="s">
        <v>6893</v>
      </c>
      <c r="M43" s="48" t="s">
        <v>6887</v>
      </c>
    </row>
    <row r="44" spans="1:13" x14ac:dyDescent="0.25">
      <c r="A44" t="s">
        <v>2125</v>
      </c>
      <c r="B44" s="43">
        <v>401439</v>
      </c>
      <c r="C44" s="44" t="s">
        <v>6877</v>
      </c>
      <c r="D44" s="44" t="s">
        <v>6837</v>
      </c>
      <c r="E44" s="44" t="s">
        <v>6835</v>
      </c>
      <c r="F44" s="45" t="s">
        <v>2126</v>
      </c>
      <c r="G44" s="46">
        <v>4025</v>
      </c>
      <c r="H44" s="47" t="s">
        <v>6883</v>
      </c>
      <c r="I44" s="47" t="s">
        <v>6825</v>
      </c>
      <c r="J44" s="48" t="s">
        <v>6891</v>
      </c>
      <c r="K44" s="48" t="s">
        <v>6900</v>
      </c>
      <c r="L44" s="48" t="s">
        <v>6904</v>
      </c>
      <c r="M44" s="48" t="s">
        <v>6887</v>
      </c>
    </row>
    <row r="45" spans="1:13" x14ac:dyDescent="0.25">
      <c r="A45" t="s">
        <v>6076</v>
      </c>
      <c r="B45" s="43">
        <v>401450</v>
      </c>
      <c r="C45" s="44" t="s">
        <v>6877</v>
      </c>
      <c r="D45" s="44" t="s">
        <v>6837</v>
      </c>
      <c r="E45" s="44" t="s">
        <v>6838</v>
      </c>
      <c r="F45" s="45" t="s">
        <v>6077</v>
      </c>
      <c r="G45" s="46">
        <v>0</v>
      </c>
      <c r="H45" s="47" t="s">
        <v>6883</v>
      </c>
      <c r="I45" s="47" t="s">
        <v>6825</v>
      </c>
      <c r="J45" s="48" t="s">
        <v>6884</v>
      </c>
      <c r="K45" s="48" t="s">
        <v>6900</v>
      </c>
      <c r="L45" s="48" t="s">
        <v>6903</v>
      </c>
      <c r="M45" s="48" t="s">
        <v>6887</v>
      </c>
    </row>
    <row r="46" spans="1:13" x14ac:dyDescent="0.25">
      <c r="A46" t="s">
        <v>6078</v>
      </c>
      <c r="B46" s="43">
        <v>40151</v>
      </c>
      <c r="C46" s="44" t="s">
        <v>6877</v>
      </c>
      <c r="D46" s="44" t="s">
        <v>6838</v>
      </c>
      <c r="E46" s="44" t="s">
        <v>6832</v>
      </c>
      <c r="F46" s="45" t="s">
        <v>6079</v>
      </c>
      <c r="G46" s="46">
        <v>0</v>
      </c>
      <c r="H46" s="47" t="s">
        <v>6906</v>
      </c>
      <c r="I46" s="47" t="s">
        <v>6825</v>
      </c>
      <c r="J46" s="48" t="s">
        <v>6884</v>
      </c>
      <c r="K46" s="48" t="s">
        <v>6901</v>
      </c>
      <c r="L46" s="48" t="s">
        <v>6907</v>
      </c>
      <c r="M46" s="48" t="s">
        <v>6887</v>
      </c>
    </row>
    <row r="47" spans="1:13" x14ac:dyDescent="0.25">
      <c r="A47" t="s">
        <v>2127</v>
      </c>
      <c r="B47" s="43">
        <v>401510</v>
      </c>
      <c r="C47" s="44" t="s">
        <v>6877</v>
      </c>
      <c r="D47" s="44" t="s">
        <v>6838</v>
      </c>
      <c r="E47" s="44" t="s">
        <v>6832</v>
      </c>
      <c r="F47" s="45" t="s">
        <v>2128</v>
      </c>
      <c r="G47" s="46">
        <v>149243.31</v>
      </c>
      <c r="H47" s="47" t="s">
        <v>6906</v>
      </c>
      <c r="I47" s="47" t="s">
        <v>6825</v>
      </c>
      <c r="J47" s="48" t="s">
        <v>6884</v>
      </c>
      <c r="K47" s="48" t="s">
        <v>6902</v>
      </c>
      <c r="L47" s="48" t="s">
        <v>6907</v>
      </c>
      <c r="M47" s="48" t="s">
        <v>6887</v>
      </c>
    </row>
    <row r="48" spans="1:13" x14ac:dyDescent="0.25">
      <c r="A48" t="s">
        <v>2129</v>
      </c>
      <c r="B48" s="43">
        <v>4015501</v>
      </c>
      <c r="C48" s="44" t="s">
        <v>6877</v>
      </c>
      <c r="D48" s="44" t="s">
        <v>6838</v>
      </c>
      <c r="E48" s="44" t="s">
        <v>6838</v>
      </c>
      <c r="F48" s="45" t="s">
        <v>2130</v>
      </c>
      <c r="G48" s="46">
        <v>58</v>
      </c>
      <c r="H48" s="47" t="s">
        <v>6906</v>
      </c>
      <c r="I48" s="47" t="s">
        <v>6825</v>
      </c>
      <c r="J48" s="48" t="s">
        <v>6891</v>
      </c>
      <c r="K48" s="48" t="s">
        <v>6901</v>
      </c>
      <c r="L48" s="48" t="s">
        <v>6903</v>
      </c>
      <c r="M48" s="48" t="s">
        <v>6887</v>
      </c>
    </row>
    <row r="49" spans="1:13" x14ac:dyDescent="0.25">
      <c r="A49" t="s">
        <v>2131</v>
      </c>
      <c r="B49" s="43">
        <v>401551</v>
      </c>
      <c r="C49" s="44" t="s">
        <v>6877</v>
      </c>
      <c r="D49" s="44" t="s">
        <v>6838</v>
      </c>
      <c r="E49" s="44" t="s">
        <v>6838</v>
      </c>
      <c r="F49" s="45" t="s">
        <v>2132</v>
      </c>
      <c r="G49" s="46">
        <v>9300</v>
      </c>
      <c r="H49" s="47" t="s">
        <v>6906</v>
      </c>
      <c r="I49" s="47" t="s">
        <v>6825</v>
      </c>
      <c r="J49" s="48" t="s">
        <v>6884</v>
      </c>
      <c r="K49" s="48" t="s">
        <v>6901</v>
      </c>
      <c r="L49" s="48" t="s">
        <v>6903</v>
      </c>
      <c r="M49" s="48" t="s">
        <v>6887</v>
      </c>
    </row>
    <row r="50" spans="1:13" x14ac:dyDescent="0.25">
      <c r="A50" t="s">
        <v>2133</v>
      </c>
      <c r="B50" s="43">
        <v>4015511</v>
      </c>
      <c r="C50" s="44" t="s">
        <v>6877</v>
      </c>
      <c r="D50" s="44" t="s">
        <v>6838</v>
      </c>
      <c r="E50" s="44" t="s">
        <v>6838</v>
      </c>
      <c r="F50" s="45" t="s">
        <v>2134</v>
      </c>
      <c r="G50" s="46">
        <v>35000</v>
      </c>
      <c r="H50" s="47" t="s">
        <v>6906</v>
      </c>
      <c r="I50" s="47" t="s">
        <v>6825</v>
      </c>
      <c r="J50" s="48" t="s">
        <v>6891</v>
      </c>
      <c r="K50" s="48" t="s">
        <v>6901</v>
      </c>
      <c r="L50" s="48" t="s">
        <v>6903</v>
      </c>
      <c r="M50" s="48" t="s">
        <v>6887</v>
      </c>
    </row>
    <row r="51" spans="1:13" x14ac:dyDescent="0.25">
      <c r="A51" t="s">
        <v>2135</v>
      </c>
      <c r="B51" s="43">
        <v>401911</v>
      </c>
      <c r="C51" s="44" t="s">
        <v>6877</v>
      </c>
      <c r="D51" s="44" t="s">
        <v>6843</v>
      </c>
      <c r="E51" s="44" t="s">
        <v>6832</v>
      </c>
      <c r="F51" s="45" t="s">
        <v>2136</v>
      </c>
      <c r="G51" s="46">
        <v>600161.76</v>
      </c>
      <c r="H51" s="47" t="s">
        <v>6906</v>
      </c>
      <c r="I51" s="47" t="s">
        <v>6825</v>
      </c>
      <c r="J51" s="48" t="s">
        <v>6891</v>
      </c>
      <c r="K51" s="48" t="s">
        <v>6902</v>
      </c>
      <c r="L51" s="48" t="s">
        <v>6907</v>
      </c>
      <c r="M51" s="48" t="s">
        <v>6887</v>
      </c>
    </row>
    <row r="52" spans="1:13" x14ac:dyDescent="0.25">
      <c r="A52" t="s">
        <v>2137</v>
      </c>
      <c r="B52" s="43">
        <v>40305</v>
      </c>
      <c r="C52" s="44" t="s">
        <v>6878</v>
      </c>
      <c r="D52" s="44" t="s">
        <v>6830</v>
      </c>
      <c r="E52" s="44" t="s">
        <v>6838</v>
      </c>
      <c r="F52" s="45" t="s">
        <v>2138</v>
      </c>
      <c r="G52" s="46">
        <v>7276480.7000000002</v>
      </c>
      <c r="H52" s="47" t="s">
        <v>6889</v>
      </c>
      <c r="I52" s="47" t="s">
        <v>6825</v>
      </c>
      <c r="J52" s="48" t="s">
        <v>6891</v>
      </c>
      <c r="K52" s="48" t="s">
        <v>6892</v>
      </c>
      <c r="L52" s="48" t="s">
        <v>6903</v>
      </c>
      <c r="M52" s="48" t="s">
        <v>6887</v>
      </c>
    </row>
    <row r="53" spans="1:13" x14ac:dyDescent="0.25">
      <c r="A53" t="s">
        <v>2139</v>
      </c>
      <c r="B53" s="43">
        <v>4030500</v>
      </c>
      <c r="C53" s="44" t="s">
        <v>6878</v>
      </c>
      <c r="D53" s="44" t="s">
        <v>6830</v>
      </c>
      <c r="E53" s="44" t="s">
        <v>6838</v>
      </c>
      <c r="F53" s="45" t="s">
        <v>2140</v>
      </c>
      <c r="G53" s="46">
        <v>6589953.0999999996</v>
      </c>
      <c r="H53" s="47" t="s">
        <v>6889</v>
      </c>
      <c r="I53" s="47" t="s">
        <v>6825</v>
      </c>
      <c r="J53" s="48" t="s">
        <v>6891</v>
      </c>
      <c r="K53" s="48" t="s">
        <v>6892</v>
      </c>
      <c r="L53" s="48" t="s">
        <v>6903</v>
      </c>
      <c r="M53" s="48" t="s">
        <v>6887</v>
      </c>
    </row>
    <row r="54" spans="1:13" x14ac:dyDescent="0.25">
      <c r="A54" t="s">
        <v>2141</v>
      </c>
      <c r="B54" s="43">
        <v>4030501</v>
      </c>
      <c r="C54" s="44" t="s">
        <v>6878</v>
      </c>
      <c r="D54" s="44" t="s">
        <v>6830</v>
      </c>
      <c r="E54" s="44" t="s">
        <v>6838</v>
      </c>
      <c r="F54" s="45" t="s">
        <v>2142</v>
      </c>
      <c r="G54" s="46">
        <v>9549243.3499999996</v>
      </c>
      <c r="H54" s="47" t="s">
        <v>6889</v>
      </c>
      <c r="I54" s="47" t="s">
        <v>6825</v>
      </c>
      <c r="J54" s="48" t="s">
        <v>6891</v>
      </c>
      <c r="K54" s="48" t="s">
        <v>6892</v>
      </c>
      <c r="L54" s="48" t="s">
        <v>6903</v>
      </c>
      <c r="M54" s="48" t="s">
        <v>6887</v>
      </c>
    </row>
    <row r="55" spans="1:13" x14ac:dyDescent="0.25">
      <c r="A55" t="s">
        <v>2143</v>
      </c>
      <c r="B55" s="43">
        <v>4030502</v>
      </c>
      <c r="C55" s="44" t="s">
        <v>6878</v>
      </c>
      <c r="D55" s="44" t="s">
        <v>6830</v>
      </c>
      <c r="E55" s="44" t="s">
        <v>6838</v>
      </c>
      <c r="F55" s="45" t="s">
        <v>2144</v>
      </c>
      <c r="G55" s="46">
        <v>1743864.7</v>
      </c>
      <c r="H55" s="47" t="s">
        <v>6889</v>
      </c>
      <c r="I55" s="47" t="s">
        <v>6825</v>
      </c>
      <c r="J55" s="48" t="s">
        <v>6891</v>
      </c>
      <c r="K55" s="48" t="s">
        <v>6892</v>
      </c>
      <c r="L55" s="48" t="s">
        <v>6903</v>
      </c>
      <c r="M55" s="48" t="s">
        <v>6887</v>
      </c>
    </row>
    <row r="56" spans="1:13" x14ac:dyDescent="0.25">
      <c r="A56" t="s">
        <v>2145</v>
      </c>
      <c r="B56" s="43">
        <v>40308</v>
      </c>
      <c r="C56" s="44" t="s">
        <v>6878</v>
      </c>
      <c r="D56" s="44" t="s">
        <v>6830</v>
      </c>
      <c r="E56" s="44" t="s">
        <v>6842</v>
      </c>
      <c r="F56" s="45" t="s">
        <v>2146</v>
      </c>
      <c r="G56" s="46">
        <v>84107.53</v>
      </c>
      <c r="H56" s="47" t="s">
        <v>6889</v>
      </c>
      <c r="I56" s="47" t="s">
        <v>6825</v>
      </c>
      <c r="J56" s="48" t="s">
        <v>6891</v>
      </c>
      <c r="K56" s="48" t="s">
        <v>6892</v>
      </c>
      <c r="L56" s="48" t="s">
        <v>6903</v>
      </c>
      <c r="M56" s="48" t="s">
        <v>6905</v>
      </c>
    </row>
    <row r="57" spans="1:13" x14ac:dyDescent="0.25">
      <c r="A57" t="s">
        <v>2147</v>
      </c>
      <c r="B57" s="43">
        <v>40375</v>
      </c>
      <c r="C57" s="44" t="s">
        <v>6878</v>
      </c>
      <c r="D57" s="44" t="s">
        <v>6841</v>
      </c>
      <c r="E57" s="44" t="s">
        <v>6838</v>
      </c>
      <c r="F57" s="45" t="s">
        <v>2148</v>
      </c>
      <c r="G57" s="46">
        <v>6607.12</v>
      </c>
      <c r="H57" s="47" t="s">
        <v>6906</v>
      </c>
      <c r="I57" s="47" t="s">
        <v>6825</v>
      </c>
      <c r="J57" s="48" t="s">
        <v>6891</v>
      </c>
      <c r="K57" s="48" t="s">
        <v>6901</v>
      </c>
      <c r="L57" s="48" t="s">
        <v>6903</v>
      </c>
      <c r="M57" s="48" t="s">
        <v>6887</v>
      </c>
    </row>
    <row r="58" spans="1:13" x14ac:dyDescent="0.25">
      <c r="A58" t="s">
        <v>2149</v>
      </c>
      <c r="B58" s="43">
        <v>40385</v>
      </c>
      <c r="C58" s="44" t="s">
        <v>6878</v>
      </c>
      <c r="D58" s="44" t="s">
        <v>6842</v>
      </c>
      <c r="E58" s="44" t="s">
        <v>6838</v>
      </c>
      <c r="F58" s="45" t="s">
        <v>2150</v>
      </c>
      <c r="G58" s="46">
        <v>101.31</v>
      </c>
      <c r="H58" s="47" t="s">
        <v>6906</v>
      </c>
      <c r="I58" s="47" t="s">
        <v>6825</v>
      </c>
      <c r="J58" s="48" t="s">
        <v>6891</v>
      </c>
      <c r="K58" s="48" t="s">
        <v>6902</v>
      </c>
      <c r="L58" s="48" t="s">
        <v>6903</v>
      </c>
      <c r="M58" s="48" t="s">
        <v>6887</v>
      </c>
    </row>
    <row r="59" spans="1:13" x14ac:dyDescent="0.25">
      <c r="A59" t="s">
        <v>2151</v>
      </c>
      <c r="B59" s="43">
        <v>40395</v>
      </c>
      <c r="C59" s="44" t="s">
        <v>6878</v>
      </c>
      <c r="D59" s="44" t="s">
        <v>6843</v>
      </c>
      <c r="E59" s="44" t="s">
        <v>6838</v>
      </c>
      <c r="F59" s="45" t="s">
        <v>2152</v>
      </c>
      <c r="G59" s="46">
        <v>68746.66</v>
      </c>
      <c r="H59" s="47" t="s">
        <v>6906</v>
      </c>
      <c r="I59" s="47" t="s">
        <v>6825</v>
      </c>
      <c r="J59" s="48" t="s">
        <v>6891</v>
      </c>
      <c r="K59" s="48" t="s">
        <v>6902</v>
      </c>
      <c r="L59" s="48" t="s">
        <v>6903</v>
      </c>
      <c r="M59" s="48" t="s">
        <v>6887</v>
      </c>
    </row>
    <row r="60" spans="1:13" x14ac:dyDescent="0.25">
      <c r="A60" t="s">
        <v>2153</v>
      </c>
      <c r="B60" s="43">
        <v>405018</v>
      </c>
      <c r="C60" s="44" t="s">
        <v>6879</v>
      </c>
      <c r="D60" s="44" t="s">
        <v>6830</v>
      </c>
      <c r="E60" s="44" t="s">
        <v>6832</v>
      </c>
      <c r="F60" s="45" t="s">
        <v>2154</v>
      </c>
      <c r="G60" s="46">
        <v>7364.5</v>
      </c>
      <c r="H60" s="47" t="s">
        <v>6889</v>
      </c>
      <c r="I60" s="47" t="s">
        <v>6825</v>
      </c>
      <c r="J60" s="48" t="s">
        <v>6884</v>
      </c>
      <c r="K60" s="48" t="s">
        <v>6892</v>
      </c>
      <c r="L60" s="48" t="s">
        <v>6907</v>
      </c>
      <c r="M60" s="48" t="s">
        <v>6887</v>
      </c>
    </row>
    <row r="61" spans="1:13" x14ac:dyDescent="0.25">
      <c r="A61" t="s">
        <v>2155</v>
      </c>
      <c r="B61" s="43">
        <v>405028</v>
      </c>
      <c r="C61" s="44" t="s">
        <v>6879</v>
      </c>
      <c r="D61" s="44" t="s">
        <v>6830</v>
      </c>
      <c r="E61" s="44" t="s">
        <v>6834</v>
      </c>
      <c r="F61" s="45" t="s">
        <v>2156</v>
      </c>
      <c r="G61" s="46">
        <v>77750.63</v>
      </c>
      <c r="H61" s="47" t="s">
        <v>6889</v>
      </c>
      <c r="I61" s="47" t="s">
        <v>6825</v>
      </c>
      <c r="J61" s="48" t="s">
        <v>6884</v>
      </c>
      <c r="K61" s="48" t="s">
        <v>6892</v>
      </c>
      <c r="L61" s="48" t="s">
        <v>6908</v>
      </c>
      <c r="M61" s="48" t="s">
        <v>6887</v>
      </c>
    </row>
    <row r="62" spans="1:13" x14ac:dyDescent="0.25">
      <c r="A62" t="s">
        <v>2157</v>
      </c>
      <c r="B62" s="43">
        <v>405038</v>
      </c>
      <c r="C62" s="44" t="s">
        <v>6879</v>
      </c>
      <c r="D62" s="44" t="s">
        <v>6830</v>
      </c>
      <c r="E62" s="44" t="s">
        <v>6835</v>
      </c>
      <c r="F62" s="45" t="s">
        <v>2158</v>
      </c>
      <c r="G62" s="46">
        <v>16384.64</v>
      </c>
      <c r="H62" s="47" t="s">
        <v>6889</v>
      </c>
      <c r="I62" s="47" t="s">
        <v>6825</v>
      </c>
      <c r="J62" s="48" t="s">
        <v>6891</v>
      </c>
      <c r="K62" s="48" t="s">
        <v>6892</v>
      </c>
      <c r="L62" s="48" t="s">
        <v>6904</v>
      </c>
      <c r="M62" s="48" t="s">
        <v>6887</v>
      </c>
    </row>
    <row r="63" spans="1:13" x14ac:dyDescent="0.25">
      <c r="A63" t="s">
        <v>2159</v>
      </c>
      <c r="B63" s="43">
        <v>4050520</v>
      </c>
      <c r="C63" s="44" t="s">
        <v>6879</v>
      </c>
      <c r="D63" s="44" t="s">
        <v>6830</v>
      </c>
      <c r="E63" s="44" t="s">
        <v>6838</v>
      </c>
      <c r="F63" s="45" t="s">
        <v>2160</v>
      </c>
      <c r="G63" s="46">
        <v>6310241.75</v>
      </c>
      <c r="H63" s="47" t="s">
        <v>6889</v>
      </c>
      <c r="I63" s="47" t="s">
        <v>6825</v>
      </c>
      <c r="J63" s="48" t="s">
        <v>6884</v>
      </c>
      <c r="K63" s="48" t="s">
        <v>6892</v>
      </c>
      <c r="L63" s="48" t="s">
        <v>6903</v>
      </c>
      <c r="M63" s="48" t="s">
        <v>6887</v>
      </c>
    </row>
    <row r="64" spans="1:13" x14ac:dyDescent="0.25">
      <c r="A64" t="s">
        <v>2161</v>
      </c>
      <c r="B64" s="43">
        <v>40515</v>
      </c>
      <c r="C64" s="44" t="s">
        <v>6879</v>
      </c>
      <c r="D64" s="44" t="s">
        <v>6832</v>
      </c>
      <c r="E64" s="44" t="s">
        <v>6838</v>
      </c>
      <c r="F64" s="45" t="s">
        <v>2162</v>
      </c>
      <c r="G64" s="46">
        <v>8992.61</v>
      </c>
      <c r="H64" s="47" t="s">
        <v>6883</v>
      </c>
      <c r="I64" s="47" t="s">
        <v>6825</v>
      </c>
      <c r="J64" s="48" t="s">
        <v>6891</v>
      </c>
      <c r="K64" s="48" t="s">
        <v>6885</v>
      </c>
      <c r="L64" s="48" t="s">
        <v>6903</v>
      </c>
      <c r="M64" s="48" t="s">
        <v>6887</v>
      </c>
    </row>
    <row r="65" spans="1:13" x14ac:dyDescent="0.25">
      <c r="A65" t="s">
        <v>2163</v>
      </c>
      <c r="B65" s="43">
        <v>40521</v>
      </c>
      <c r="C65" s="44" t="s">
        <v>6879</v>
      </c>
      <c r="D65" s="44" t="s">
        <v>6834</v>
      </c>
      <c r="E65" s="44" t="s">
        <v>6832</v>
      </c>
      <c r="F65" s="45" t="s">
        <v>2164</v>
      </c>
      <c r="G65" s="46">
        <v>202.19</v>
      </c>
      <c r="H65" s="47" t="s">
        <v>6883</v>
      </c>
      <c r="I65" s="47" t="s">
        <v>6825</v>
      </c>
      <c r="J65" s="48" t="s">
        <v>6891</v>
      </c>
      <c r="K65" s="48" t="s">
        <v>6885</v>
      </c>
      <c r="L65" s="48" t="s">
        <v>6907</v>
      </c>
      <c r="M65" s="48" t="s">
        <v>6887</v>
      </c>
    </row>
    <row r="66" spans="1:13" x14ac:dyDescent="0.25">
      <c r="A66" t="s">
        <v>2165</v>
      </c>
      <c r="B66" s="43">
        <v>40525</v>
      </c>
      <c r="C66" s="44" t="s">
        <v>6879</v>
      </c>
      <c r="D66" s="44" t="s">
        <v>6834</v>
      </c>
      <c r="E66" s="44" t="s">
        <v>6838</v>
      </c>
      <c r="F66" s="45" t="s">
        <v>2166</v>
      </c>
      <c r="G66" s="46">
        <v>95402.2</v>
      </c>
      <c r="H66" s="47" t="s">
        <v>6883</v>
      </c>
      <c r="I66" s="47" t="s">
        <v>6825</v>
      </c>
      <c r="J66" s="48" t="s">
        <v>6891</v>
      </c>
      <c r="K66" s="48" t="s">
        <v>6885</v>
      </c>
      <c r="L66" s="48" t="s">
        <v>6903</v>
      </c>
      <c r="M66" s="48" t="s">
        <v>6887</v>
      </c>
    </row>
    <row r="67" spans="1:13" x14ac:dyDescent="0.25">
      <c r="A67" t="s">
        <v>2167</v>
      </c>
      <c r="B67" s="43">
        <v>4052520</v>
      </c>
      <c r="C67" s="44" t="s">
        <v>6879</v>
      </c>
      <c r="D67" s="44" t="s">
        <v>6834</v>
      </c>
      <c r="E67" s="44" t="s">
        <v>6838</v>
      </c>
      <c r="F67" s="45" t="s">
        <v>2168</v>
      </c>
      <c r="G67" s="46">
        <v>38678.04</v>
      </c>
      <c r="H67" s="47" t="s">
        <v>6883</v>
      </c>
      <c r="I67" s="47" t="s">
        <v>6825</v>
      </c>
      <c r="J67" s="48" t="s">
        <v>6891</v>
      </c>
      <c r="K67" s="48" t="s">
        <v>6885</v>
      </c>
      <c r="L67" s="48" t="s">
        <v>6903</v>
      </c>
      <c r="M67" s="48" t="s">
        <v>6887</v>
      </c>
    </row>
    <row r="68" spans="1:13" x14ac:dyDescent="0.25">
      <c r="A68" t="s">
        <v>2169</v>
      </c>
      <c r="B68" s="43">
        <v>40531</v>
      </c>
      <c r="C68" s="44" t="s">
        <v>6879</v>
      </c>
      <c r="D68" s="44" t="s">
        <v>6835</v>
      </c>
      <c r="E68" s="44" t="s">
        <v>6832</v>
      </c>
      <c r="F68" s="45" t="s">
        <v>2170</v>
      </c>
      <c r="G68" s="46">
        <v>15000000</v>
      </c>
      <c r="H68" s="47" t="s">
        <v>6883</v>
      </c>
      <c r="I68" s="47" t="s">
        <v>6825</v>
      </c>
      <c r="J68" s="48" t="s">
        <v>6891</v>
      </c>
      <c r="K68" s="48" t="s">
        <v>6900</v>
      </c>
      <c r="L68" s="48" t="s">
        <v>6907</v>
      </c>
      <c r="M68" s="48" t="s">
        <v>6887</v>
      </c>
    </row>
    <row r="69" spans="1:13" x14ac:dyDescent="0.25">
      <c r="A69" t="s">
        <v>2171</v>
      </c>
      <c r="B69" s="43">
        <v>40535</v>
      </c>
      <c r="C69" s="44" t="s">
        <v>6879</v>
      </c>
      <c r="D69" s="44" t="s">
        <v>6835</v>
      </c>
      <c r="E69" s="44" t="s">
        <v>6838</v>
      </c>
      <c r="F69" s="45" t="s">
        <v>2172</v>
      </c>
      <c r="G69" s="46">
        <v>695421.43999999994</v>
      </c>
      <c r="H69" s="47" t="s">
        <v>6883</v>
      </c>
      <c r="I69" s="47" t="s">
        <v>6825</v>
      </c>
      <c r="J69" s="48" t="s">
        <v>6891</v>
      </c>
      <c r="K69" s="48" t="s">
        <v>6900</v>
      </c>
      <c r="L69" s="48" t="s">
        <v>6903</v>
      </c>
      <c r="M69" s="48" t="s">
        <v>6887</v>
      </c>
    </row>
    <row r="70" spans="1:13" x14ac:dyDescent="0.25">
      <c r="A70" t="s">
        <v>2173</v>
      </c>
      <c r="B70" s="43">
        <v>405352</v>
      </c>
      <c r="C70" s="44" t="s">
        <v>6879</v>
      </c>
      <c r="D70" s="44" t="s">
        <v>6835</v>
      </c>
      <c r="E70" s="44" t="s">
        <v>6838</v>
      </c>
      <c r="F70" s="45" t="s">
        <v>2174</v>
      </c>
      <c r="G70" s="46">
        <v>112048.16</v>
      </c>
      <c r="H70" s="47" t="s">
        <v>6883</v>
      </c>
      <c r="I70" s="47" t="s">
        <v>6825</v>
      </c>
      <c r="J70" s="48" t="s">
        <v>6891</v>
      </c>
      <c r="K70" s="48" t="s">
        <v>6900</v>
      </c>
      <c r="L70" s="48" t="s">
        <v>6903</v>
      </c>
      <c r="M70" s="48" t="s">
        <v>6887</v>
      </c>
    </row>
    <row r="71" spans="1:13" x14ac:dyDescent="0.25">
      <c r="A71" t="s">
        <v>2175</v>
      </c>
      <c r="B71" s="43">
        <v>40545</v>
      </c>
      <c r="C71" s="44" t="s">
        <v>6879</v>
      </c>
      <c r="D71" s="44" t="s">
        <v>6837</v>
      </c>
      <c r="E71" s="44" t="s">
        <v>6838</v>
      </c>
      <c r="F71" s="45" t="s">
        <v>2176</v>
      </c>
      <c r="G71" s="46">
        <v>229425.53</v>
      </c>
      <c r="H71" s="47" t="s">
        <v>6883</v>
      </c>
      <c r="I71" s="47" t="s">
        <v>6825</v>
      </c>
      <c r="J71" s="48" t="s">
        <v>6891</v>
      </c>
      <c r="K71" s="48" t="s">
        <v>6900</v>
      </c>
      <c r="L71" s="48" t="s">
        <v>6903</v>
      </c>
      <c r="M71" s="48" t="s">
        <v>6887</v>
      </c>
    </row>
    <row r="72" spans="1:13" x14ac:dyDescent="0.25">
      <c r="A72" t="s">
        <v>2177</v>
      </c>
      <c r="B72" s="43">
        <v>405452</v>
      </c>
      <c r="C72" s="44" t="s">
        <v>6879</v>
      </c>
      <c r="D72" s="44" t="s">
        <v>6837</v>
      </c>
      <c r="E72" s="44" t="s">
        <v>6838</v>
      </c>
      <c r="F72" s="45" t="s">
        <v>2178</v>
      </c>
      <c r="G72" s="46">
        <v>3493.5</v>
      </c>
      <c r="H72" s="47" t="s">
        <v>6883</v>
      </c>
      <c r="I72" s="47" t="s">
        <v>6825</v>
      </c>
      <c r="J72" s="48" t="s">
        <v>6891</v>
      </c>
      <c r="K72" s="48" t="s">
        <v>6900</v>
      </c>
      <c r="L72" s="48" t="s">
        <v>6903</v>
      </c>
      <c r="M72" s="48" t="s">
        <v>6887</v>
      </c>
    </row>
    <row r="73" spans="1:13" x14ac:dyDescent="0.25">
      <c r="A73" t="s">
        <v>6080</v>
      </c>
      <c r="B73" s="43">
        <v>40547</v>
      </c>
      <c r="C73" s="44" t="s">
        <v>6879</v>
      </c>
      <c r="D73" s="44" t="s">
        <v>6837</v>
      </c>
      <c r="E73" s="44" t="s">
        <v>6841</v>
      </c>
      <c r="F73" s="45" t="s">
        <v>6081</v>
      </c>
      <c r="G73" s="46">
        <v>0</v>
      </c>
      <c r="H73" s="47" t="s">
        <v>6883</v>
      </c>
      <c r="I73" s="47" t="s">
        <v>6825</v>
      </c>
      <c r="J73" s="48" t="s">
        <v>6891</v>
      </c>
      <c r="K73" s="48" t="s">
        <v>6900</v>
      </c>
      <c r="L73" s="48" t="s">
        <v>6893</v>
      </c>
      <c r="M73" s="48" t="s">
        <v>6887</v>
      </c>
    </row>
    <row r="74" spans="1:13" x14ac:dyDescent="0.25">
      <c r="A74" t="s">
        <v>2179</v>
      </c>
      <c r="B74" s="43">
        <v>40555</v>
      </c>
      <c r="C74" s="44" t="s">
        <v>6879</v>
      </c>
      <c r="D74" s="44" t="s">
        <v>6838</v>
      </c>
      <c r="E74" s="44" t="s">
        <v>6838</v>
      </c>
      <c r="F74" s="45" t="s">
        <v>2180</v>
      </c>
      <c r="G74" s="46">
        <v>14323274.380000001</v>
      </c>
      <c r="H74" s="47" t="s">
        <v>6906</v>
      </c>
      <c r="I74" s="47" t="s">
        <v>6825</v>
      </c>
      <c r="J74" s="48" t="s">
        <v>6891</v>
      </c>
      <c r="K74" s="48" t="s">
        <v>6901</v>
      </c>
      <c r="L74" s="48" t="s">
        <v>6903</v>
      </c>
      <c r="M74" s="48" t="s">
        <v>6887</v>
      </c>
    </row>
    <row r="75" spans="1:13" x14ac:dyDescent="0.25">
      <c r="A75" t="s">
        <v>2181</v>
      </c>
      <c r="B75" s="43">
        <v>4055509</v>
      </c>
      <c r="C75" s="44" t="s">
        <v>6879</v>
      </c>
      <c r="D75" s="44" t="s">
        <v>6838</v>
      </c>
      <c r="E75" s="44" t="s">
        <v>6838</v>
      </c>
      <c r="F75" s="45" t="s">
        <v>2182</v>
      </c>
      <c r="G75" s="46">
        <v>25570</v>
      </c>
      <c r="H75" s="47" t="s">
        <v>6906</v>
      </c>
      <c r="I75" s="47" t="s">
        <v>6825</v>
      </c>
      <c r="J75" s="48" t="s">
        <v>6884</v>
      </c>
      <c r="K75" s="48" t="s">
        <v>6902</v>
      </c>
      <c r="L75" s="48" t="s">
        <v>6903</v>
      </c>
      <c r="M75" s="48" t="s">
        <v>6887</v>
      </c>
    </row>
    <row r="76" spans="1:13" x14ac:dyDescent="0.25">
      <c r="A76" t="s">
        <v>2183</v>
      </c>
      <c r="B76" s="43">
        <v>405552</v>
      </c>
      <c r="C76" s="44" t="s">
        <v>6879</v>
      </c>
      <c r="D76" s="44" t="s">
        <v>6838</v>
      </c>
      <c r="E76" s="44" t="s">
        <v>6838</v>
      </c>
      <c r="F76" s="45" t="s">
        <v>2184</v>
      </c>
      <c r="G76" s="46">
        <v>532145.82999999996</v>
      </c>
      <c r="H76" s="47" t="s">
        <v>6906</v>
      </c>
      <c r="I76" s="47" t="s">
        <v>6825</v>
      </c>
      <c r="J76" s="48" t="s">
        <v>6891</v>
      </c>
      <c r="K76" s="48" t="s">
        <v>6901</v>
      </c>
      <c r="L76" s="48" t="s">
        <v>6903</v>
      </c>
      <c r="M76" s="48" t="s">
        <v>6887</v>
      </c>
    </row>
    <row r="77" spans="1:13" x14ac:dyDescent="0.25">
      <c r="A77" t="s">
        <v>6082</v>
      </c>
      <c r="B77" s="43">
        <v>4055601</v>
      </c>
      <c r="C77" s="44" t="s">
        <v>6879</v>
      </c>
      <c r="D77" s="44" t="s">
        <v>6838</v>
      </c>
      <c r="E77" s="44" t="s">
        <v>6840</v>
      </c>
      <c r="F77" s="45" t="s">
        <v>6083</v>
      </c>
      <c r="G77" s="46">
        <v>0</v>
      </c>
      <c r="H77" s="47" t="s">
        <v>6906</v>
      </c>
      <c r="I77" s="47" t="s">
        <v>6825</v>
      </c>
      <c r="J77" s="48" t="s">
        <v>6891</v>
      </c>
      <c r="K77" s="48" t="s">
        <v>6901</v>
      </c>
      <c r="L77" s="48" t="s">
        <v>6886</v>
      </c>
      <c r="M77" s="48" t="s">
        <v>6887</v>
      </c>
    </row>
    <row r="78" spans="1:13" x14ac:dyDescent="0.25">
      <c r="A78" t="s">
        <v>2185</v>
      </c>
      <c r="B78" s="43">
        <v>405652</v>
      </c>
      <c r="C78" s="44" t="s">
        <v>6879</v>
      </c>
      <c r="D78" s="44" t="s">
        <v>6840</v>
      </c>
      <c r="E78" s="44" t="s">
        <v>6838</v>
      </c>
      <c r="F78" s="45" t="s">
        <v>2186</v>
      </c>
      <c r="G78" s="46">
        <v>56416.3</v>
      </c>
      <c r="H78" s="47" t="s">
        <v>6906</v>
      </c>
      <c r="I78" s="47" t="s">
        <v>6825</v>
      </c>
      <c r="J78" s="48" t="s">
        <v>6891</v>
      </c>
      <c r="K78" s="48" t="s">
        <v>6901</v>
      </c>
      <c r="L78" s="48" t="s">
        <v>6903</v>
      </c>
      <c r="M78" s="48" t="s">
        <v>6887</v>
      </c>
    </row>
    <row r="79" spans="1:13" x14ac:dyDescent="0.25">
      <c r="A79" t="s">
        <v>2187</v>
      </c>
      <c r="B79" s="43">
        <v>40567</v>
      </c>
      <c r="C79" s="44" t="s">
        <v>6879</v>
      </c>
      <c r="D79" s="44" t="s">
        <v>6840</v>
      </c>
      <c r="E79" s="44" t="s">
        <v>6841</v>
      </c>
      <c r="F79" s="45" t="s">
        <v>2188</v>
      </c>
      <c r="G79" s="46">
        <v>300000</v>
      </c>
      <c r="H79" s="47" t="s">
        <v>6906</v>
      </c>
      <c r="I79" s="47" t="s">
        <v>6825</v>
      </c>
      <c r="J79" s="48" t="s">
        <v>6891</v>
      </c>
      <c r="K79" s="48" t="s">
        <v>6901</v>
      </c>
      <c r="L79" s="48" t="s">
        <v>6893</v>
      </c>
      <c r="M79" s="48" t="s">
        <v>6887</v>
      </c>
    </row>
    <row r="80" spans="1:13" x14ac:dyDescent="0.25">
      <c r="A80" t="s">
        <v>2189</v>
      </c>
      <c r="B80" s="43">
        <v>40571</v>
      </c>
      <c r="C80" s="44" t="s">
        <v>6879</v>
      </c>
      <c r="D80" s="44" t="s">
        <v>6841</v>
      </c>
      <c r="E80" s="44" t="s">
        <v>6832</v>
      </c>
      <c r="F80" s="45" t="s">
        <v>2190</v>
      </c>
      <c r="G80" s="46">
        <v>200000</v>
      </c>
      <c r="H80" s="47" t="s">
        <v>6906</v>
      </c>
      <c r="I80" s="47" t="s">
        <v>6825</v>
      </c>
      <c r="J80" s="48" t="s">
        <v>6891</v>
      </c>
      <c r="K80" s="48" t="s">
        <v>6902</v>
      </c>
      <c r="L80" s="48" t="s">
        <v>6907</v>
      </c>
      <c r="M80" s="48" t="s">
        <v>6887</v>
      </c>
    </row>
    <row r="81" spans="1:13" x14ac:dyDescent="0.25">
      <c r="A81" t="s">
        <v>2191</v>
      </c>
      <c r="B81" s="43">
        <v>40575</v>
      </c>
      <c r="C81" s="44" t="s">
        <v>6879</v>
      </c>
      <c r="D81" s="44" t="s">
        <v>6841</v>
      </c>
      <c r="E81" s="44" t="s">
        <v>6838</v>
      </c>
      <c r="F81" s="45" t="s">
        <v>2192</v>
      </c>
      <c r="G81" s="46">
        <v>3090980.88</v>
      </c>
      <c r="H81" s="47" t="s">
        <v>6906</v>
      </c>
      <c r="I81" s="47" t="s">
        <v>6825</v>
      </c>
      <c r="J81" s="48" t="s">
        <v>6891</v>
      </c>
      <c r="K81" s="48" t="s">
        <v>6902</v>
      </c>
      <c r="L81" s="48" t="s">
        <v>6903</v>
      </c>
      <c r="M81" s="48" t="s">
        <v>6887</v>
      </c>
    </row>
    <row r="82" spans="1:13" x14ac:dyDescent="0.25">
      <c r="A82" t="s">
        <v>2193</v>
      </c>
      <c r="B82" s="43">
        <v>405752</v>
      </c>
      <c r="C82" s="44" t="s">
        <v>6879</v>
      </c>
      <c r="D82" s="44" t="s">
        <v>6841</v>
      </c>
      <c r="E82" s="44" t="s">
        <v>6838</v>
      </c>
      <c r="F82" s="45" t="s">
        <v>2194</v>
      </c>
      <c r="G82" s="46">
        <v>83945.97</v>
      </c>
      <c r="H82" s="47" t="s">
        <v>6906</v>
      </c>
      <c r="I82" s="47" t="s">
        <v>6825</v>
      </c>
      <c r="J82" s="48" t="s">
        <v>6891</v>
      </c>
      <c r="K82" s="48" t="s">
        <v>6902</v>
      </c>
      <c r="L82" s="48" t="s">
        <v>6903</v>
      </c>
      <c r="M82" s="48" t="s">
        <v>6887</v>
      </c>
    </row>
    <row r="83" spans="1:13" x14ac:dyDescent="0.25">
      <c r="A83" t="s">
        <v>2195</v>
      </c>
      <c r="B83" s="43">
        <v>40581</v>
      </c>
      <c r="C83" s="44" t="s">
        <v>6879</v>
      </c>
      <c r="D83" s="44" t="s">
        <v>6842</v>
      </c>
      <c r="E83" s="44" t="s">
        <v>6832</v>
      </c>
      <c r="F83" s="45" t="s">
        <v>2196</v>
      </c>
      <c r="G83" s="46">
        <v>500</v>
      </c>
      <c r="H83" s="47" t="s">
        <v>6906</v>
      </c>
      <c r="I83" s="47" t="s">
        <v>6825</v>
      </c>
      <c r="J83" s="48" t="s">
        <v>6891</v>
      </c>
      <c r="K83" s="48" t="s">
        <v>6902</v>
      </c>
      <c r="L83" s="48" t="s">
        <v>6907</v>
      </c>
      <c r="M83" s="48" t="s">
        <v>6887</v>
      </c>
    </row>
    <row r="84" spans="1:13" x14ac:dyDescent="0.25">
      <c r="A84" t="s">
        <v>2201</v>
      </c>
      <c r="B84" s="43">
        <v>4112580</v>
      </c>
      <c r="C84" s="44" t="s">
        <v>6880</v>
      </c>
      <c r="D84" s="44" t="s">
        <v>6834</v>
      </c>
      <c r="E84" s="44" t="s">
        <v>6838</v>
      </c>
      <c r="F84" s="45" t="s">
        <v>2202</v>
      </c>
      <c r="G84" s="46">
        <v>0</v>
      </c>
      <c r="H84" s="47" t="s">
        <v>6883</v>
      </c>
      <c r="I84" s="47" t="s">
        <v>6825</v>
      </c>
      <c r="J84" s="48" t="s">
        <v>6884</v>
      </c>
      <c r="K84" s="48" t="s">
        <v>6885</v>
      </c>
      <c r="L84" s="48" t="s">
        <v>6903</v>
      </c>
      <c r="M84" s="48" t="s">
        <v>6887</v>
      </c>
    </row>
    <row r="85" spans="1:13" x14ac:dyDescent="0.25">
      <c r="A85" t="s">
        <v>2203</v>
      </c>
      <c r="B85" s="43">
        <v>4112581</v>
      </c>
      <c r="C85" s="44" t="s">
        <v>6880</v>
      </c>
      <c r="D85" s="44" t="s">
        <v>6834</v>
      </c>
      <c r="E85" s="44" t="s">
        <v>6838</v>
      </c>
      <c r="F85" s="45" t="s">
        <v>2204</v>
      </c>
      <c r="G85" s="46">
        <v>0</v>
      </c>
      <c r="H85" s="47" t="s">
        <v>6883</v>
      </c>
      <c r="I85" s="47" t="s">
        <v>6825</v>
      </c>
      <c r="J85" s="48" t="s">
        <v>6891</v>
      </c>
      <c r="K85" s="48" t="s">
        <v>6885</v>
      </c>
      <c r="L85" s="48" t="s">
        <v>6903</v>
      </c>
      <c r="M85" s="48" t="s">
        <v>6887</v>
      </c>
    </row>
    <row r="86" spans="1:13" x14ac:dyDescent="0.25">
      <c r="A86" t="s">
        <v>2205</v>
      </c>
      <c r="B86" s="43">
        <v>4114110</v>
      </c>
      <c r="C86" s="44" t="s">
        <v>6880</v>
      </c>
      <c r="D86" s="44" t="s">
        <v>6837</v>
      </c>
      <c r="E86" s="44" t="s">
        <v>6832</v>
      </c>
      <c r="F86" s="45" t="s">
        <v>2206</v>
      </c>
      <c r="G86" s="46">
        <v>297882.2</v>
      </c>
      <c r="H86" s="47" t="s">
        <v>6883</v>
      </c>
      <c r="I86" s="47" t="s">
        <v>6825</v>
      </c>
      <c r="J86" s="48" t="s">
        <v>6884</v>
      </c>
      <c r="K86" s="48" t="s">
        <v>6900</v>
      </c>
      <c r="L86" s="48" t="s">
        <v>6907</v>
      </c>
      <c r="M86" s="48" t="s">
        <v>6887</v>
      </c>
    </row>
    <row r="87" spans="1:13" x14ac:dyDescent="0.25">
      <c r="A87" t="s">
        <v>2207</v>
      </c>
      <c r="B87" s="43">
        <v>4114300</v>
      </c>
      <c r="C87" s="44" t="s">
        <v>6880</v>
      </c>
      <c r="D87" s="44" t="s">
        <v>6837</v>
      </c>
      <c r="E87" s="44" t="s">
        <v>6835</v>
      </c>
      <c r="F87" s="45" t="s">
        <v>2208</v>
      </c>
      <c r="G87" s="46">
        <v>1738711.04</v>
      </c>
      <c r="H87" s="47" t="s">
        <v>6883</v>
      </c>
      <c r="I87" s="47" t="s">
        <v>6825</v>
      </c>
      <c r="J87" s="48" t="s">
        <v>6884</v>
      </c>
      <c r="K87" s="48" t="s">
        <v>6900</v>
      </c>
      <c r="L87" s="48" t="s">
        <v>6904</v>
      </c>
      <c r="M87" s="48" t="s">
        <v>6887</v>
      </c>
    </row>
    <row r="88" spans="1:13" x14ac:dyDescent="0.25">
      <c r="A88" t="s">
        <v>2209</v>
      </c>
      <c r="B88" s="43">
        <v>4114301</v>
      </c>
      <c r="C88" s="44" t="s">
        <v>6880</v>
      </c>
      <c r="D88" s="44" t="s">
        <v>6837</v>
      </c>
      <c r="E88" s="44" t="s">
        <v>6835</v>
      </c>
      <c r="F88" s="45" t="s">
        <v>2210</v>
      </c>
      <c r="G88" s="46">
        <v>200000</v>
      </c>
      <c r="H88" s="47" t="s">
        <v>6883</v>
      </c>
      <c r="I88" s="47" t="s">
        <v>6825</v>
      </c>
      <c r="J88" s="48" t="s">
        <v>6884</v>
      </c>
      <c r="K88" s="48" t="s">
        <v>6900</v>
      </c>
      <c r="L88" s="48" t="s">
        <v>6904</v>
      </c>
      <c r="M88" s="48" t="s">
        <v>6887</v>
      </c>
    </row>
    <row r="89" spans="1:13" x14ac:dyDescent="0.25">
      <c r="A89" t="s">
        <v>2211</v>
      </c>
      <c r="B89" s="43">
        <v>4114302</v>
      </c>
      <c r="C89" s="44" t="s">
        <v>6880</v>
      </c>
      <c r="D89" s="44" t="s">
        <v>6837</v>
      </c>
      <c r="E89" s="44" t="s">
        <v>6835</v>
      </c>
      <c r="F89" s="45" t="s">
        <v>2212</v>
      </c>
      <c r="G89" s="46">
        <v>1380840.72</v>
      </c>
      <c r="H89" s="47" t="s">
        <v>6883</v>
      </c>
      <c r="I89" s="47" t="s">
        <v>6825</v>
      </c>
      <c r="J89" s="48" t="s">
        <v>6884</v>
      </c>
      <c r="K89" s="48" t="s">
        <v>6900</v>
      </c>
      <c r="L89" s="48" t="s">
        <v>6904</v>
      </c>
      <c r="M89" s="48" t="s">
        <v>6887</v>
      </c>
    </row>
    <row r="90" spans="1:13" x14ac:dyDescent="0.25">
      <c r="A90" t="s">
        <v>2213</v>
      </c>
      <c r="B90" s="43">
        <v>4114310</v>
      </c>
      <c r="C90" s="44" t="s">
        <v>6880</v>
      </c>
      <c r="D90" s="44" t="s">
        <v>6837</v>
      </c>
      <c r="E90" s="44" t="s">
        <v>6835</v>
      </c>
      <c r="F90" s="45" t="s">
        <v>2214</v>
      </c>
      <c r="G90" s="46">
        <v>30000</v>
      </c>
      <c r="H90" s="47" t="s">
        <v>6883</v>
      </c>
      <c r="I90" s="47" t="s">
        <v>6825</v>
      </c>
      <c r="J90" s="48" t="s">
        <v>6891</v>
      </c>
      <c r="K90" s="48" t="s">
        <v>6900</v>
      </c>
      <c r="L90" s="48" t="s">
        <v>6904</v>
      </c>
      <c r="M90" s="48" t="s">
        <v>6887</v>
      </c>
    </row>
    <row r="91" spans="1:13" x14ac:dyDescent="0.25">
      <c r="A91" t="s">
        <v>2215</v>
      </c>
      <c r="B91" s="43">
        <v>4114312</v>
      </c>
      <c r="C91" s="44" t="s">
        <v>6880</v>
      </c>
      <c r="D91" s="44" t="s">
        <v>6837</v>
      </c>
      <c r="E91" s="44" t="s">
        <v>6835</v>
      </c>
      <c r="F91" s="45" t="s">
        <v>2216</v>
      </c>
      <c r="G91" s="46">
        <v>490000</v>
      </c>
      <c r="H91" s="47" t="s">
        <v>6883</v>
      </c>
      <c r="I91" s="47" t="s">
        <v>6825</v>
      </c>
      <c r="J91" s="48" t="s">
        <v>6891</v>
      </c>
      <c r="K91" s="48" t="s">
        <v>6900</v>
      </c>
      <c r="L91" s="48" t="s">
        <v>6904</v>
      </c>
      <c r="M91" s="48" t="s">
        <v>6887</v>
      </c>
    </row>
    <row r="92" spans="1:13" x14ac:dyDescent="0.25">
      <c r="A92" t="s">
        <v>2217</v>
      </c>
      <c r="B92" s="43">
        <v>4114400</v>
      </c>
      <c r="C92" s="44" t="s">
        <v>6880</v>
      </c>
      <c r="D92" s="44" t="s">
        <v>6837</v>
      </c>
      <c r="E92" s="44" t="s">
        <v>6837</v>
      </c>
      <c r="F92" s="45" t="s">
        <v>2218</v>
      </c>
      <c r="G92" s="46">
        <v>0</v>
      </c>
      <c r="H92" s="47" t="s">
        <v>6883</v>
      </c>
      <c r="I92" s="47" t="s">
        <v>6825</v>
      </c>
      <c r="J92" s="48" t="s">
        <v>6884</v>
      </c>
      <c r="K92" s="48" t="s">
        <v>6900</v>
      </c>
      <c r="L92" s="48" t="s">
        <v>6903</v>
      </c>
      <c r="M92" s="48" t="s">
        <v>6887</v>
      </c>
    </row>
    <row r="93" spans="1:13" x14ac:dyDescent="0.25">
      <c r="A93" t="s">
        <v>6084</v>
      </c>
      <c r="B93" s="43">
        <v>4114510</v>
      </c>
      <c r="C93" s="44" t="s">
        <v>6880</v>
      </c>
      <c r="D93" s="44" t="s">
        <v>6837</v>
      </c>
      <c r="E93" s="44" t="s">
        <v>6838</v>
      </c>
      <c r="F93" s="45" t="s">
        <v>6085</v>
      </c>
      <c r="G93" s="46">
        <v>0</v>
      </c>
      <c r="H93" s="47" t="s">
        <v>6883</v>
      </c>
      <c r="I93" s="47" t="s">
        <v>6825</v>
      </c>
      <c r="J93" s="48" t="s">
        <v>6884</v>
      </c>
      <c r="K93" s="48" t="s">
        <v>6900</v>
      </c>
      <c r="L93" s="48" t="s">
        <v>6903</v>
      </c>
      <c r="M93" s="48" t="s">
        <v>6887</v>
      </c>
    </row>
    <row r="94" spans="1:13" x14ac:dyDescent="0.25">
      <c r="A94" t="s">
        <v>2219</v>
      </c>
      <c r="B94" s="43">
        <v>4114580</v>
      </c>
      <c r="C94" s="44" t="s">
        <v>6880</v>
      </c>
      <c r="D94" s="44" t="s">
        <v>6837</v>
      </c>
      <c r="E94" s="44" t="s">
        <v>6838</v>
      </c>
      <c r="F94" s="45" t="s">
        <v>2220</v>
      </c>
      <c r="G94" s="46">
        <v>178909.99</v>
      </c>
      <c r="H94" s="47" t="s">
        <v>6883</v>
      </c>
      <c r="I94" s="47" t="s">
        <v>6825</v>
      </c>
      <c r="J94" s="48" t="s">
        <v>6884</v>
      </c>
      <c r="K94" s="48" t="s">
        <v>6900</v>
      </c>
      <c r="L94" s="48" t="s">
        <v>6903</v>
      </c>
      <c r="M94" s="48" t="s">
        <v>6887</v>
      </c>
    </row>
    <row r="95" spans="1:13" x14ac:dyDescent="0.25">
      <c r="A95" t="s">
        <v>2221</v>
      </c>
      <c r="B95" s="43">
        <v>4114581</v>
      </c>
      <c r="C95" s="44" t="s">
        <v>6880</v>
      </c>
      <c r="D95" s="44" t="s">
        <v>6837</v>
      </c>
      <c r="E95" s="44" t="s">
        <v>6838</v>
      </c>
      <c r="F95" s="45" t="s">
        <v>2222</v>
      </c>
      <c r="G95" s="46">
        <v>65856.81</v>
      </c>
      <c r="H95" s="47" t="s">
        <v>6883</v>
      </c>
      <c r="I95" s="47" t="s">
        <v>6825</v>
      </c>
      <c r="J95" s="48" t="s">
        <v>6891</v>
      </c>
      <c r="K95" s="48" t="s">
        <v>6900</v>
      </c>
      <c r="L95" s="48" t="s">
        <v>6903</v>
      </c>
      <c r="M95" s="48" t="s">
        <v>6887</v>
      </c>
    </row>
    <row r="96" spans="1:13" x14ac:dyDescent="0.25">
      <c r="A96" t="s">
        <v>2223</v>
      </c>
      <c r="B96" s="43">
        <v>4114591</v>
      </c>
      <c r="C96" s="44" t="s">
        <v>6880</v>
      </c>
      <c r="D96" s="44" t="s">
        <v>6837</v>
      </c>
      <c r="E96" s="44" t="s">
        <v>6838</v>
      </c>
      <c r="F96" s="45" t="s">
        <v>2224</v>
      </c>
      <c r="G96" s="46">
        <v>1000</v>
      </c>
      <c r="H96" s="47" t="s">
        <v>6883</v>
      </c>
      <c r="I96" s="47" t="s">
        <v>6825</v>
      </c>
      <c r="J96" s="48" t="s">
        <v>6891</v>
      </c>
      <c r="K96" s="48" t="s">
        <v>6900</v>
      </c>
      <c r="L96" s="48" t="s">
        <v>6903</v>
      </c>
      <c r="M96" s="48" t="s">
        <v>6887</v>
      </c>
    </row>
    <row r="97" spans="1:13" x14ac:dyDescent="0.25">
      <c r="A97" t="s">
        <v>2225</v>
      </c>
      <c r="B97" s="43">
        <v>4114600</v>
      </c>
      <c r="C97" s="44" t="s">
        <v>6880</v>
      </c>
      <c r="D97" s="44" t="s">
        <v>6837</v>
      </c>
      <c r="E97" s="44" t="s">
        <v>6840</v>
      </c>
      <c r="F97" s="45" t="s">
        <v>2226</v>
      </c>
      <c r="G97" s="46">
        <v>50000</v>
      </c>
      <c r="H97" s="47" t="s">
        <v>6883</v>
      </c>
      <c r="I97" s="47" t="s">
        <v>6825</v>
      </c>
      <c r="J97" s="48" t="s">
        <v>6884</v>
      </c>
      <c r="K97" s="48" t="s">
        <v>6900</v>
      </c>
      <c r="L97" s="48" t="s">
        <v>6886</v>
      </c>
      <c r="M97" s="48" t="s">
        <v>6887</v>
      </c>
    </row>
    <row r="98" spans="1:13" x14ac:dyDescent="0.25">
      <c r="A98" t="s">
        <v>6086</v>
      </c>
      <c r="B98" s="43">
        <v>4114702</v>
      </c>
      <c r="C98" s="44" t="s">
        <v>6880</v>
      </c>
      <c r="D98" s="44" t="s">
        <v>6837</v>
      </c>
      <c r="E98" s="44" t="s">
        <v>6841</v>
      </c>
      <c r="F98" s="45" t="s">
        <v>6087</v>
      </c>
      <c r="G98" s="46">
        <v>0</v>
      </c>
      <c r="H98" s="47" t="s">
        <v>6883</v>
      </c>
      <c r="I98" s="47" t="s">
        <v>6825</v>
      </c>
      <c r="J98" s="48" t="s">
        <v>6884</v>
      </c>
      <c r="K98" s="48" t="s">
        <v>6900</v>
      </c>
      <c r="L98" s="48" t="s">
        <v>6893</v>
      </c>
      <c r="M98" s="48" t="s">
        <v>6887</v>
      </c>
    </row>
    <row r="99" spans="1:13" x14ac:dyDescent="0.25">
      <c r="A99" t="s">
        <v>2227</v>
      </c>
      <c r="B99" s="43">
        <v>4115300</v>
      </c>
      <c r="C99" s="44" t="s">
        <v>6880</v>
      </c>
      <c r="D99" s="44" t="s">
        <v>6838</v>
      </c>
      <c r="E99" s="44" t="s">
        <v>6835</v>
      </c>
      <c r="F99" s="45" t="s">
        <v>2228</v>
      </c>
      <c r="G99" s="46">
        <v>138000</v>
      </c>
      <c r="H99" s="47" t="s">
        <v>6906</v>
      </c>
      <c r="I99" s="47" t="s">
        <v>6825</v>
      </c>
      <c r="J99" s="48" t="s">
        <v>6884</v>
      </c>
      <c r="K99" s="48" t="s">
        <v>6901</v>
      </c>
      <c r="L99" s="48" t="s">
        <v>6904</v>
      </c>
      <c r="M99" s="48" t="s">
        <v>6887</v>
      </c>
    </row>
    <row r="100" spans="1:13" x14ac:dyDescent="0.25">
      <c r="A100" t="s">
        <v>2229</v>
      </c>
      <c r="B100" s="43">
        <v>4115302</v>
      </c>
      <c r="C100" s="44" t="s">
        <v>6880</v>
      </c>
      <c r="D100" s="44" t="s">
        <v>6838</v>
      </c>
      <c r="E100" s="44" t="s">
        <v>6835</v>
      </c>
      <c r="F100" s="45" t="s">
        <v>2230</v>
      </c>
      <c r="G100" s="46">
        <v>1706618.63</v>
      </c>
      <c r="H100" s="47" t="s">
        <v>6906</v>
      </c>
      <c r="I100" s="47" t="s">
        <v>6825</v>
      </c>
      <c r="J100" s="48" t="s">
        <v>6884</v>
      </c>
      <c r="K100" s="48" t="s">
        <v>6901</v>
      </c>
      <c r="L100" s="48" t="s">
        <v>6904</v>
      </c>
      <c r="M100" s="48" t="s">
        <v>6887</v>
      </c>
    </row>
    <row r="101" spans="1:13" x14ac:dyDescent="0.25">
      <c r="A101" t="s">
        <v>2231</v>
      </c>
      <c r="B101" s="43">
        <v>4115310</v>
      </c>
      <c r="C101" s="44" t="s">
        <v>6880</v>
      </c>
      <c r="D101" s="44" t="s">
        <v>6838</v>
      </c>
      <c r="E101" s="44" t="s">
        <v>6835</v>
      </c>
      <c r="F101" s="45" t="s">
        <v>2232</v>
      </c>
      <c r="G101" s="46">
        <v>1022000</v>
      </c>
      <c r="H101" s="47" t="s">
        <v>6906</v>
      </c>
      <c r="I101" s="47" t="s">
        <v>6825</v>
      </c>
      <c r="J101" s="48" t="s">
        <v>6891</v>
      </c>
      <c r="K101" s="48" t="s">
        <v>6901</v>
      </c>
      <c r="L101" s="48" t="s">
        <v>6904</v>
      </c>
      <c r="M101" s="48" t="s">
        <v>6887</v>
      </c>
    </row>
    <row r="102" spans="1:13" x14ac:dyDescent="0.25">
      <c r="A102" t="s">
        <v>2233</v>
      </c>
      <c r="B102" s="43">
        <v>4115311</v>
      </c>
      <c r="C102" s="44" t="s">
        <v>6880</v>
      </c>
      <c r="D102" s="44" t="s">
        <v>6838</v>
      </c>
      <c r="E102" s="44" t="s">
        <v>6835</v>
      </c>
      <c r="F102" s="45" t="s">
        <v>2234</v>
      </c>
      <c r="G102" s="46">
        <v>31739</v>
      </c>
      <c r="H102" s="47" t="s">
        <v>6906</v>
      </c>
      <c r="I102" s="47" t="s">
        <v>6825</v>
      </c>
      <c r="J102" s="48" t="s">
        <v>6891</v>
      </c>
      <c r="K102" s="48" t="s">
        <v>6901</v>
      </c>
      <c r="L102" s="48" t="s">
        <v>6904</v>
      </c>
      <c r="M102" s="48" t="s">
        <v>6887</v>
      </c>
    </row>
    <row r="103" spans="1:13" x14ac:dyDescent="0.25">
      <c r="A103" t="s">
        <v>2235</v>
      </c>
      <c r="B103" s="43">
        <v>4115312</v>
      </c>
      <c r="C103" s="44" t="s">
        <v>6880</v>
      </c>
      <c r="D103" s="44" t="s">
        <v>6838</v>
      </c>
      <c r="E103" s="44" t="s">
        <v>6835</v>
      </c>
      <c r="F103" s="45" t="s">
        <v>2236</v>
      </c>
      <c r="G103" s="46">
        <v>5350000</v>
      </c>
      <c r="H103" s="47" t="s">
        <v>6906</v>
      </c>
      <c r="I103" s="47" t="s">
        <v>6825</v>
      </c>
      <c r="J103" s="48" t="s">
        <v>6891</v>
      </c>
      <c r="K103" s="48" t="s">
        <v>6901</v>
      </c>
      <c r="L103" s="48" t="s">
        <v>6904</v>
      </c>
      <c r="M103" s="48" t="s">
        <v>6887</v>
      </c>
    </row>
    <row r="104" spans="1:13" x14ac:dyDescent="0.25">
      <c r="A104" t="s">
        <v>2237</v>
      </c>
      <c r="B104" s="43">
        <v>41155</v>
      </c>
      <c r="C104" s="44" t="s">
        <v>6880</v>
      </c>
      <c r="D104" s="44" t="s">
        <v>6838</v>
      </c>
      <c r="E104" s="44" t="s">
        <v>6838</v>
      </c>
      <c r="F104" s="45" t="s">
        <v>2238</v>
      </c>
      <c r="G104" s="46">
        <v>2139818.39</v>
      </c>
      <c r="H104" s="47" t="s">
        <v>6906</v>
      </c>
      <c r="I104" s="47" t="s">
        <v>6825</v>
      </c>
      <c r="J104" s="48" t="s">
        <v>6891</v>
      </c>
      <c r="K104" s="48" t="s">
        <v>6901</v>
      </c>
      <c r="L104" s="48" t="s">
        <v>6903</v>
      </c>
      <c r="M104" s="48" t="s">
        <v>6887</v>
      </c>
    </row>
    <row r="105" spans="1:13" x14ac:dyDescent="0.25">
      <c r="A105" t="s">
        <v>2239</v>
      </c>
      <c r="B105" s="43">
        <v>4115501</v>
      </c>
      <c r="C105" s="44" t="s">
        <v>6880</v>
      </c>
      <c r="D105" s="44" t="s">
        <v>6838</v>
      </c>
      <c r="E105" s="44" t="s">
        <v>6838</v>
      </c>
      <c r="F105" s="45" t="s">
        <v>2240</v>
      </c>
      <c r="G105" s="46">
        <v>11000</v>
      </c>
      <c r="H105" s="47" t="s">
        <v>6906</v>
      </c>
      <c r="I105" s="47" t="s">
        <v>6825</v>
      </c>
      <c r="J105" s="48" t="s">
        <v>6891</v>
      </c>
      <c r="K105" s="48" t="s">
        <v>6901</v>
      </c>
      <c r="L105" s="48" t="s">
        <v>6903</v>
      </c>
      <c r="M105" s="48" t="s">
        <v>6887</v>
      </c>
    </row>
    <row r="106" spans="1:13" x14ac:dyDescent="0.25">
      <c r="A106" t="s">
        <v>2241</v>
      </c>
      <c r="B106" s="43">
        <v>4115510</v>
      </c>
      <c r="C106" s="44" t="s">
        <v>6880</v>
      </c>
      <c r="D106" s="44" t="s">
        <v>6838</v>
      </c>
      <c r="E106" s="44" t="s">
        <v>6838</v>
      </c>
      <c r="F106" s="45" t="s">
        <v>2242</v>
      </c>
      <c r="G106" s="46">
        <v>30500</v>
      </c>
      <c r="H106" s="47" t="s">
        <v>6906</v>
      </c>
      <c r="I106" s="47" t="s">
        <v>6825</v>
      </c>
      <c r="J106" s="48" t="s">
        <v>6884</v>
      </c>
      <c r="K106" s="48" t="s">
        <v>6901</v>
      </c>
      <c r="L106" s="48" t="s">
        <v>6903</v>
      </c>
      <c r="M106" s="48" t="s">
        <v>6887</v>
      </c>
    </row>
    <row r="107" spans="1:13" x14ac:dyDescent="0.25">
      <c r="A107" t="s">
        <v>2243</v>
      </c>
      <c r="B107" s="43">
        <v>4115511</v>
      </c>
      <c r="C107" s="44" t="s">
        <v>6880</v>
      </c>
      <c r="D107" s="44" t="s">
        <v>6838</v>
      </c>
      <c r="E107" s="44" t="s">
        <v>6838</v>
      </c>
      <c r="F107" s="45" t="s">
        <v>2244</v>
      </c>
      <c r="G107" s="46">
        <v>243158.77</v>
      </c>
      <c r="H107" s="47" t="s">
        <v>6906</v>
      </c>
      <c r="I107" s="47" t="s">
        <v>6825</v>
      </c>
      <c r="J107" s="48" t="s">
        <v>6891</v>
      </c>
      <c r="K107" s="48" t="s">
        <v>6901</v>
      </c>
      <c r="L107" s="48" t="s">
        <v>6903</v>
      </c>
      <c r="M107" s="48" t="s">
        <v>6887</v>
      </c>
    </row>
    <row r="108" spans="1:13" x14ac:dyDescent="0.25">
      <c r="A108" t="s">
        <v>6088</v>
      </c>
      <c r="B108" s="43">
        <v>4115610</v>
      </c>
      <c r="C108" s="44" t="s">
        <v>6880</v>
      </c>
      <c r="D108" s="44" t="s">
        <v>6838</v>
      </c>
      <c r="E108" s="44" t="s">
        <v>6840</v>
      </c>
      <c r="F108" s="45" t="s">
        <v>6089</v>
      </c>
      <c r="G108" s="46">
        <v>0</v>
      </c>
      <c r="H108" s="47" t="s">
        <v>6906</v>
      </c>
      <c r="I108" s="47" t="s">
        <v>6825</v>
      </c>
      <c r="J108" s="48" t="s">
        <v>6891</v>
      </c>
      <c r="K108" s="48" t="s">
        <v>6901</v>
      </c>
      <c r="L108" s="48" t="s">
        <v>6886</v>
      </c>
      <c r="M108" s="48" t="s">
        <v>6887</v>
      </c>
    </row>
    <row r="109" spans="1:13" x14ac:dyDescent="0.25">
      <c r="A109" t="s">
        <v>6090</v>
      </c>
      <c r="B109" s="43">
        <v>411570</v>
      </c>
      <c r="C109" s="44" t="s">
        <v>6880</v>
      </c>
      <c r="D109" s="44" t="s">
        <v>6838</v>
      </c>
      <c r="E109" s="44" t="s">
        <v>6841</v>
      </c>
      <c r="F109" s="45" t="s">
        <v>6091</v>
      </c>
      <c r="G109" s="46">
        <v>0</v>
      </c>
      <c r="H109" s="47" t="s">
        <v>6906</v>
      </c>
      <c r="I109" s="47" t="s">
        <v>6825</v>
      </c>
      <c r="J109" s="48" t="s">
        <v>6884</v>
      </c>
      <c r="K109" s="48" t="s">
        <v>6901</v>
      </c>
      <c r="L109" s="48" t="s">
        <v>6893</v>
      </c>
      <c r="M109" s="48" t="s">
        <v>6887</v>
      </c>
    </row>
    <row r="110" spans="1:13" x14ac:dyDescent="0.25">
      <c r="A110" t="s">
        <v>2245</v>
      </c>
      <c r="B110" s="43">
        <v>411641</v>
      </c>
      <c r="C110" s="44" t="s">
        <v>6880</v>
      </c>
      <c r="D110" s="44" t="s">
        <v>6840</v>
      </c>
      <c r="E110" s="44" t="s">
        <v>6837</v>
      </c>
      <c r="F110" s="45" t="s">
        <v>2246</v>
      </c>
      <c r="G110" s="46">
        <v>20000</v>
      </c>
      <c r="H110" s="47" t="s">
        <v>6906</v>
      </c>
      <c r="I110" s="47" t="s">
        <v>6825</v>
      </c>
      <c r="J110" s="48" t="s">
        <v>6891</v>
      </c>
      <c r="K110" s="48" t="s">
        <v>6901</v>
      </c>
      <c r="L110" s="48" t="s">
        <v>6903</v>
      </c>
      <c r="M110" s="48" t="s">
        <v>6887</v>
      </c>
    </row>
    <row r="111" spans="1:13" x14ac:dyDescent="0.25">
      <c r="A111" t="s">
        <v>2247</v>
      </c>
      <c r="B111" s="43">
        <v>4117580</v>
      </c>
      <c r="C111" s="44" t="s">
        <v>6880</v>
      </c>
      <c r="D111" s="44" t="s">
        <v>6841</v>
      </c>
      <c r="E111" s="44" t="s">
        <v>6838</v>
      </c>
      <c r="F111" s="45" t="s">
        <v>2248</v>
      </c>
      <c r="G111" s="46">
        <v>748951.38</v>
      </c>
      <c r="H111" s="47" t="s">
        <v>6906</v>
      </c>
      <c r="I111" s="47" t="s">
        <v>6825</v>
      </c>
      <c r="J111" s="48" t="s">
        <v>6884</v>
      </c>
      <c r="K111" s="48" t="s">
        <v>6901</v>
      </c>
      <c r="L111" s="48" t="s">
        <v>6903</v>
      </c>
      <c r="M111" s="48" t="s">
        <v>6887</v>
      </c>
    </row>
    <row r="112" spans="1:13" x14ac:dyDescent="0.25">
      <c r="A112" t="s">
        <v>2249</v>
      </c>
      <c r="B112" s="43">
        <v>4117581</v>
      </c>
      <c r="C112" s="44" t="s">
        <v>6880</v>
      </c>
      <c r="D112" s="44" t="s">
        <v>6841</v>
      </c>
      <c r="E112" s="44" t="s">
        <v>6838</v>
      </c>
      <c r="F112" s="45" t="s">
        <v>2250</v>
      </c>
      <c r="G112" s="46">
        <v>2026227.6</v>
      </c>
      <c r="H112" s="47" t="s">
        <v>6906</v>
      </c>
      <c r="I112" s="47" t="s">
        <v>6825</v>
      </c>
      <c r="J112" s="48" t="s">
        <v>6891</v>
      </c>
      <c r="K112" s="48" t="s">
        <v>6901</v>
      </c>
      <c r="L112" s="48" t="s">
        <v>6903</v>
      </c>
      <c r="M112" s="48" t="s">
        <v>6887</v>
      </c>
    </row>
    <row r="113" spans="1:13" x14ac:dyDescent="0.25">
      <c r="A113" t="s">
        <v>2251</v>
      </c>
      <c r="B113" s="43">
        <v>4117591</v>
      </c>
      <c r="C113" s="44" t="s">
        <v>6880</v>
      </c>
      <c r="D113" s="44" t="s">
        <v>6841</v>
      </c>
      <c r="E113" s="44" t="s">
        <v>6838</v>
      </c>
      <c r="F113" s="45" t="s">
        <v>2252</v>
      </c>
      <c r="G113" s="46">
        <v>1008933</v>
      </c>
      <c r="H113" s="47" t="s">
        <v>6906</v>
      </c>
      <c r="I113" s="47" t="s">
        <v>6825</v>
      </c>
      <c r="J113" s="48" t="s">
        <v>6891</v>
      </c>
      <c r="K113" s="48" t="s">
        <v>6901</v>
      </c>
      <c r="L113" s="48" t="s">
        <v>6903</v>
      </c>
      <c r="M113" s="48" t="s">
        <v>6887</v>
      </c>
    </row>
    <row r="114" spans="1:13" x14ac:dyDescent="0.25">
      <c r="A114" t="s">
        <v>2253</v>
      </c>
      <c r="B114" s="43">
        <v>4118400</v>
      </c>
      <c r="C114" s="44" t="s">
        <v>6880</v>
      </c>
      <c r="D114" s="44" t="s">
        <v>6842</v>
      </c>
      <c r="E114" s="44" t="s">
        <v>6837</v>
      </c>
      <c r="F114" s="45" t="s">
        <v>2254</v>
      </c>
      <c r="G114" s="46">
        <v>32629.21</v>
      </c>
      <c r="H114" s="47" t="s">
        <v>6906</v>
      </c>
      <c r="I114" s="47" t="s">
        <v>6825</v>
      </c>
      <c r="J114" s="48" t="s">
        <v>6884</v>
      </c>
      <c r="K114" s="48" t="s">
        <v>6902</v>
      </c>
      <c r="L114" s="48" t="s">
        <v>6903</v>
      </c>
      <c r="M114" s="48" t="s">
        <v>6887</v>
      </c>
    </row>
    <row r="115" spans="1:13" x14ac:dyDescent="0.25">
      <c r="A115" t="s">
        <v>2255</v>
      </c>
      <c r="B115" s="43">
        <v>411871</v>
      </c>
      <c r="C115" s="44" t="s">
        <v>6880</v>
      </c>
      <c r="D115" s="44" t="s">
        <v>6842</v>
      </c>
      <c r="E115" s="44" t="s">
        <v>6841</v>
      </c>
      <c r="F115" s="45" t="s">
        <v>2256</v>
      </c>
      <c r="G115" s="46">
        <v>100000</v>
      </c>
      <c r="H115" s="47" t="s">
        <v>6906</v>
      </c>
      <c r="I115" s="47" t="s">
        <v>6825</v>
      </c>
      <c r="J115" s="48" t="s">
        <v>6891</v>
      </c>
      <c r="K115" s="48" t="s">
        <v>6902</v>
      </c>
      <c r="L115" s="48" t="s">
        <v>6893</v>
      </c>
      <c r="M115" s="48" t="s">
        <v>6887</v>
      </c>
    </row>
    <row r="116" spans="1:13" x14ac:dyDescent="0.25">
      <c r="A116" t="s">
        <v>2257</v>
      </c>
      <c r="B116" s="43">
        <v>4119580</v>
      </c>
      <c r="C116" s="44" t="s">
        <v>6880</v>
      </c>
      <c r="D116" s="44" t="s">
        <v>6843</v>
      </c>
      <c r="E116" s="44" t="s">
        <v>6838</v>
      </c>
      <c r="F116" s="45" t="s">
        <v>2258</v>
      </c>
      <c r="G116" s="46">
        <v>796778</v>
      </c>
      <c r="H116" s="47" t="s">
        <v>6906</v>
      </c>
      <c r="I116" s="47" t="s">
        <v>6825</v>
      </c>
      <c r="J116" s="48" t="s">
        <v>6884</v>
      </c>
      <c r="K116" s="48" t="s">
        <v>6902</v>
      </c>
      <c r="L116" s="48" t="s">
        <v>6903</v>
      </c>
      <c r="M116" s="48" t="s">
        <v>6887</v>
      </c>
    </row>
    <row r="117" spans="1:13" x14ac:dyDescent="0.25">
      <c r="A117" t="s">
        <v>2259</v>
      </c>
      <c r="B117" s="43">
        <v>4119581</v>
      </c>
      <c r="C117" s="44" t="s">
        <v>6880</v>
      </c>
      <c r="D117" s="44" t="s">
        <v>6843</v>
      </c>
      <c r="E117" s="44" t="s">
        <v>6838</v>
      </c>
      <c r="F117" s="45" t="s">
        <v>2260</v>
      </c>
      <c r="G117" s="46">
        <v>1864905.5</v>
      </c>
      <c r="H117" s="47" t="s">
        <v>6906</v>
      </c>
      <c r="I117" s="47" t="s">
        <v>6825</v>
      </c>
      <c r="J117" s="48" t="s">
        <v>6891</v>
      </c>
      <c r="K117" s="48" t="s">
        <v>6902</v>
      </c>
      <c r="L117" s="48" t="s">
        <v>6903</v>
      </c>
      <c r="M117" s="48" t="s">
        <v>6887</v>
      </c>
    </row>
    <row r="118" spans="1:13" x14ac:dyDescent="0.25">
      <c r="A118" t="s">
        <v>2261</v>
      </c>
      <c r="B118" s="43">
        <v>4119591</v>
      </c>
      <c r="C118" s="44" t="s">
        <v>6880</v>
      </c>
      <c r="D118" s="44" t="s">
        <v>6843</v>
      </c>
      <c r="E118" s="44" t="s">
        <v>6838</v>
      </c>
      <c r="F118" s="45" t="s">
        <v>2262</v>
      </c>
      <c r="G118" s="46">
        <v>1243108.02</v>
      </c>
      <c r="H118" s="47" t="s">
        <v>6906</v>
      </c>
      <c r="I118" s="47" t="s">
        <v>6825</v>
      </c>
      <c r="J118" s="48" t="s">
        <v>6891</v>
      </c>
      <c r="K118" s="48" t="s">
        <v>6901</v>
      </c>
      <c r="L118" s="48" t="s">
        <v>6903</v>
      </c>
      <c r="M118" s="48" t="s">
        <v>6887</v>
      </c>
    </row>
    <row r="119" spans="1:13" x14ac:dyDescent="0.25">
      <c r="A119" t="s">
        <v>2263</v>
      </c>
      <c r="B119" s="43">
        <v>413151</v>
      </c>
      <c r="C119" s="44" t="s">
        <v>6881</v>
      </c>
      <c r="D119" s="44" t="s">
        <v>6832</v>
      </c>
      <c r="E119" s="44" t="s">
        <v>6838</v>
      </c>
      <c r="F119" s="45" t="s">
        <v>2264</v>
      </c>
      <c r="G119" s="46">
        <v>1200369.27</v>
      </c>
      <c r="H119" s="47" t="s">
        <v>6883</v>
      </c>
      <c r="I119" s="47" t="s">
        <v>6825</v>
      </c>
      <c r="J119" s="48" t="s">
        <v>6891</v>
      </c>
      <c r="K119" s="48" t="s">
        <v>6885</v>
      </c>
      <c r="L119" s="48" t="s">
        <v>6903</v>
      </c>
      <c r="M119" s="48" t="s">
        <v>6887</v>
      </c>
    </row>
    <row r="120" spans="1:13" x14ac:dyDescent="0.25">
      <c r="A120" t="s">
        <v>2265</v>
      </c>
      <c r="B120" s="43">
        <v>4131511</v>
      </c>
      <c r="C120" s="44" t="s">
        <v>6881</v>
      </c>
      <c r="D120" s="44" t="s">
        <v>6832</v>
      </c>
      <c r="E120" s="44" t="s">
        <v>6838</v>
      </c>
      <c r="F120" s="45" t="s">
        <v>2266</v>
      </c>
      <c r="G120" s="46">
        <v>203458.3</v>
      </c>
      <c r="H120" s="47" t="s">
        <v>6883</v>
      </c>
      <c r="I120" s="47" t="s">
        <v>6825</v>
      </c>
      <c r="J120" s="48" t="s">
        <v>6891</v>
      </c>
      <c r="K120" s="48" t="s">
        <v>6885</v>
      </c>
      <c r="L120" s="48" t="s">
        <v>6903</v>
      </c>
      <c r="M120" s="48" t="s">
        <v>6887</v>
      </c>
    </row>
    <row r="121" spans="1:13" x14ac:dyDescent="0.25">
      <c r="A121" t="s">
        <v>2267</v>
      </c>
      <c r="B121" s="43">
        <v>4131512</v>
      </c>
      <c r="C121" s="44" t="s">
        <v>6881</v>
      </c>
      <c r="D121" s="44" t="s">
        <v>6832</v>
      </c>
      <c r="E121" s="44" t="s">
        <v>6838</v>
      </c>
      <c r="F121" s="45" t="s">
        <v>2268</v>
      </c>
      <c r="G121" s="46">
        <v>152844.45000000001</v>
      </c>
      <c r="H121" s="47" t="s">
        <v>6883</v>
      </c>
      <c r="I121" s="47" t="s">
        <v>6825</v>
      </c>
      <c r="J121" s="48" t="s">
        <v>6891</v>
      </c>
      <c r="K121" s="48" t="s">
        <v>6885</v>
      </c>
      <c r="L121" s="48" t="s">
        <v>6903</v>
      </c>
      <c r="M121" s="48" t="s">
        <v>6887</v>
      </c>
    </row>
    <row r="122" spans="1:13" x14ac:dyDescent="0.25">
      <c r="A122" t="s">
        <v>6092</v>
      </c>
      <c r="B122" s="43">
        <v>413241</v>
      </c>
      <c r="C122" s="44" t="s">
        <v>6881</v>
      </c>
      <c r="D122" s="44" t="s">
        <v>6834</v>
      </c>
      <c r="E122" s="44" t="s">
        <v>6837</v>
      </c>
      <c r="F122" s="45" t="s">
        <v>6093</v>
      </c>
      <c r="G122" s="46">
        <v>0</v>
      </c>
      <c r="H122" s="47" t="s">
        <v>6883</v>
      </c>
      <c r="I122" s="47" t="s">
        <v>6825</v>
      </c>
      <c r="J122" s="48" t="s">
        <v>6891</v>
      </c>
      <c r="K122" s="48" t="s">
        <v>6900</v>
      </c>
      <c r="L122" s="48" t="s">
        <v>6903</v>
      </c>
      <c r="M122" s="48" t="s">
        <v>6887</v>
      </c>
    </row>
    <row r="123" spans="1:13" x14ac:dyDescent="0.25">
      <c r="A123" t="s">
        <v>6094</v>
      </c>
      <c r="B123" s="43">
        <v>4132413</v>
      </c>
      <c r="C123" s="44" t="s">
        <v>6881</v>
      </c>
      <c r="D123" s="44" t="s">
        <v>6834</v>
      </c>
      <c r="E123" s="44" t="s">
        <v>6837</v>
      </c>
      <c r="F123" s="45" t="s">
        <v>6095</v>
      </c>
      <c r="G123" s="46">
        <v>0</v>
      </c>
      <c r="H123" s="47" t="s">
        <v>6883</v>
      </c>
      <c r="I123" s="47" t="s">
        <v>6825</v>
      </c>
      <c r="J123" s="48" t="s">
        <v>6891</v>
      </c>
      <c r="K123" s="48" t="s">
        <v>6885</v>
      </c>
      <c r="L123" s="48" t="s">
        <v>6903</v>
      </c>
      <c r="M123" s="48" t="s">
        <v>6887</v>
      </c>
    </row>
    <row r="124" spans="1:13" x14ac:dyDescent="0.25">
      <c r="A124" t="s">
        <v>2269</v>
      </c>
      <c r="B124" s="43">
        <v>413251</v>
      </c>
      <c r="C124" s="44" t="s">
        <v>6881</v>
      </c>
      <c r="D124" s="44" t="s">
        <v>6834</v>
      </c>
      <c r="E124" s="44" t="s">
        <v>6838</v>
      </c>
      <c r="F124" s="45" t="s">
        <v>2270</v>
      </c>
      <c r="G124" s="46">
        <v>5465452.3899999997</v>
      </c>
      <c r="H124" s="47" t="s">
        <v>6883</v>
      </c>
      <c r="I124" s="47" t="s">
        <v>6825</v>
      </c>
      <c r="J124" s="48" t="s">
        <v>6891</v>
      </c>
      <c r="K124" s="48" t="s">
        <v>6900</v>
      </c>
      <c r="L124" s="48" t="s">
        <v>6903</v>
      </c>
      <c r="M124" s="48" t="s">
        <v>6887</v>
      </c>
    </row>
    <row r="125" spans="1:13" x14ac:dyDescent="0.25">
      <c r="A125" t="s">
        <v>2271</v>
      </c>
      <c r="B125" s="43">
        <v>413252</v>
      </c>
      <c r="C125" s="44" t="s">
        <v>6881</v>
      </c>
      <c r="D125" s="44" t="s">
        <v>6834</v>
      </c>
      <c r="E125" s="44" t="s">
        <v>6838</v>
      </c>
      <c r="F125" s="45" t="s">
        <v>2272</v>
      </c>
      <c r="G125" s="46">
        <v>11490</v>
      </c>
      <c r="H125" s="47" t="s">
        <v>6883</v>
      </c>
      <c r="I125" s="47" t="s">
        <v>6825</v>
      </c>
      <c r="J125" s="48" t="s">
        <v>6891</v>
      </c>
      <c r="K125" s="48" t="s">
        <v>6900</v>
      </c>
      <c r="L125" s="48" t="s">
        <v>6903</v>
      </c>
      <c r="M125" s="48" t="s">
        <v>6887</v>
      </c>
    </row>
    <row r="126" spans="1:13" x14ac:dyDescent="0.25">
      <c r="A126" t="s">
        <v>2273</v>
      </c>
      <c r="B126" s="43">
        <v>413253</v>
      </c>
      <c r="C126" s="44" t="s">
        <v>6881</v>
      </c>
      <c r="D126" s="44" t="s">
        <v>6834</v>
      </c>
      <c r="E126" s="44" t="s">
        <v>6838</v>
      </c>
      <c r="F126" s="45" t="s">
        <v>2274</v>
      </c>
      <c r="G126" s="46">
        <v>1849623.57</v>
      </c>
      <c r="H126" s="47" t="s">
        <v>6883</v>
      </c>
      <c r="I126" s="47" t="s">
        <v>6825</v>
      </c>
      <c r="J126" s="48" t="s">
        <v>6891</v>
      </c>
      <c r="K126" s="48" t="s">
        <v>6900</v>
      </c>
      <c r="L126" s="48" t="s">
        <v>6903</v>
      </c>
      <c r="M126" s="48" t="s">
        <v>6887</v>
      </c>
    </row>
    <row r="127" spans="1:13" x14ac:dyDescent="0.25">
      <c r="A127" t="s">
        <v>2275</v>
      </c>
      <c r="B127" s="43">
        <v>413254</v>
      </c>
      <c r="C127" s="44" t="s">
        <v>6881</v>
      </c>
      <c r="D127" s="44" t="s">
        <v>6834</v>
      </c>
      <c r="E127" s="44" t="s">
        <v>6838</v>
      </c>
      <c r="F127" s="45" t="s">
        <v>2276</v>
      </c>
      <c r="G127" s="46">
        <v>344946.71</v>
      </c>
      <c r="H127" s="47" t="s">
        <v>6883</v>
      </c>
      <c r="I127" s="47" t="s">
        <v>6825</v>
      </c>
      <c r="J127" s="48" t="s">
        <v>6891</v>
      </c>
      <c r="K127" s="48" t="s">
        <v>6900</v>
      </c>
      <c r="L127" s="48" t="s">
        <v>6903</v>
      </c>
      <c r="M127" s="48" t="s">
        <v>6887</v>
      </c>
    </row>
    <row r="128" spans="1:13" x14ac:dyDescent="0.25">
      <c r="A128" t="s">
        <v>2277</v>
      </c>
      <c r="B128" s="43">
        <v>413441</v>
      </c>
      <c r="C128" s="44" t="s">
        <v>6881</v>
      </c>
      <c r="D128" s="44" t="s">
        <v>6837</v>
      </c>
      <c r="E128" s="44" t="s">
        <v>6837</v>
      </c>
      <c r="F128" s="45" t="s">
        <v>2278</v>
      </c>
      <c r="G128" s="46">
        <v>4500</v>
      </c>
      <c r="H128" s="47" t="s">
        <v>6883</v>
      </c>
      <c r="I128" s="47" t="s">
        <v>6825</v>
      </c>
      <c r="J128" s="48" t="s">
        <v>6891</v>
      </c>
      <c r="K128" s="48" t="s">
        <v>6900</v>
      </c>
      <c r="L128" s="48" t="s">
        <v>6903</v>
      </c>
      <c r="M128" s="48" t="s">
        <v>6887</v>
      </c>
    </row>
    <row r="129" spans="1:13" x14ac:dyDescent="0.25">
      <c r="A129" t="s">
        <v>2279</v>
      </c>
      <c r="B129" s="43">
        <v>41345</v>
      </c>
      <c r="C129" s="44" t="s">
        <v>6881</v>
      </c>
      <c r="D129" s="44" t="s">
        <v>6837</v>
      </c>
      <c r="E129" s="44" t="s">
        <v>6838</v>
      </c>
      <c r="F129" s="45" t="s">
        <v>2280</v>
      </c>
      <c r="G129" s="46">
        <v>107176.44</v>
      </c>
      <c r="H129" s="47" t="s">
        <v>6883</v>
      </c>
      <c r="I129" s="47" t="s">
        <v>6825</v>
      </c>
      <c r="J129" s="48" t="s">
        <v>6891</v>
      </c>
      <c r="K129" s="48" t="s">
        <v>6900</v>
      </c>
      <c r="L129" s="48" t="s">
        <v>6903</v>
      </c>
      <c r="M129" s="48" t="s">
        <v>6887</v>
      </c>
    </row>
    <row r="130" spans="1:13" x14ac:dyDescent="0.25">
      <c r="A130" t="s">
        <v>2281</v>
      </c>
      <c r="B130" s="43">
        <v>413451</v>
      </c>
      <c r="C130" s="44" t="s">
        <v>6881</v>
      </c>
      <c r="D130" s="44" t="s">
        <v>6837</v>
      </c>
      <c r="E130" s="44" t="s">
        <v>6838</v>
      </c>
      <c r="F130" s="45" t="s">
        <v>2282</v>
      </c>
      <c r="G130" s="46">
        <v>640374.26</v>
      </c>
      <c r="H130" s="47" t="s">
        <v>6883</v>
      </c>
      <c r="I130" s="47" t="s">
        <v>6825</v>
      </c>
      <c r="J130" s="48" t="s">
        <v>6891</v>
      </c>
      <c r="K130" s="48" t="s">
        <v>6900</v>
      </c>
      <c r="L130" s="48" t="s">
        <v>6903</v>
      </c>
      <c r="M130" s="48" t="s">
        <v>6887</v>
      </c>
    </row>
    <row r="131" spans="1:13" x14ac:dyDescent="0.25">
      <c r="A131" t="s">
        <v>2283</v>
      </c>
      <c r="B131" s="43">
        <v>413452</v>
      </c>
      <c r="C131" s="44" t="s">
        <v>6881</v>
      </c>
      <c r="D131" s="44" t="s">
        <v>6837</v>
      </c>
      <c r="E131" s="44" t="s">
        <v>6838</v>
      </c>
      <c r="F131" s="45" t="s">
        <v>2284</v>
      </c>
      <c r="G131" s="46">
        <v>7790.06</v>
      </c>
      <c r="H131" s="47" t="s">
        <v>6883</v>
      </c>
      <c r="I131" s="47" t="s">
        <v>6825</v>
      </c>
      <c r="J131" s="48" t="s">
        <v>6891</v>
      </c>
      <c r="K131" s="48" t="s">
        <v>6900</v>
      </c>
      <c r="L131" s="48" t="s">
        <v>6903</v>
      </c>
      <c r="M131" s="48" t="s">
        <v>6887</v>
      </c>
    </row>
    <row r="132" spans="1:13" x14ac:dyDescent="0.25">
      <c r="A132" t="s">
        <v>2285</v>
      </c>
      <c r="B132" s="43">
        <v>413453</v>
      </c>
      <c r="C132" s="44" t="s">
        <v>6881</v>
      </c>
      <c r="D132" s="44" t="s">
        <v>6837</v>
      </c>
      <c r="E132" s="44" t="s">
        <v>6838</v>
      </c>
      <c r="F132" s="45" t="s">
        <v>2286</v>
      </c>
      <c r="G132" s="46">
        <v>897575</v>
      </c>
      <c r="H132" s="47" t="s">
        <v>6883</v>
      </c>
      <c r="I132" s="47" t="s">
        <v>6825</v>
      </c>
      <c r="J132" s="48" t="s">
        <v>6891</v>
      </c>
      <c r="K132" s="48" t="s">
        <v>6900</v>
      </c>
      <c r="L132" s="48" t="s">
        <v>6903</v>
      </c>
      <c r="M132" s="48" t="s">
        <v>6887</v>
      </c>
    </row>
    <row r="133" spans="1:13" x14ac:dyDescent="0.25">
      <c r="A133" t="s">
        <v>2287</v>
      </c>
      <c r="B133" s="43">
        <v>413454</v>
      </c>
      <c r="C133" s="44" t="s">
        <v>6881</v>
      </c>
      <c r="D133" s="44" t="s">
        <v>6837</v>
      </c>
      <c r="E133" s="44" t="s">
        <v>6838</v>
      </c>
      <c r="F133" s="45" t="s">
        <v>2288</v>
      </c>
      <c r="G133" s="46">
        <v>45989.06</v>
      </c>
      <c r="H133" s="47" t="s">
        <v>6883</v>
      </c>
      <c r="I133" s="47" t="s">
        <v>6825</v>
      </c>
      <c r="J133" s="48" t="s">
        <v>6891</v>
      </c>
      <c r="K133" s="48" t="s">
        <v>6900</v>
      </c>
      <c r="L133" s="48" t="s">
        <v>6903</v>
      </c>
      <c r="M133" s="48" t="s">
        <v>6887</v>
      </c>
    </row>
    <row r="134" spans="1:13" x14ac:dyDescent="0.25">
      <c r="A134" t="s">
        <v>2289</v>
      </c>
      <c r="B134" s="43">
        <v>413456</v>
      </c>
      <c r="C134" s="44" t="s">
        <v>6881</v>
      </c>
      <c r="D134" s="44" t="s">
        <v>6837</v>
      </c>
      <c r="E134" s="44" t="s">
        <v>6838</v>
      </c>
      <c r="F134" s="45" t="s">
        <v>2290</v>
      </c>
      <c r="G134" s="46">
        <v>514773.88</v>
      </c>
      <c r="H134" s="47" t="s">
        <v>6883</v>
      </c>
      <c r="I134" s="47" t="s">
        <v>6825</v>
      </c>
      <c r="J134" s="48" t="s">
        <v>6891</v>
      </c>
      <c r="K134" s="48" t="s">
        <v>6900</v>
      </c>
      <c r="L134" s="48" t="s">
        <v>6903</v>
      </c>
      <c r="M134" s="48" t="s">
        <v>6887</v>
      </c>
    </row>
    <row r="135" spans="1:13" x14ac:dyDescent="0.25">
      <c r="A135" t="s">
        <v>2291</v>
      </c>
      <c r="B135" s="43">
        <v>413481</v>
      </c>
      <c r="C135" s="44" t="s">
        <v>6881</v>
      </c>
      <c r="D135" s="44" t="s">
        <v>6837</v>
      </c>
      <c r="E135" s="44" t="s">
        <v>6842</v>
      </c>
      <c r="F135" s="45" t="s">
        <v>2292</v>
      </c>
      <c r="G135" s="46">
        <v>34208.339999999997</v>
      </c>
      <c r="H135" s="47" t="s">
        <v>6883</v>
      </c>
      <c r="I135" s="47" t="s">
        <v>6825</v>
      </c>
      <c r="J135" s="48" t="s">
        <v>6891</v>
      </c>
      <c r="K135" s="48" t="s">
        <v>6900</v>
      </c>
      <c r="L135" s="48" t="s">
        <v>6903</v>
      </c>
      <c r="M135" s="48" t="s">
        <v>6905</v>
      </c>
    </row>
    <row r="136" spans="1:13" x14ac:dyDescent="0.25">
      <c r="A136" t="s">
        <v>2293</v>
      </c>
      <c r="B136" s="43">
        <v>413541</v>
      </c>
      <c r="C136" s="44" t="s">
        <v>6881</v>
      </c>
      <c r="D136" s="44" t="s">
        <v>6838</v>
      </c>
      <c r="E136" s="44" t="s">
        <v>6837</v>
      </c>
      <c r="F136" s="45" t="s">
        <v>2294</v>
      </c>
      <c r="G136" s="46">
        <v>40000</v>
      </c>
      <c r="H136" s="47" t="s">
        <v>6906</v>
      </c>
      <c r="I136" s="47" t="s">
        <v>6825</v>
      </c>
      <c r="J136" s="48" t="s">
        <v>6891</v>
      </c>
      <c r="K136" s="48" t="s">
        <v>6901</v>
      </c>
      <c r="L136" s="48" t="s">
        <v>6903</v>
      </c>
      <c r="M136" s="48" t="s">
        <v>6887</v>
      </c>
    </row>
    <row r="137" spans="1:13" x14ac:dyDescent="0.25">
      <c r="A137" t="s">
        <v>2295</v>
      </c>
      <c r="B137" s="43">
        <v>41355</v>
      </c>
      <c r="C137" s="44" t="s">
        <v>6881</v>
      </c>
      <c r="D137" s="44" t="s">
        <v>6838</v>
      </c>
      <c r="E137" s="44" t="s">
        <v>6838</v>
      </c>
      <c r="F137" s="45" t="s">
        <v>2296</v>
      </c>
      <c r="G137" s="46">
        <v>80022.820000000007</v>
      </c>
      <c r="H137" s="47" t="s">
        <v>6906</v>
      </c>
      <c r="I137" s="47" t="s">
        <v>6825</v>
      </c>
      <c r="J137" s="48" t="s">
        <v>6891</v>
      </c>
      <c r="K137" s="48" t="s">
        <v>6901</v>
      </c>
      <c r="L137" s="48" t="s">
        <v>6903</v>
      </c>
      <c r="M137" s="48" t="s">
        <v>6887</v>
      </c>
    </row>
    <row r="138" spans="1:13" x14ac:dyDescent="0.25">
      <c r="A138" t="s">
        <v>2297</v>
      </c>
      <c r="B138" s="43">
        <v>413551</v>
      </c>
      <c r="C138" s="44" t="s">
        <v>6881</v>
      </c>
      <c r="D138" s="44" t="s">
        <v>6838</v>
      </c>
      <c r="E138" s="44" t="s">
        <v>6838</v>
      </c>
      <c r="F138" s="45" t="s">
        <v>2298</v>
      </c>
      <c r="G138" s="46">
        <v>48423235.109999999</v>
      </c>
      <c r="H138" s="47" t="s">
        <v>6906</v>
      </c>
      <c r="I138" s="47" t="s">
        <v>6825</v>
      </c>
      <c r="J138" s="48" t="s">
        <v>6891</v>
      </c>
      <c r="K138" s="48" t="s">
        <v>6901</v>
      </c>
      <c r="L138" s="48" t="s">
        <v>6903</v>
      </c>
      <c r="M138" s="48" t="s">
        <v>6887</v>
      </c>
    </row>
    <row r="139" spans="1:13" x14ac:dyDescent="0.25">
      <c r="A139" t="s">
        <v>2299</v>
      </c>
      <c r="B139" s="43">
        <v>413552</v>
      </c>
      <c r="C139" s="44" t="s">
        <v>6881</v>
      </c>
      <c r="D139" s="44" t="s">
        <v>6838</v>
      </c>
      <c r="E139" s="44" t="s">
        <v>6838</v>
      </c>
      <c r="F139" s="45" t="s">
        <v>2300</v>
      </c>
      <c r="G139" s="46">
        <v>658847.54</v>
      </c>
      <c r="H139" s="47" t="s">
        <v>6906</v>
      </c>
      <c r="I139" s="47" t="s">
        <v>6825</v>
      </c>
      <c r="J139" s="48" t="s">
        <v>6891</v>
      </c>
      <c r="K139" s="48" t="s">
        <v>6901</v>
      </c>
      <c r="L139" s="48" t="s">
        <v>6903</v>
      </c>
      <c r="M139" s="48" t="s">
        <v>6887</v>
      </c>
    </row>
    <row r="140" spans="1:13" x14ac:dyDescent="0.25">
      <c r="A140" t="s">
        <v>2301</v>
      </c>
      <c r="B140" s="43">
        <v>413553</v>
      </c>
      <c r="C140" s="44" t="s">
        <v>6881</v>
      </c>
      <c r="D140" s="44" t="s">
        <v>6838</v>
      </c>
      <c r="E140" s="44" t="s">
        <v>6838</v>
      </c>
      <c r="F140" s="45" t="s">
        <v>2302</v>
      </c>
      <c r="G140" s="46">
        <v>39896483.329999998</v>
      </c>
      <c r="H140" s="47" t="s">
        <v>6906</v>
      </c>
      <c r="I140" s="47" t="s">
        <v>6825</v>
      </c>
      <c r="J140" s="48" t="s">
        <v>6891</v>
      </c>
      <c r="K140" s="48" t="s">
        <v>6901</v>
      </c>
      <c r="L140" s="48" t="s">
        <v>6903</v>
      </c>
      <c r="M140" s="48" t="s">
        <v>6887</v>
      </c>
    </row>
    <row r="141" spans="1:13" x14ac:dyDescent="0.25">
      <c r="A141" t="s">
        <v>2303</v>
      </c>
      <c r="B141" s="43">
        <v>413554</v>
      </c>
      <c r="C141" s="44" t="s">
        <v>6881</v>
      </c>
      <c r="D141" s="44" t="s">
        <v>6838</v>
      </c>
      <c r="E141" s="44" t="s">
        <v>6838</v>
      </c>
      <c r="F141" s="45" t="s">
        <v>2304</v>
      </c>
      <c r="G141" s="46">
        <v>6592401.3200000003</v>
      </c>
      <c r="H141" s="47" t="s">
        <v>6906</v>
      </c>
      <c r="I141" s="47" t="s">
        <v>6825</v>
      </c>
      <c r="J141" s="48" t="s">
        <v>6891</v>
      </c>
      <c r="K141" s="48" t="s">
        <v>6901</v>
      </c>
      <c r="L141" s="48" t="s">
        <v>6903</v>
      </c>
      <c r="M141" s="48" t="s">
        <v>6887</v>
      </c>
    </row>
    <row r="142" spans="1:13" x14ac:dyDescent="0.25">
      <c r="A142" t="s">
        <v>2305</v>
      </c>
      <c r="B142" s="43">
        <v>413581</v>
      </c>
      <c r="C142" s="44" t="s">
        <v>6881</v>
      </c>
      <c r="D142" s="44" t="s">
        <v>6838</v>
      </c>
      <c r="E142" s="44" t="s">
        <v>6842</v>
      </c>
      <c r="F142" s="45" t="s">
        <v>2306</v>
      </c>
      <c r="G142" s="46">
        <v>651159.77</v>
      </c>
      <c r="H142" s="47" t="s">
        <v>6906</v>
      </c>
      <c r="I142" s="47" t="s">
        <v>6825</v>
      </c>
      <c r="J142" s="48" t="s">
        <v>6891</v>
      </c>
      <c r="K142" s="48" t="s">
        <v>6901</v>
      </c>
      <c r="L142" s="48" t="s">
        <v>6903</v>
      </c>
      <c r="M142" s="48" t="s">
        <v>6905</v>
      </c>
    </row>
    <row r="143" spans="1:13" x14ac:dyDescent="0.25">
      <c r="A143" t="s">
        <v>2307</v>
      </c>
      <c r="B143" s="43">
        <v>41365</v>
      </c>
      <c r="C143" s="44" t="s">
        <v>6881</v>
      </c>
      <c r="D143" s="44" t="s">
        <v>6840</v>
      </c>
      <c r="E143" s="44" t="s">
        <v>6838</v>
      </c>
      <c r="F143" s="45" t="s">
        <v>2308</v>
      </c>
      <c r="G143" s="46">
        <v>138555.95000000001</v>
      </c>
      <c r="H143" s="47" t="s">
        <v>6906</v>
      </c>
      <c r="I143" s="47" t="s">
        <v>6825</v>
      </c>
      <c r="J143" s="48" t="s">
        <v>6891</v>
      </c>
      <c r="K143" s="48" t="s">
        <v>6901</v>
      </c>
      <c r="L143" s="48" t="s">
        <v>6903</v>
      </c>
      <c r="M143" s="48" t="s">
        <v>6887</v>
      </c>
    </row>
    <row r="144" spans="1:13" x14ac:dyDescent="0.25">
      <c r="A144" t="s">
        <v>2309</v>
      </c>
      <c r="B144" s="43">
        <v>413651</v>
      </c>
      <c r="C144" s="44" t="s">
        <v>6881</v>
      </c>
      <c r="D144" s="44" t="s">
        <v>6840</v>
      </c>
      <c r="E144" s="44" t="s">
        <v>6838</v>
      </c>
      <c r="F144" s="45" t="s">
        <v>2310</v>
      </c>
      <c r="G144" s="46">
        <v>9288003.2699999996</v>
      </c>
      <c r="H144" s="47" t="s">
        <v>6906</v>
      </c>
      <c r="I144" s="47" t="s">
        <v>6825</v>
      </c>
      <c r="J144" s="48" t="s">
        <v>6891</v>
      </c>
      <c r="K144" s="48" t="s">
        <v>6901</v>
      </c>
      <c r="L144" s="48" t="s">
        <v>6903</v>
      </c>
      <c r="M144" s="48" t="s">
        <v>6887</v>
      </c>
    </row>
    <row r="145" spans="1:13" x14ac:dyDescent="0.25">
      <c r="A145" t="s">
        <v>2311</v>
      </c>
      <c r="B145" s="43">
        <v>413653</v>
      </c>
      <c r="C145" s="44" t="s">
        <v>6881</v>
      </c>
      <c r="D145" s="44" t="s">
        <v>6840</v>
      </c>
      <c r="E145" s="44" t="s">
        <v>6838</v>
      </c>
      <c r="F145" s="45" t="s">
        <v>2312</v>
      </c>
      <c r="G145" s="46">
        <v>15434464.75</v>
      </c>
      <c r="H145" s="47" t="s">
        <v>6906</v>
      </c>
      <c r="I145" s="47" t="s">
        <v>6825</v>
      </c>
      <c r="J145" s="48" t="s">
        <v>6891</v>
      </c>
      <c r="K145" s="48" t="s">
        <v>6901</v>
      </c>
      <c r="L145" s="48" t="s">
        <v>6903</v>
      </c>
      <c r="M145" s="48" t="s">
        <v>6887</v>
      </c>
    </row>
    <row r="146" spans="1:13" x14ac:dyDescent="0.25">
      <c r="A146" t="s">
        <v>2313</v>
      </c>
      <c r="B146" s="43">
        <v>41375</v>
      </c>
      <c r="C146" s="44" t="s">
        <v>6881</v>
      </c>
      <c r="D146" s="44" t="s">
        <v>6841</v>
      </c>
      <c r="E146" s="44" t="s">
        <v>6838</v>
      </c>
      <c r="F146" s="45" t="s">
        <v>2314</v>
      </c>
      <c r="G146" s="46">
        <v>355183.49</v>
      </c>
      <c r="H146" s="47" t="s">
        <v>6906</v>
      </c>
      <c r="I146" s="47" t="s">
        <v>6825</v>
      </c>
      <c r="J146" s="48" t="s">
        <v>6891</v>
      </c>
      <c r="K146" s="48" t="s">
        <v>6902</v>
      </c>
      <c r="L146" s="48" t="s">
        <v>6903</v>
      </c>
      <c r="M146" s="48" t="s">
        <v>6887</v>
      </c>
    </row>
    <row r="147" spans="1:13" x14ac:dyDescent="0.25">
      <c r="A147" t="s">
        <v>2315</v>
      </c>
      <c r="B147" s="43">
        <v>413751</v>
      </c>
      <c r="C147" s="44" t="s">
        <v>6881</v>
      </c>
      <c r="D147" s="44" t="s">
        <v>6841</v>
      </c>
      <c r="E147" s="44" t="s">
        <v>6838</v>
      </c>
      <c r="F147" s="45" t="s">
        <v>2316</v>
      </c>
      <c r="G147" s="46">
        <v>9156954.0600000005</v>
      </c>
      <c r="H147" s="47" t="s">
        <v>6906</v>
      </c>
      <c r="I147" s="47" t="s">
        <v>6825</v>
      </c>
      <c r="J147" s="48" t="s">
        <v>6891</v>
      </c>
      <c r="K147" s="48" t="s">
        <v>6901</v>
      </c>
      <c r="L147" s="48" t="s">
        <v>6903</v>
      </c>
      <c r="M147" s="48" t="s">
        <v>6887</v>
      </c>
    </row>
    <row r="148" spans="1:13" x14ac:dyDescent="0.25">
      <c r="A148" t="s">
        <v>2317</v>
      </c>
      <c r="B148" s="43">
        <v>413752</v>
      </c>
      <c r="C148" s="44" t="s">
        <v>6881</v>
      </c>
      <c r="D148" s="44" t="s">
        <v>6841</v>
      </c>
      <c r="E148" s="44" t="s">
        <v>6838</v>
      </c>
      <c r="F148" s="45" t="s">
        <v>2318</v>
      </c>
      <c r="G148" s="46">
        <v>239331.05</v>
      </c>
      <c r="H148" s="47" t="s">
        <v>6906</v>
      </c>
      <c r="I148" s="47" t="s">
        <v>6825</v>
      </c>
      <c r="J148" s="48" t="s">
        <v>6891</v>
      </c>
      <c r="K148" s="48" t="s">
        <v>6901</v>
      </c>
      <c r="L148" s="48" t="s">
        <v>6903</v>
      </c>
      <c r="M148" s="48" t="s">
        <v>6887</v>
      </c>
    </row>
    <row r="149" spans="1:13" x14ac:dyDescent="0.25">
      <c r="A149" t="s">
        <v>2319</v>
      </c>
      <c r="B149" s="43">
        <v>413753</v>
      </c>
      <c r="C149" s="44" t="s">
        <v>6881</v>
      </c>
      <c r="D149" s="44" t="s">
        <v>6841</v>
      </c>
      <c r="E149" s="44" t="s">
        <v>6838</v>
      </c>
      <c r="F149" s="45" t="s">
        <v>2320</v>
      </c>
      <c r="G149" s="46">
        <v>22322658.41</v>
      </c>
      <c r="H149" s="47" t="s">
        <v>6906</v>
      </c>
      <c r="I149" s="47" t="s">
        <v>6825</v>
      </c>
      <c r="J149" s="48" t="s">
        <v>6891</v>
      </c>
      <c r="K149" s="48" t="s">
        <v>6901</v>
      </c>
      <c r="L149" s="48" t="s">
        <v>6903</v>
      </c>
      <c r="M149" s="48" t="s">
        <v>6887</v>
      </c>
    </row>
    <row r="150" spans="1:13" x14ac:dyDescent="0.25">
      <c r="A150" t="s">
        <v>2321</v>
      </c>
      <c r="B150" s="43">
        <v>413754</v>
      </c>
      <c r="C150" s="44" t="s">
        <v>6881</v>
      </c>
      <c r="D150" s="44" t="s">
        <v>6841</v>
      </c>
      <c r="E150" s="44" t="s">
        <v>6838</v>
      </c>
      <c r="F150" s="45" t="s">
        <v>2322</v>
      </c>
      <c r="G150" s="46">
        <v>1790360.66</v>
      </c>
      <c r="H150" s="47" t="s">
        <v>6906</v>
      </c>
      <c r="I150" s="47" t="s">
        <v>6825</v>
      </c>
      <c r="J150" s="48" t="s">
        <v>6891</v>
      </c>
      <c r="K150" s="48" t="s">
        <v>6901</v>
      </c>
      <c r="L150" s="48" t="s">
        <v>6903</v>
      </c>
      <c r="M150" s="48" t="s">
        <v>6887</v>
      </c>
    </row>
    <row r="151" spans="1:13" x14ac:dyDescent="0.25">
      <c r="A151" t="s">
        <v>2323</v>
      </c>
      <c r="B151" s="43">
        <v>413756</v>
      </c>
      <c r="C151" s="44" t="s">
        <v>6881</v>
      </c>
      <c r="D151" s="44" t="s">
        <v>6841</v>
      </c>
      <c r="E151" s="44" t="s">
        <v>6838</v>
      </c>
      <c r="F151" s="45" t="s">
        <v>2324</v>
      </c>
      <c r="G151" s="46">
        <v>628975.18999999994</v>
      </c>
      <c r="H151" s="47" t="s">
        <v>6906</v>
      </c>
      <c r="I151" s="47" t="s">
        <v>6825</v>
      </c>
      <c r="J151" s="48" t="s">
        <v>6891</v>
      </c>
      <c r="K151" s="48" t="s">
        <v>6901</v>
      </c>
      <c r="L151" s="48" t="s">
        <v>6903</v>
      </c>
      <c r="M151" s="48" t="s">
        <v>6887</v>
      </c>
    </row>
    <row r="152" spans="1:13" x14ac:dyDescent="0.25">
      <c r="A152" t="s">
        <v>2325</v>
      </c>
      <c r="B152" s="43">
        <v>41385</v>
      </c>
      <c r="C152" s="44" t="s">
        <v>6881</v>
      </c>
      <c r="D152" s="44" t="s">
        <v>6842</v>
      </c>
      <c r="E152" s="44" t="s">
        <v>6838</v>
      </c>
      <c r="F152" s="45" t="s">
        <v>2326</v>
      </c>
      <c r="G152" s="46">
        <v>125567.95</v>
      </c>
      <c r="H152" s="47" t="s">
        <v>6906</v>
      </c>
      <c r="I152" s="47" t="s">
        <v>6825</v>
      </c>
      <c r="J152" s="48" t="s">
        <v>6891</v>
      </c>
      <c r="K152" s="48" t="s">
        <v>6902</v>
      </c>
      <c r="L152" s="48" t="s">
        <v>6903</v>
      </c>
      <c r="M152" s="48" t="s">
        <v>6887</v>
      </c>
    </row>
    <row r="153" spans="1:13" x14ac:dyDescent="0.25">
      <c r="A153" t="s">
        <v>2327</v>
      </c>
      <c r="B153" s="43">
        <v>413851</v>
      </c>
      <c r="C153" s="44" t="s">
        <v>6881</v>
      </c>
      <c r="D153" s="44" t="s">
        <v>6842</v>
      </c>
      <c r="E153" s="44" t="s">
        <v>6838</v>
      </c>
      <c r="F153" s="45" t="s">
        <v>2328</v>
      </c>
      <c r="G153" s="46">
        <v>3066917.73</v>
      </c>
      <c r="H153" s="47" t="s">
        <v>6906</v>
      </c>
      <c r="I153" s="47" t="s">
        <v>6825</v>
      </c>
      <c r="J153" s="48" t="s">
        <v>6891</v>
      </c>
      <c r="K153" s="48" t="s">
        <v>6901</v>
      </c>
      <c r="L153" s="48" t="s">
        <v>6903</v>
      </c>
      <c r="M153" s="48" t="s">
        <v>6887</v>
      </c>
    </row>
    <row r="154" spans="1:13" x14ac:dyDescent="0.25">
      <c r="A154" t="s">
        <v>2329</v>
      </c>
      <c r="B154" s="43">
        <v>413852</v>
      </c>
      <c r="C154" s="44" t="s">
        <v>6881</v>
      </c>
      <c r="D154" s="44" t="s">
        <v>6842</v>
      </c>
      <c r="E154" s="44" t="s">
        <v>6838</v>
      </c>
      <c r="F154" s="45" t="s">
        <v>2330</v>
      </c>
      <c r="G154" s="46">
        <v>105955.92</v>
      </c>
      <c r="H154" s="47" t="s">
        <v>6906</v>
      </c>
      <c r="I154" s="47" t="s">
        <v>6825</v>
      </c>
      <c r="J154" s="48" t="s">
        <v>6891</v>
      </c>
      <c r="K154" s="48" t="s">
        <v>6901</v>
      </c>
      <c r="L154" s="48" t="s">
        <v>6903</v>
      </c>
      <c r="M154" s="48" t="s">
        <v>6887</v>
      </c>
    </row>
    <row r="155" spans="1:13" x14ac:dyDescent="0.25">
      <c r="A155" t="s">
        <v>2331</v>
      </c>
      <c r="B155" s="43">
        <v>413853</v>
      </c>
      <c r="C155" s="44" t="s">
        <v>6881</v>
      </c>
      <c r="D155" s="44" t="s">
        <v>6842</v>
      </c>
      <c r="E155" s="44" t="s">
        <v>6838</v>
      </c>
      <c r="F155" s="45" t="s">
        <v>2332</v>
      </c>
      <c r="G155" s="46">
        <v>16749897.73</v>
      </c>
      <c r="H155" s="47" t="s">
        <v>6906</v>
      </c>
      <c r="I155" s="47" t="s">
        <v>6825</v>
      </c>
      <c r="J155" s="48" t="s">
        <v>6891</v>
      </c>
      <c r="K155" s="48" t="s">
        <v>6901</v>
      </c>
      <c r="L155" s="48" t="s">
        <v>6903</v>
      </c>
      <c r="M155" s="48" t="s">
        <v>6887</v>
      </c>
    </row>
    <row r="156" spans="1:13" x14ac:dyDescent="0.25">
      <c r="A156" t="s">
        <v>2333</v>
      </c>
      <c r="B156" s="43">
        <v>413854</v>
      </c>
      <c r="C156" s="44" t="s">
        <v>6881</v>
      </c>
      <c r="D156" s="44" t="s">
        <v>6842</v>
      </c>
      <c r="E156" s="44" t="s">
        <v>6838</v>
      </c>
      <c r="F156" s="45" t="s">
        <v>2334</v>
      </c>
      <c r="G156" s="46">
        <v>884694.53</v>
      </c>
      <c r="H156" s="47" t="s">
        <v>6906</v>
      </c>
      <c r="I156" s="47" t="s">
        <v>6825</v>
      </c>
      <c r="J156" s="48" t="s">
        <v>6891</v>
      </c>
      <c r="K156" s="48" t="s">
        <v>6901</v>
      </c>
      <c r="L156" s="48" t="s">
        <v>6903</v>
      </c>
      <c r="M156" s="48" t="s">
        <v>6887</v>
      </c>
    </row>
    <row r="157" spans="1:13" x14ac:dyDescent="0.25">
      <c r="A157" t="s">
        <v>2335</v>
      </c>
      <c r="B157" s="43">
        <v>413856</v>
      </c>
      <c r="C157" s="44" t="s">
        <v>6881</v>
      </c>
      <c r="D157" s="44" t="s">
        <v>6842</v>
      </c>
      <c r="E157" s="44" t="s">
        <v>6838</v>
      </c>
      <c r="F157" s="45" t="s">
        <v>2336</v>
      </c>
      <c r="G157" s="46">
        <v>311885.21000000002</v>
      </c>
      <c r="H157" s="47" t="s">
        <v>6906</v>
      </c>
      <c r="I157" s="47" t="s">
        <v>6825</v>
      </c>
      <c r="J157" s="48" t="s">
        <v>6891</v>
      </c>
      <c r="K157" s="48" t="s">
        <v>6901</v>
      </c>
      <c r="L157" s="48" t="s">
        <v>6903</v>
      </c>
      <c r="M157" s="48" t="s">
        <v>6887</v>
      </c>
    </row>
    <row r="158" spans="1:13" x14ac:dyDescent="0.25">
      <c r="A158" t="s">
        <v>2337</v>
      </c>
      <c r="B158" s="43">
        <v>41395</v>
      </c>
      <c r="C158" s="44" t="s">
        <v>6881</v>
      </c>
      <c r="D158" s="44" t="s">
        <v>6843</v>
      </c>
      <c r="E158" s="44" t="s">
        <v>6838</v>
      </c>
      <c r="F158" s="45" t="s">
        <v>2338</v>
      </c>
      <c r="G158" s="46">
        <v>121701.38</v>
      </c>
      <c r="H158" s="47" t="s">
        <v>6906</v>
      </c>
      <c r="I158" s="47" t="s">
        <v>6825</v>
      </c>
      <c r="J158" s="48" t="s">
        <v>6891</v>
      </c>
      <c r="K158" s="48" t="s">
        <v>6902</v>
      </c>
      <c r="L158" s="48" t="s">
        <v>6903</v>
      </c>
      <c r="M158" s="48" t="s">
        <v>6887</v>
      </c>
    </row>
    <row r="159" spans="1:13" x14ac:dyDescent="0.25">
      <c r="A159" t="s">
        <v>2339</v>
      </c>
      <c r="B159" s="43">
        <v>413951</v>
      </c>
      <c r="C159" s="44" t="s">
        <v>6881</v>
      </c>
      <c r="D159" s="44" t="s">
        <v>6843</v>
      </c>
      <c r="E159" s="44" t="s">
        <v>6838</v>
      </c>
      <c r="F159" s="45" t="s">
        <v>2340</v>
      </c>
      <c r="G159" s="46">
        <v>1635897.38</v>
      </c>
      <c r="H159" s="47" t="s">
        <v>6906</v>
      </c>
      <c r="I159" s="47" t="s">
        <v>6825</v>
      </c>
      <c r="J159" s="48" t="s">
        <v>6891</v>
      </c>
      <c r="K159" s="48" t="s">
        <v>6902</v>
      </c>
      <c r="L159" s="48" t="s">
        <v>6903</v>
      </c>
      <c r="M159" s="48" t="s">
        <v>6887</v>
      </c>
    </row>
    <row r="160" spans="1:13" x14ac:dyDescent="0.25">
      <c r="A160" t="s">
        <v>2341</v>
      </c>
      <c r="B160" s="43">
        <v>413952</v>
      </c>
      <c r="C160" s="44" t="s">
        <v>6881</v>
      </c>
      <c r="D160" s="44" t="s">
        <v>6843</v>
      </c>
      <c r="E160" s="44" t="s">
        <v>6838</v>
      </c>
      <c r="F160" s="45" t="s">
        <v>2342</v>
      </c>
      <c r="G160" s="46">
        <v>283849.87</v>
      </c>
      <c r="H160" s="47" t="s">
        <v>6906</v>
      </c>
      <c r="I160" s="47" t="s">
        <v>6825</v>
      </c>
      <c r="J160" s="48" t="s">
        <v>6891</v>
      </c>
      <c r="K160" s="48" t="s">
        <v>6902</v>
      </c>
      <c r="L160" s="48" t="s">
        <v>6903</v>
      </c>
      <c r="M160" s="48" t="s">
        <v>6887</v>
      </c>
    </row>
    <row r="161" spans="1:13" x14ac:dyDescent="0.25">
      <c r="A161" t="s">
        <v>2343</v>
      </c>
      <c r="B161" s="43">
        <v>413954</v>
      </c>
      <c r="C161" s="44" t="s">
        <v>6881</v>
      </c>
      <c r="D161" s="44" t="s">
        <v>6843</v>
      </c>
      <c r="E161" s="44" t="s">
        <v>6838</v>
      </c>
      <c r="F161" s="45" t="s">
        <v>2344</v>
      </c>
      <c r="G161" s="46">
        <v>528007.9</v>
      </c>
      <c r="H161" s="47" t="s">
        <v>6906</v>
      </c>
      <c r="I161" s="47" t="s">
        <v>6825</v>
      </c>
      <c r="J161" s="48" t="s">
        <v>6891</v>
      </c>
      <c r="K161" s="48" t="s">
        <v>6902</v>
      </c>
      <c r="L161" s="48" t="s">
        <v>6903</v>
      </c>
      <c r="M161" s="48" t="s">
        <v>6887</v>
      </c>
    </row>
    <row r="162" spans="1:13" x14ac:dyDescent="0.25">
      <c r="A162" t="s">
        <v>2345</v>
      </c>
      <c r="B162" s="43">
        <v>4139560</v>
      </c>
      <c r="C162" s="44" t="s">
        <v>6881</v>
      </c>
      <c r="D162" s="44" t="s">
        <v>6843</v>
      </c>
      <c r="E162" s="44" t="s">
        <v>6838</v>
      </c>
      <c r="F162" s="45" t="s">
        <v>2346</v>
      </c>
      <c r="G162" s="46">
        <v>442026.93</v>
      </c>
      <c r="H162" s="47" t="s">
        <v>6906</v>
      </c>
      <c r="I162" s="47" t="s">
        <v>6825</v>
      </c>
      <c r="J162" s="48" t="s">
        <v>6891</v>
      </c>
      <c r="K162" s="48" t="s">
        <v>6902</v>
      </c>
      <c r="L162" s="48" t="s">
        <v>6903</v>
      </c>
      <c r="M162" s="48" t="s">
        <v>6887</v>
      </c>
    </row>
    <row r="163" spans="1:13" x14ac:dyDescent="0.25">
      <c r="A163" t="s">
        <v>2347</v>
      </c>
      <c r="B163" s="43">
        <v>4139561</v>
      </c>
      <c r="C163" s="44" t="s">
        <v>6881</v>
      </c>
      <c r="D163" s="44" t="s">
        <v>6843</v>
      </c>
      <c r="E163" s="44" t="s">
        <v>6838</v>
      </c>
      <c r="F163" s="45" t="s">
        <v>2348</v>
      </c>
      <c r="G163" s="46">
        <v>68137.95</v>
      </c>
      <c r="H163" s="47" t="s">
        <v>6906</v>
      </c>
      <c r="I163" s="47" t="s">
        <v>6825</v>
      </c>
      <c r="J163" s="48" t="s">
        <v>6891</v>
      </c>
      <c r="K163" s="48" t="s">
        <v>6902</v>
      </c>
      <c r="L163" s="48" t="s">
        <v>6903</v>
      </c>
      <c r="M163" s="48" t="s">
        <v>6887</v>
      </c>
    </row>
    <row r="164" spans="1:13" x14ac:dyDescent="0.25">
      <c r="A164" t="s">
        <v>2349</v>
      </c>
      <c r="B164" s="43">
        <v>4139562</v>
      </c>
      <c r="C164" s="44" t="s">
        <v>6881</v>
      </c>
      <c r="D164" s="44" t="s">
        <v>6843</v>
      </c>
      <c r="E164" s="44" t="s">
        <v>6838</v>
      </c>
      <c r="F164" s="45" t="s">
        <v>2350</v>
      </c>
      <c r="G164" s="46">
        <v>79070.509999999995</v>
      </c>
      <c r="H164" s="47" t="s">
        <v>6906</v>
      </c>
      <c r="I164" s="47" t="s">
        <v>6825</v>
      </c>
      <c r="J164" s="48" t="s">
        <v>6891</v>
      </c>
      <c r="K164" s="48" t="s">
        <v>6902</v>
      </c>
      <c r="L164" s="48" t="s">
        <v>6903</v>
      </c>
      <c r="M164" s="48" t="s">
        <v>6887</v>
      </c>
    </row>
    <row r="165" spans="1:13" x14ac:dyDescent="0.25">
      <c r="A165" t="s">
        <v>2351</v>
      </c>
      <c r="B165" s="43">
        <v>413957</v>
      </c>
      <c r="C165" s="44" t="s">
        <v>6881</v>
      </c>
      <c r="D165" s="44" t="s">
        <v>6843</v>
      </c>
      <c r="E165" s="44" t="s">
        <v>6838</v>
      </c>
      <c r="F165" s="45" t="s">
        <v>2352</v>
      </c>
      <c r="G165" s="46">
        <v>53000</v>
      </c>
      <c r="H165" s="47" t="s">
        <v>6906</v>
      </c>
      <c r="I165" s="47" t="s">
        <v>6825</v>
      </c>
      <c r="J165" s="48" t="s">
        <v>6891</v>
      </c>
      <c r="K165" s="48" t="s">
        <v>6902</v>
      </c>
      <c r="L165" s="48" t="s">
        <v>6903</v>
      </c>
      <c r="M165" s="48" t="s">
        <v>6887</v>
      </c>
    </row>
    <row r="166" spans="1:13" x14ac:dyDescent="0.25">
      <c r="A166" t="s">
        <v>6096</v>
      </c>
      <c r="B166" s="43">
        <v>415131</v>
      </c>
      <c r="C166" s="44" t="s">
        <v>6882</v>
      </c>
      <c r="D166" s="44" t="s">
        <v>6832</v>
      </c>
      <c r="E166" s="44" t="s">
        <v>6835</v>
      </c>
      <c r="F166" s="45" t="s">
        <v>6097</v>
      </c>
      <c r="G166" s="46">
        <v>0</v>
      </c>
      <c r="H166" s="47" t="s">
        <v>6883</v>
      </c>
      <c r="I166" s="47" t="s">
        <v>6825</v>
      </c>
      <c r="J166" s="48" t="s">
        <v>6884</v>
      </c>
      <c r="K166" s="48" t="s">
        <v>6885</v>
      </c>
      <c r="L166" s="48" t="s">
        <v>6904</v>
      </c>
      <c r="M166" s="48" t="s">
        <v>6887</v>
      </c>
    </row>
    <row r="167" spans="1:13" x14ac:dyDescent="0.25">
      <c r="A167" t="s">
        <v>2353</v>
      </c>
      <c r="B167" s="49">
        <v>415161</v>
      </c>
      <c r="C167" s="50" t="s">
        <v>6882</v>
      </c>
      <c r="D167" s="50" t="s">
        <v>6832</v>
      </c>
      <c r="E167" s="50" t="s">
        <v>6840</v>
      </c>
      <c r="F167" s="51" t="s">
        <v>2354</v>
      </c>
      <c r="G167" s="52">
        <v>1800000</v>
      </c>
      <c r="H167" s="53" t="s">
        <v>6883</v>
      </c>
      <c r="I167" s="53" t="s">
        <v>6825</v>
      </c>
      <c r="J167" s="54" t="s">
        <v>6884</v>
      </c>
      <c r="K167" s="54" t="s">
        <v>6885</v>
      </c>
      <c r="L167" s="54" t="s">
        <v>6886</v>
      </c>
      <c r="M167" s="54" t="s">
        <v>6887</v>
      </c>
    </row>
    <row r="168" spans="1:13" x14ac:dyDescent="0.25">
      <c r="A168" t="s">
        <v>6098</v>
      </c>
      <c r="B168" s="43">
        <v>415211</v>
      </c>
      <c r="C168" s="44" t="s">
        <v>6882</v>
      </c>
      <c r="D168" s="44" t="s">
        <v>6834</v>
      </c>
      <c r="E168" s="44" t="s">
        <v>6832</v>
      </c>
      <c r="F168" s="45" t="s">
        <v>6099</v>
      </c>
      <c r="G168" s="46">
        <v>0</v>
      </c>
      <c r="H168" s="47" t="s">
        <v>6883</v>
      </c>
      <c r="I168" s="47" t="s">
        <v>6825</v>
      </c>
      <c r="J168" s="48" t="s">
        <v>6891</v>
      </c>
      <c r="K168" s="48" t="s">
        <v>6885</v>
      </c>
      <c r="L168" s="48" t="s">
        <v>6907</v>
      </c>
      <c r="M168" s="48" t="s">
        <v>6887</v>
      </c>
    </row>
    <row r="169" spans="1:13" x14ac:dyDescent="0.25">
      <c r="A169" t="s">
        <v>2355</v>
      </c>
      <c r="B169" s="43">
        <v>415231</v>
      </c>
      <c r="C169" s="44" t="s">
        <v>6882</v>
      </c>
      <c r="D169" s="44" t="s">
        <v>6834</v>
      </c>
      <c r="E169" s="44" t="s">
        <v>6835</v>
      </c>
      <c r="F169" s="45" t="s">
        <v>2356</v>
      </c>
      <c r="G169" s="46">
        <v>0</v>
      </c>
      <c r="H169" s="47" t="s">
        <v>6883</v>
      </c>
      <c r="I169" s="47" t="s">
        <v>6825</v>
      </c>
      <c r="J169" s="48" t="s">
        <v>6891</v>
      </c>
      <c r="K169" s="48" t="s">
        <v>6885</v>
      </c>
      <c r="L169" s="48" t="s">
        <v>6904</v>
      </c>
      <c r="M169" s="48" t="s">
        <v>6887</v>
      </c>
    </row>
    <row r="170" spans="1:13" x14ac:dyDescent="0.25">
      <c r="A170" t="s">
        <v>2357</v>
      </c>
      <c r="B170" s="43">
        <v>415271</v>
      </c>
      <c r="C170" s="44" t="s">
        <v>6882</v>
      </c>
      <c r="D170" s="44" t="s">
        <v>6834</v>
      </c>
      <c r="E170" s="44" t="s">
        <v>6841</v>
      </c>
      <c r="F170" s="45" t="s">
        <v>2358</v>
      </c>
      <c r="G170" s="46">
        <v>10000</v>
      </c>
      <c r="H170" s="47" t="s">
        <v>6883</v>
      </c>
      <c r="I170" s="47" t="s">
        <v>6825</v>
      </c>
      <c r="J170" s="48" t="s">
        <v>6891</v>
      </c>
      <c r="K170" s="48" t="s">
        <v>6885</v>
      </c>
      <c r="L170" s="48" t="s">
        <v>6893</v>
      </c>
      <c r="M170" s="48" t="s">
        <v>6887</v>
      </c>
    </row>
    <row r="171" spans="1:13" x14ac:dyDescent="0.25">
      <c r="A171" t="s">
        <v>2359</v>
      </c>
      <c r="B171" s="43">
        <v>415311</v>
      </c>
      <c r="C171" s="44" t="s">
        <v>6882</v>
      </c>
      <c r="D171" s="44" t="s">
        <v>6835</v>
      </c>
      <c r="E171" s="44" t="s">
        <v>6832</v>
      </c>
      <c r="F171" s="45" t="s">
        <v>2360</v>
      </c>
      <c r="G171" s="46">
        <v>2650000</v>
      </c>
      <c r="H171" s="47" t="s">
        <v>6883</v>
      </c>
      <c r="I171" s="47" t="s">
        <v>6825</v>
      </c>
      <c r="J171" s="48" t="s">
        <v>6891</v>
      </c>
      <c r="K171" s="48" t="s">
        <v>6900</v>
      </c>
      <c r="L171" s="48" t="s">
        <v>6907</v>
      </c>
      <c r="M171" s="48" t="s">
        <v>6887</v>
      </c>
    </row>
    <row r="172" spans="1:13" x14ac:dyDescent="0.25">
      <c r="A172" t="s">
        <v>2361</v>
      </c>
      <c r="B172" s="43">
        <v>415321</v>
      </c>
      <c r="C172" s="44" t="s">
        <v>6882</v>
      </c>
      <c r="D172" s="44" t="s">
        <v>6835</v>
      </c>
      <c r="E172" s="44" t="s">
        <v>6834</v>
      </c>
      <c r="F172" s="45" t="s">
        <v>2362</v>
      </c>
      <c r="G172" s="46">
        <v>1500000</v>
      </c>
      <c r="H172" s="47" t="s">
        <v>6883</v>
      </c>
      <c r="I172" s="47" t="s">
        <v>6825</v>
      </c>
      <c r="J172" s="48" t="s">
        <v>6891</v>
      </c>
      <c r="K172" s="48" t="s">
        <v>6900</v>
      </c>
      <c r="L172" s="48" t="s">
        <v>6908</v>
      </c>
      <c r="M172" s="48" t="s">
        <v>6887</v>
      </c>
    </row>
    <row r="173" spans="1:13" x14ac:dyDescent="0.25">
      <c r="A173" t="s">
        <v>6100</v>
      </c>
      <c r="B173" s="43">
        <v>415331</v>
      </c>
      <c r="C173" s="44" t="s">
        <v>6882</v>
      </c>
      <c r="D173" s="44" t="s">
        <v>6835</v>
      </c>
      <c r="E173" s="44" t="s">
        <v>6835</v>
      </c>
      <c r="F173" s="45" t="s">
        <v>6101</v>
      </c>
      <c r="G173" s="46">
        <v>0</v>
      </c>
      <c r="H173" s="47" t="s">
        <v>6883</v>
      </c>
      <c r="I173" s="47" t="s">
        <v>6825</v>
      </c>
      <c r="J173" s="48" t="s">
        <v>6891</v>
      </c>
      <c r="K173" s="48" t="s">
        <v>6900</v>
      </c>
      <c r="L173" s="48" t="s">
        <v>6904</v>
      </c>
      <c r="M173" s="48" t="s">
        <v>6887</v>
      </c>
    </row>
    <row r="174" spans="1:13" x14ac:dyDescent="0.25">
      <c r="A174" t="s">
        <v>2363</v>
      </c>
      <c r="B174" s="43">
        <v>415361</v>
      </c>
      <c r="C174" s="44" t="s">
        <v>6882</v>
      </c>
      <c r="D174" s="44" t="s">
        <v>6835</v>
      </c>
      <c r="E174" s="44" t="s">
        <v>6840</v>
      </c>
      <c r="F174" s="45" t="s">
        <v>2364</v>
      </c>
      <c r="G174" s="46">
        <v>23847000</v>
      </c>
      <c r="H174" s="47" t="s">
        <v>6883</v>
      </c>
      <c r="I174" s="47" t="s">
        <v>6825</v>
      </c>
      <c r="J174" s="48" t="s">
        <v>6891</v>
      </c>
      <c r="K174" s="48" t="s">
        <v>6900</v>
      </c>
      <c r="L174" s="48" t="s">
        <v>6886</v>
      </c>
      <c r="M174" s="48" t="s">
        <v>6887</v>
      </c>
    </row>
    <row r="175" spans="1:13" x14ac:dyDescent="0.25">
      <c r="A175" t="s">
        <v>2365</v>
      </c>
      <c r="B175" s="43">
        <v>415370</v>
      </c>
      <c r="C175" s="44" t="s">
        <v>6882</v>
      </c>
      <c r="D175" s="44" t="s">
        <v>6835</v>
      </c>
      <c r="E175" s="44" t="s">
        <v>6841</v>
      </c>
      <c r="F175" s="45" t="s">
        <v>2366</v>
      </c>
      <c r="G175" s="46">
        <v>1000</v>
      </c>
      <c r="H175" s="47" t="s">
        <v>6883</v>
      </c>
      <c r="I175" s="47" t="s">
        <v>6825</v>
      </c>
      <c r="J175" s="48" t="s">
        <v>6891</v>
      </c>
      <c r="K175" s="48" t="s">
        <v>6900</v>
      </c>
      <c r="L175" s="48" t="s">
        <v>6893</v>
      </c>
      <c r="M175" s="48" t="s">
        <v>6887</v>
      </c>
    </row>
    <row r="176" spans="1:13" x14ac:dyDescent="0.25">
      <c r="A176" t="s">
        <v>2367</v>
      </c>
      <c r="B176" s="43">
        <v>415371</v>
      </c>
      <c r="C176" s="44" t="s">
        <v>6882</v>
      </c>
      <c r="D176" s="44" t="s">
        <v>6835</v>
      </c>
      <c r="E176" s="44" t="s">
        <v>6841</v>
      </c>
      <c r="F176" s="45" t="s">
        <v>2368</v>
      </c>
      <c r="G176" s="46">
        <v>7975.28</v>
      </c>
      <c r="H176" s="47" t="s">
        <v>6883</v>
      </c>
      <c r="I176" s="47" t="s">
        <v>6825</v>
      </c>
      <c r="J176" s="48" t="s">
        <v>6891</v>
      </c>
      <c r="K176" s="48" t="s">
        <v>6900</v>
      </c>
      <c r="L176" s="48" t="s">
        <v>6893</v>
      </c>
      <c r="M176" s="48" t="s">
        <v>6887</v>
      </c>
    </row>
    <row r="177" spans="1:13" x14ac:dyDescent="0.25">
      <c r="A177" t="s">
        <v>2369</v>
      </c>
      <c r="B177" s="43">
        <v>415411</v>
      </c>
      <c r="C177" s="44" t="s">
        <v>6882</v>
      </c>
      <c r="D177" s="44" t="s">
        <v>6837</v>
      </c>
      <c r="E177" s="44" t="s">
        <v>6832</v>
      </c>
      <c r="F177" s="45" t="s">
        <v>2370</v>
      </c>
      <c r="G177" s="46">
        <v>3777082.09</v>
      </c>
      <c r="H177" s="47" t="s">
        <v>6883</v>
      </c>
      <c r="I177" s="47" t="s">
        <v>6825</v>
      </c>
      <c r="J177" s="48" t="s">
        <v>6891</v>
      </c>
      <c r="K177" s="48" t="s">
        <v>6900</v>
      </c>
      <c r="L177" s="48" t="s">
        <v>6907</v>
      </c>
      <c r="M177" s="48" t="s">
        <v>6887</v>
      </c>
    </row>
    <row r="178" spans="1:13" x14ac:dyDescent="0.25">
      <c r="A178" t="s">
        <v>2371</v>
      </c>
      <c r="B178" s="43">
        <v>415421</v>
      </c>
      <c r="C178" s="44" t="s">
        <v>6882</v>
      </c>
      <c r="D178" s="44" t="s">
        <v>6837</v>
      </c>
      <c r="E178" s="44" t="s">
        <v>6834</v>
      </c>
      <c r="F178" s="45" t="s">
        <v>2372</v>
      </c>
      <c r="G178" s="46">
        <v>351567.16</v>
      </c>
      <c r="H178" s="47" t="s">
        <v>6883</v>
      </c>
      <c r="I178" s="47" t="s">
        <v>6825</v>
      </c>
      <c r="J178" s="48" t="s">
        <v>6891</v>
      </c>
      <c r="K178" s="48" t="s">
        <v>6900</v>
      </c>
      <c r="L178" s="48" t="s">
        <v>6908</v>
      </c>
      <c r="M178" s="48" t="s">
        <v>6887</v>
      </c>
    </row>
    <row r="179" spans="1:13" x14ac:dyDescent="0.25">
      <c r="A179" t="s">
        <v>2373</v>
      </c>
      <c r="B179" s="43">
        <v>415431</v>
      </c>
      <c r="C179" s="44" t="s">
        <v>6882</v>
      </c>
      <c r="D179" s="44" t="s">
        <v>6837</v>
      </c>
      <c r="E179" s="44" t="s">
        <v>6835</v>
      </c>
      <c r="F179" s="45" t="s">
        <v>2374</v>
      </c>
      <c r="G179" s="46">
        <v>210000</v>
      </c>
      <c r="H179" s="47" t="s">
        <v>6883</v>
      </c>
      <c r="I179" s="47" t="s">
        <v>6825</v>
      </c>
      <c r="J179" s="48" t="s">
        <v>6891</v>
      </c>
      <c r="K179" s="48" t="s">
        <v>6900</v>
      </c>
      <c r="L179" s="48" t="s">
        <v>6904</v>
      </c>
      <c r="M179" s="48" t="s">
        <v>6887</v>
      </c>
    </row>
    <row r="180" spans="1:13" x14ac:dyDescent="0.25">
      <c r="A180" t="s">
        <v>2375</v>
      </c>
      <c r="B180" s="43">
        <v>415461</v>
      </c>
      <c r="C180" s="44" t="s">
        <v>6882</v>
      </c>
      <c r="D180" s="44" t="s">
        <v>6837</v>
      </c>
      <c r="E180" s="44" t="s">
        <v>6840</v>
      </c>
      <c r="F180" s="45" t="s">
        <v>2376</v>
      </c>
      <c r="G180" s="46">
        <v>7550000</v>
      </c>
      <c r="H180" s="47" t="s">
        <v>6883</v>
      </c>
      <c r="I180" s="47" t="s">
        <v>6825</v>
      </c>
      <c r="J180" s="48" t="s">
        <v>6891</v>
      </c>
      <c r="K180" s="48" t="s">
        <v>6900</v>
      </c>
      <c r="L180" s="48" t="s">
        <v>6886</v>
      </c>
      <c r="M180" s="48" t="s">
        <v>6887</v>
      </c>
    </row>
    <row r="181" spans="1:13" x14ac:dyDescent="0.25">
      <c r="A181" t="s">
        <v>2377</v>
      </c>
      <c r="B181" s="43">
        <v>415470</v>
      </c>
      <c r="C181" s="44" t="s">
        <v>6882</v>
      </c>
      <c r="D181" s="44" t="s">
        <v>6837</v>
      </c>
      <c r="E181" s="44" t="s">
        <v>6841</v>
      </c>
      <c r="F181" s="45" t="s">
        <v>2378</v>
      </c>
      <c r="G181" s="46">
        <v>69892.240000000005</v>
      </c>
      <c r="H181" s="47" t="s">
        <v>6883</v>
      </c>
      <c r="I181" s="47" t="s">
        <v>6825</v>
      </c>
      <c r="J181" s="48" t="s">
        <v>6891</v>
      </c>
      <c r="K181" s="48" t="s">
        <v>6900</v>
      </c>
      <c r="L181" s="48" t="s">
        <v>6893</v>
      </c>
      <c r="M181" s="48" t="s">
        <v>6887</v>
      </c>
    </row>
    <row r="182" spans="1:13" x14ac:dyDescent="0.25">
      <c r="A182" t="s">
        <v>2379</v>
      </c>
      <c r="B182" s="43">
        <v>415471</v>
      </c>
      <c r="C182" s="44" t="s">
        <v>6882</v>
      </c>
      <c r="D182" s="44" t="s">
        <v>6837</v>
      </c>
      <c r="E182" s="44" t="s">
        <v>6841</v>
      </c>
      <c r="F182" s="45" t="s">
        <v>2380</v>
      </c>
      <c r="G182" s="46">
        <v>435000</v>
      </c>
      <c r="H182" s="47" t="s">
        <v>6883</v>
      </c>
      <c r="I182" s="47" t="s">
        <v>6825</v>
      </c>
      <c r="J182" s="48" t="s">
        <v>6891</v>
      </c>
      <c r="K182" s="48" t="s">
        <v>6900</v>
      </c>
      <c r="L182" s="48" t="s">
        <v>6893</v>
      </c>
      <c r="M182" s="48" t="s">
        <v>6887</v>
      </c>
    </row>
    <row r="183" spans="1:13" x14ac:dyDescent="0.25">
      <c r="A183" t="s">
        <v>2381</v>
      </c>
      <c r="B183" s="43">
        <v>415511</v>
      </c>
      <c r="C183" s="44" t="s">
        <v>6882</v>
      </c>
      <c r="D183" s="44" t="s">
        <v>6838</v>
      </c>
      <c r="E183" s="44" t="s">
        <v>6832</v>
      </c>
      <c r="F183" s="45" t="s">
        <v>2382</v>
      </c>
      <c r="G183" s="46">
        <v>17550000</v>
      </c>
      <c r="H183" s="47" t="s">
        <v>6906</v>
      </c>
      <c r="I183" s="47" t="s">
        <v>6825</v>
      </c>
      <c r="J183" s="48" t="s">
        <v>6891</v>
      </c>
      <c r="K183" s="48" t="s">
        <v>6901</v>
      </c>
      <c r="L183" s="48" t="s">
        <v>6907</v>
      </c>
      <c r="M183" s="48" t="s">
        <v>6887</v>
      </c>
    </row>
    <row r="184" spans="1:13" x14ac:dyDescent="0.25">
      <c r="A184" t="s">
        <v>2383</v>
      </c>
      <c r="B184" s="43">
        <v>41552</v>
      </c>
      <c r="C184" s="44" t="s">
        <v>6882</v>
      </c>
      <c r="D184" s="44" t="s">
        <v>6838</v>
      </c>
      <c r="E184" s="44" t="s">
        <v>6834</v>
      </c>
      <c r="F184" s="45" t="s">
        <v>2384</v>
      </c>
      <c r="G184" s="46">
        <v>39925000</v>
      </c>
      <c r="H184" s="47" t="s">
        <v>6906</v>
      </c>
      <c r="I184" s="47" t="s">
        <v>6825</v>
      </c>
      <c r="J184" s="48" t="s">
        <v>6891</v>
      </c>
      <c r="K184" s="48" t="s">
        <v>6901</v>
      </c>
      <c r="L184" s="48" t="s">
        <v>6908</v>
      </c>
      <c r="M184" s="48" t="s">
        <v>6887</v>
      </c>
    </row>
    <row r="185" spans="1:13" x14ac:dyDescent="0.25">
      <c r="A185" t="s">
        <v>2385</v>
      </c>
      <c r="B185" s="43">
        <v>415531</v>
      </c>
      <c r="C185" s="44" t="s">
        <v>6882</v>
      </c>
      <c r="D185" s="44" t="s">
        <v>6838</v>
      </c>
      <c r="E185" s="44" t="s">
        <v>6835</v>
      </c>
      <c r="F185" s="45" t="s">
        <v>2386</v>
      </c>
      <c r="G185" s="46">
        <v>2685149.17</v>
      </c>
      <c r="H185" s="47" t="s">
        <v>6906</v>
      </c>
      <c r="I185" s="47" t="s">
        <v>6825</v>
      </c>
      <c r="J185" s="48" t="s">
        <v>6891</v>
      </c>
      <c r="K185" s="48" t="s">
        <v>6901</v>
      </c>
      <c r="L185" s="48" t="s">
        <v>6904</v>
      </c>
      <c r="M185" s="48" t="s">
        <v>6887</v>
      </c>
    </row>
    <row r="186" spans="1:13" x14ac:dyDescent="0.25">
      <c r="A186" t="s">
        <v>2387</v>
      </c>
      <c r="B186" s="43">
        <v>415561</v>
      </c>
      <c r="C186" s="44" t="s">
        <v>6882</v>
      </c>
      <c r="D186" s="44" t="s">
        <v>6838</v>
      </c>
      <c r="E186" s="44" t="s">
        <v>6840</v>
      </c>
      <c r="F186" s="45" t="s">
        <v>2388</v>
      </c>
      <c r="G186" s="46">
        <v>5810000</v>
      </c>
      <c r="H186" s="47" t="s">
        <v>6906</v>
      </c>
      <c r="I186" s="47" t="s">
        <v>6825</v>
      </c>
      <c r="J186" s="48" t="s">
        <v>6891</v>
      </c>
      <c r="K186" s="48" t="s">
        <v>6901</v>
      </c>
      <c r="L186" s="48" t="s">
        <v>6886</v>
      </c>
      <c r="M186" s="48" t="s">
        <v>6887</v>
      </c>
    </row>
    <row r="187" spans="1:13" x14ac:dyDescent="0.25">
      <c r="A187" t="s">
        <v>2389</v>
      </c>
      <c r="B187" s="43">
        <v>415570</v>
      </c>
      <c r="C187" s="44" t="s">
        <v>6882</v>
      </c>
      <c r="D187" s="44" t="s">
        <v>6838</v>
      </c>
      <c r="E187" s="44" t="s">
        <v>6841</v>
      </c>
      <c r="F187" s="45" t="s">
        <v>2390</v>
      </c>
      <c r="G187" s="46">
        <v>99500</v>
      </c>
      <c r="H187" s="47" t="s">
        <v>6906</v>
      </c>
      <c r="I187" s="47" t="s">
        <v>6825</v>
      </c>
      <c r="J187" s="48" t="s">
        <v>6891</v>
      </c>
      <c r="K187" s="48" t="s">
        <v>6901</v>
      </c>
      <c r="L187" s="48" t="s">
        <v>6893</v>
      </c>
      <c r="M187" s="48" t="s">
        <v>6887</v>
      </c>
    </row>
    <row r="188" spans="1:13" x14ac:dyDescent="0.25">
      <c r="A188" t="s">
        <v>2391</v>
      </c>
      <c r="B188" s="43">
        <v>415621</v>
      </c>
      <c r="C188" s="44" t="s">
        <v>6882</v>
      </c>
      <c r="D188" s="44" t="s">
        <v>6840</v>
      </c>
      <c r="E188" s="44" t="s">
        <v>6834</v>
      </c>
      <c r="F188" s="45" t="s">
        <v>2392</v>
      </c>
      <c r="G188" s="46">
        <v>9500000</v>
      </c>
      <c r="H188" s="47" t="s">
        <v>6906</v>
      </c>
      <c r="I188" s="47" t="s">
        <v>6825</v>
      </c>
      <c r="J188" s="48" t="s">
        <v>6891</v>
      </c>
      <c r="K188" s="48" t="s">
        <v>6901</v>
      </c>
      <c r="L188" s="48" t="s">
        <v>6908</v>
      </c>
      <c r="M188" s="48" t="s">
        <v>6887</v>
      </c>
    </row>
    <row r="189" spans="1:13" x14ac:dyDescent="0.25">
      <c r="A189" t="s">
        <v>2393</v>
      </c>
      <c r="B189" s="43">
        <v>415631</v>
      </c>
      <c r="C189" s="44" t="s">
        <v>6882</v>
      </c>
      <c r="D189" s="44" t="s">
        <v>6840</v>
      </c>
      <c r="E189" s="44" t="s">
        <v>6835</v>
      </c>
      <c r="F189" s="45" t="s">
        <v>2394</v>
      </c>
      <c r="G189" s="46">
        <v>2300000</v>
      </c>
      <c r="H189" s="47" t="s">
        <v>6906</v>
      </c>
      <c r="I189" s="47" t="s">
        <v>6825</v>
      </c>
      <c r="J189" s="48" t="s">
        <v>6891</v>
      </c>
      <c r="K189" s="48" t="s">
        <v>6901</v>
      </c>
      <c r="L189" s="48" t="s">
        <v>6904</v>
      </c>
      <c r="M189" s="48" t="s">
        <v>6887</v>
      </c>
    </row>
    <row r="190" spans="1:13" x14ac:dyDescent="0.25">
      <c r="A190" t="s">
        <v>2395</v>
      </c>
      <c r="B190" s="43">
        <v>415661</v>
      </c>
      <c r="C190" s="44" t="s">
        <v>6882</v>
      </c>
      <c r="D190" s="44" t="s">
        <v>6840</v>
      </c>
      <c r="E190" s="44" t="s">
        <v>6840</v>
      </c>
      <c r="F190" s="45" t="s">
        <v>2396</v>
      </c>
      <c r="G190" s="46">
        <v>4455000</v>
      </c>
      <c r="H190" s="47" t="s">
        <v>6906</v>
      </c>
      <c r="I190" s="47" t="s">
        <v>6825</v>
      </c>
      <c r="J190" s="48" t="s">
        <v>6891</v>
      </c>
      <c r="K190" s="48" t="s">
        <v>6901</v>
      </c>
      <c r="L190" s="48" t="s">
        <v>6886</v>
      </c>
      <c r="M190" s="48" t="s">
        <v>6887</v>
      </c>
    </row>
    <row r="191" spans="1:13" x14ac:dyDescent="0.25">
      <c r="A191" t="s">
        <v>2397</v>
      </c>
      <c r="B191" s="43">
        <v>415670</v>
      </c>
      <c r="C191" s="44" t="s">
        <v>6882</v>
      </c>
      <c r="D191" s="44" t="s">
        <v>6840</v>
      </c>
      <c r="E191" s="44" t="s">
        <v>6841</v>
      </c>
      <c r="F191" s="45" t="s">
        <v>2398</v>
      </c>
      <c r="G191" s="46">
        <v>200000</v>
      </c>
      <c r="H191" s="47" t="s">
        <v>6906</v>
      </c>
      <c r="I191" s="47" t="s">
        <v>6825</v>
      </c>
      <c r="J191" s="48" t="s">
        <v>6891</v>
      </c>
      <c r="K191" s="48" t="s">
        <v>6901</v>
      </c>
      <c r="L191" s="48" t="s">
        <v>6893</v>
      </c>
      <c r="M191" s="48" t="s">
        <v>6887</v>
      </c>
    </row>
    <row r="192" spans="1:13" x14ac:dyDescent="0.25">
      <c r="A192" t="s">
        <v>2399</v>
      </c>
      <c r="B192" s="43">
        <v>415671</v>
      </c>
      <c r="C192" s="44" t="s">
        <v>6882</v>
      </c>
      <c r="D192" s="44" t="s">
        <v>6840</v>
      </c>
      <c r="E192" s="44" t="s">
        <v>6841</v>
      </c>
      <c r="F192" s="45" t="s">
        <v>2400</v>
      </c>
      <c r="G192" s="46">
        <v>8752756.8499999996</v>
      </c>
      <c r="H192" s="47" t="s">
        <v>6906</v>
      </c>
      <c r="I192" s="47" t="s">
        <v>6825</v>
      </c>
      <c r="J192" s="48" t="s">
        <v>6891</v>
      </c>
      <c r="K192" s="48" t="s">
        <v>6901</v>
      </c>
      <c r="L192" s="48" t="s">
        <v>6893</v>
      </c>
      <c r="M192" s="48" t="s">
        <v>6887</v>
      </c>
    </row>
    <row r="193" spans="1:13" x14ac:dyDescent="0.25">
      <c r="A193" t="s">
        <v>2401</v>
      </c>
      <c r="B193" s="43">
        <v>415711</v>
      </c>
      <c r="C193" s="44" t="s">
        <v>6882</v>
      </c>
      <c r="D193" s="44" t="s">
        <v>6841</v>
      </c>
      <c r="E193" s="44" t="s">
        <v>6832</v>
      </c>
      <c r="F193" s="45" t="s">
        <v>2402</v>
      </c>
      <c r="G193" s="46">
        <v>251000</v>
      </c>
      <c r="H193" s="47" t="s">
        <v>6906</v>
      </c>
      <c r="I193" s="47" t="s">
        <v>6825</v>
      </c>
      <c r="J193" s="48" t="s">
        <v>6884</v>
      </c>
      <c r="K193" s="48" t="s">
        <v>6902</v>
      </c>
      <c r="L193" s="48" t="s">
        <v>6907</v>
      </c>
      <c r="M193" s="48" t="s">
        <v>6887</v>
      </c>
    </row>
    <row r="194" spans="1:13" x14ac:dyDescent="0.25">
      <c r="A194" t="s">
        <v>2403</v>
      </c>
      <c r="B194" s="43">
        <v>41573</v>
      </c>
      <c r="C194" s="44" t="s">
        <v>6882</v>
      </c>
      <c r="D194" s="44" t="s">
        <v>6841</v>
      </c>
      <c r="E194" s="44" t="s">
        <v>6835</v>
      </c>
      <c r="F194" s="45" t="s">
        <v>2404</v>
      </c>
      <c r="G194" s="46">
        <v>100000</v>
      </c>
      <c r="H194" s="47" t="s">
        <v>6906</v>
      </c>
      <c r="I194" s="47" t="s">
        <v>6825</v>
      </c>
      <c r="J194" s="48" t="s">
        <v>6891</v>
      </c>
      <c r="K194" s="48" t="s">
        <v>6902</v>
      </c>
      <c r="L194" s="48" t="s">
        <v>6904</v>
      </c>
      <c r="M194" s="48" t="s">
        <v>6887</v>
      </c>
    </row>
    <row r="195" spans="1:13" x14ac:dyDescent="0.25">
      <c r="A195" t="s">
        <v>2405</v>
      </c>
      <c r="B195" s="43">
        <v>41574</v>
      </c>
      <c r="C195" s="44" t="s">
        <v>6882</v>
      </c>
      <c r="D195" s="44" t="s">
        <v>6841</v>
      </c>
      <c r="E195" s="44" t="s">
        <v>6837</v>
      </c>
      <c r="F195" s="45" t="s">
        <v>2406</v>
      </c>
      <c r="G195" s="46">
        <v>150</v>
      </c>
      <c r="H195" s="47" t="s">
        <v>6906</v>
      </c>
      <c r="I195" s="47" t="s">
        <v>6825</v>
      </c>
      <c r="J195" s="48" t="s">
        <v>6891</v>
      </c>
      <c r="K195" s="48" t="s">
        <v>6902</v>
      </c>
      <c r="L195" s="48" t="s">
        <v>6903</v>
      </c>
      <c r="M195" s="48" t="s">
        <v>6887</v>
      </c>
    </row>
    <row r="196" spans="1:13" x14ac:dyDescent="0.25">
      <c r="A196" t="s">
        <v>2407</v>
      </c>
      <c r="B196" s="43">
        <v>415761</v>
      </c>
      <c r="C196" s="44" t="s">
        <v>6882</v>
      </c>
      <c r="D196" s="44" t="s">
        <v>6841</v>
      </c>
      <c r="E196" s="44" t="s">
        <v>6840</v>
      </c>
      <c r="F196" s="45" t="s">
        <v>2408</v>
      </c>
      <c r="G196" s="46">
        <v>1860000</v>
      </c>
      <c r="H196" s="47" t="s">
        <v>6906</v>
      </c>
      <c r="I196" s="47" t="s">
        <v>6825</v>
      </c>
      <c r="J196" s="48" t="s">
        <v>6891</v>
      </c>
      <c r="K196" s="48" t="s">
        <v>6902</v>
      </c>
      <c r="L196" s="48" t="s">
        <v>6886</v>
      </c>
      <c r="M196" s="48" t="s">
        <v>6887</v>
      </c>
    </row>
    <row r="197" spans="1:13" x14ac:dyDescent="0.25">
      <c r="A197" t="s">
        <v>2409</v>
      </c>
      <c r="B197" s="43">
        <v>41577</v>
      </c>
      <c r="C197" s="44" t="s">
        <v>6882</v>
      </c>
      <c r="D197" s="44" t="s">
        <v>6841</v>
      </c>
      <c r="E197" s="44" t="s">
        <v>6841</v>
      </c>
      <c r="F197" s="45" t="s">
        <v>2410</v>
      </c>
      <c r="G197" s="46">
        <v>2085830</v>
      </c>
      <c r="H197" s="47" t="s">
        <v>6906</v>
      </c>
      <c r="I197" s="47" t="s">
        <v>6825</v>
      </c>
      <c r="J197" s="48" t="s">
        <v>6891</v>
      </c>
      <c r="K197" s="48" t="s">
        <v>6902</v>
      </c>
      <c r="L197" s="48" t="s">
        <v>6893</v>
      </c>
      <c r="M197" s="48" t="s">
        <v>6887</v>
      </c>
    </row>
    <row r="198" spans="1:13" x14ac:dyDescent="0.25">
      <c r="A198" t="s">
        <v>6102</v>
      </c>
      <c r="B198" s="43">
        <v>415811</v>
      </c>
      <c r="C198" s="44" t="s">
        <v>6882</v>
      </c>
      <c r="D198" s="44" t="s">
        <v>6842</v>
      </c>
      <c r="E198" s="44" t="s">
        <v>6832</v>
      </c>
      <c r="F198" s="45" t="s">
        <v>6103</v>
      </c>
      <c r="G198" s="46">
        <v>0</v>
      </c>
      <c r="H198" s="47" t="s">
        <v>6906</v>
      </c>
      <c r="I198" s="47" t="s">
        <v>6825</v>
      </c>
      <c r="J198" s="48" t="s">
        <v>6884</v>
      </c>
      <c r="K198" s="48" t="s">
        <v>6902</v>
      </c>
      <c r="L198" s="48" t="s">
        <v>6907</v>
      </c>
      <c r="M198" s="48" t="s">
        <v>6887</v>
      </c>
    </row>
    <row r="199" spans="1:13" x14ac:dyDescent="0.25">
      <c r="A199" t="s">
        <v>3196</v>
      </c>
      <c r="B199" s="43">
        <v>50000</v>
      </c>
      <c r="C199" s="44" t="s">
        <v>6888</v>
      </c>
      <c r="D199" s="44" t="s">
        <v>6830</v>
      </c>
      <c r="E199" s="44" t="s">
        <v>6830</v>
      </c>
      <c r="F199" s="45" t="s">
        <v>3197</v>
      </c>
      <c r="G199" s="46">
        <v>125091.18</v>
      </c>
      <c r="H199" s="47" t="s">
        <v>6889</v>
      </c>
      <c r="I199" s="47" t="s">
        <v>6890</v>
      </c>
      <c r="J199" s="48" t="s">
        <v>6884</v>
      </c>
      <c r="K199" s="48" t="s">
        <v>6892</v>
      </c>
      <c r="L199" s="48" t="s">
        <v>6739</v>
      </c>
      <c r="M199" s="48" t="s">
        <v>6909</v>
      </c>
    </row>
    <row r="200" spans="1:13" x14ac:dyDescent="0.25">
      <c r="A200" t="s">
        <v>3198</v>
      </c>
      <c r="B200" s="43">
        <v>5000105</v>
      </c>
      <c r="C200" s="44" t="s">
        <v>6888</v>
      </c>
      <c r="D200" s="44" t="s">
        <v>6830</v>
      </c>
      <c r="E200" s="44" t="s">
        <v>6832</v>
      </c>
      <c r="F200" s="45" t="s">
        <v>3199</v>
      </c>
      <c r="G200" s="46">
        <v>10721103.67</v>
      </c>
      <c r="H200" s="47" t="s">
        <v>6889</v>
      </c>
      <c r="I200" s="47" t="s">
        <v>6890</v>
      </c>
      <c r="J200" s="48" t="s">
        <v>6884</v>
      </c>
      <c r="K200" s="48" t="s">
        <v>6892</v>
      </c>
      <c r="L200" s="48" t="s">
        <v>6907</v>
      </c>
      <c r="M200" s="48" t="s">
        <v>6894</v>
      </c>
    </row>
    <row r="201" spans="1:13" x14ac:dyDescent="0.25">
      <c r="A201" t="s">
        <v>3200</v>
      </c>
      <c r="B201" s="43">
        <v>5000106</v>
      </c>
      <c r="C201" s="44" t="s">
        <v>6888</v>
      </c>
      <c r="D201" s="44" t="s">
        <v>6830</v>
      </c>
      <c r="E201" s="44" t="s">
        <v>6832</v>
      </c>
      <c r="F201" s="45" t="s">
        <v>3201</v>
      </c>
      <c r="G201" s="46">
        <v>9196.35</v>
      </c>
      <c r="H201" s="47" t="s">
        <v>6889</v>
      </c>
      <c r="I201" s="47" t="s">
        <v>6890</v>
      </c>
      <c r="J201" s="48" t="s">
        <v>6884</v>
      </c>
      <c r="K201" s="48" t="s">
        <v>6892</v>
      </c>
      <c r="L201" s="48" t="s">
        <v>6907</v>
      </c>
      <c r="M201" s="48" t="s">
        <v>6894</v>
      </c>
    </row>
    <row r="202" spans="1:13" x14ac:dyDescent="0.25">
      <c r="A202" t="s">
        <v>3202</v>
      </c>
      <c r="B202" s="43">
        <v>5000107</v>
      </c>
      <c r="C202" s="44" t="s">
        <v>6888</v>
      </c>
      <c r="D202" s="44" t="s">
        <v>6830</v>
      </c>
      <c r="E202" s="44" t="s">
        <v>6832</v>
      </c>
      <c r="F202" s="45" t="s">
        <v>3203</v>
      </c>
      <c r="G202" s="46">
        <v>26082.5</v>
      </c>
      <c r="H202" s="47" t="s">
        <v>6889</v>
      </c>
      <c r="I202" s="47" t="s">
        <v>6890</v>
      </c>
      <c r="J202" s="48" t="s">
        <v>6884</v>
      </c>
      <c r="K202" s="48" t="s">
        <v>6892</v>
      </c>
      <c r="L202" s="48" t="s">
        <v>6907</v>
      </c>
      <c r="M202" s="48" t="s">
        <v>6894</v>
      </c>
    </row>
    <row r="203" spans="1:13" x14ac:dyDescent="0.25">
      <c r="A203" t="s">
        <v>3204</v>
      </c>
      <c r="B203" s="43">
        <v>5000122</v>
      </c>
      <c r="C203" s="44" t="s">
        <v>6888</v>
      </c>
      <c r="D203" s="44" t="s">
        <v>6830</v>
      </c>
      <c r="E203" s="44" t="s">
        <v>6832</v>
      </c>
      <c r="F203" s="45" t="s">
        <v>3205</v>
      </c>
      <c r="G203" s="46">
        <v>1475199.39</v>
      </c>
      <c r="H203" s="47" t="s">
        <v>6889</v>
      </c>
      <c r="I203" s="47" t="s">
        <v>6890</v>
      </c>
      <c r="J203" s="48" t="s">
        <v>6884</v>
      </c>
      <c r="K203" s="48" t="s">
        <v>6892</v>
      </c>
      <c r="L203" s="48" t="s">
        <v>6907</v>
      </c>
      <c r="M203" s="48" t="s">
        <v>6894</v>
      </c>
    </row>
    <row r="204" spans="1:13" x14ac:dyDescent="0.25">
      <c r="A204" t="s">
        <v>3206</v>
      </c>
      <c r="B204" s="43">
        <v>5000123</v>
      </c>
      <c r="C204" s="44" t="s">
        <v>6888</v>
      </c>
      <c r="D204" s="44" t="s">
        <v>6830</v>
      </c>
      <c r="E204" s="44" t="s">
        <v>6832</v>
      </c>
      <c r="F204" s="45" t="s">
        <v>3207</v>
      </c>
      <c r="G204" s="46">
        <v>41109.620000000003</v>
      </c>
      <c r="H204" s="47" t="s">
        <v>6889</v>
      </c>
      <c r="I204" s="47" t="s">
        <v>6890</v>
      </c>
      <c r="J204" s="48" t="s">
        <v>6884</v>
      </c>
      <c r="K204" s="48" t="s">
        <v>6892</v>
      </c>
      <c r="L204" s="48" t="s">
        <v>6907</v>
      </c>
      <c r="M204" s="48" t="s">
        <v>6894</v>
      </c>
    </row>
    <row r="205" spans="1:13" x14ac:dyDescent="0.25">
      <c r="A205" t="s">
        <v>3208</v>
      </c>
      <c r="B205" s="43">
        <v>5000134</v>
      </c>
      <c r="C205" s="44" t="s">
        <v>6888</v>
      </c>
      <c r="D205" s="44" t="s">
        <v>6830</v>
      </c>
      <c r="E205" s="44" t="s">
        <v>6832</v>
      </c>
      <c r="F205" s="45" t="s">
        <v>3209</v>
      </c>
      <c r="G205" s="46">
        <v>5014.2700000000004</v>
      </c>
      <c r="H205" s="47" t="s">
        <v>6889</v>
      </c>
      <c r="I205" s="47" t="s">
        <v>6890</v>
      </c>
      <c r="J205" s="48" t="s">
        <v>6884</v>
      </c>
      <c r="K205" s="48" t="s">
        <v>6892</v>
      </c>
      <c r="L205" s="48" t="s">
        <v>6907</v>
      </c>
      <c r="M205" s="48" t="s">
        <v>6894</v>
      </c>
    </row>
    <row r="206" spans="1:13" x14ac:dyDescent="0.25">
      <c r="A206" t="s">
        <v>3210</v>
      </c>
      <c r="B206" s="43">
        <v>5000135</v>
      </c>
      <c r="C206" s="44" t="s">
        <v>6888</v>
      </c>
      <c r="D206" s="44" t="s">
        <v>6830</v>
      </c>
      <c r="E206" s="44" t="s">
        <v>6832</v>
      </c>
      <c r="F206" s="45" t="s">
        <v>3211</v>
      </c>
      <c r="G206" s="46">
        <v>29855.37</v>
      </c>
      <c r="H206" s="47" t="s">
        <v>6889</v>
      </c>
      <c r="I206" s="47" t="s">
        <v>6890</v>
      </c>
      <c r="J206" s="48" t="s">
        <v>6884</v>
      </c>
      <c r="K206" s="48" t="s">
        <v>6892</v>
      </c>
      <c r="L206" s="48" t="s">
        <v>6907</v>
      </c>
      <c r="M206" s="48" t="s">
        <v>6894</v>
      </c>
    </row>
    <row r="207" spans="1:13" x14ac:dyDescent="0.25">
      <c r="A207" t="s">
        <v>3212</v>
      </c>
      <c r="B207" s="43">
        <v>5000154</v>
      </c>
      <c r="C207" s="44" t="s">
        <v>6888</v>
      </c>
      <c r="D207" s="44" t="s">
        <v>6830</v>
      </c>
      <c r="E207" s="44" t="s">
        <v>6832</v>
      </c>
      <c r="F207" s="45" t="s">
        <v>3213</v>
      </c>
      <c r="G207" s="46">
        <v>84.41</v>
      </c>
      <c r="H207" s="47" t="s">
        <v>6889</v>
      </c>
      <c r="I207" s="47" t="s">
        <v>6890</v>
      </c>
      <c r="J207" s="48" t="s">
        <v>6891</v>
      </c>
      <c r="K207" s="48" t="s">
        <v>6892</v>
      </c>
      <c r="L207" s="48" t="s">
        <v>6907</v>
      </c>
      <c r="M207" s="48" t="s">
        <v>6894</v>
      </c>
    </row>
    <row r="208" spans="1:13" x14ac:dyDescent="0.25">
      <c r="A208" t="s">
        <v>3214</v>
      </c>
      <c r="B208" s="43">
        <v>50002</v>
      </c>
      <c r="C208" s="44" t="s">
        <v>6888</v>
      </c>
      <c r="D208" s="44" t="s">
        <v>6830</v>
      </c>
      <c r="E208" s="44" t="s">
        <v>6834</v>
      </c>
      <c r="F208" s="45" t="s">
        <v>3215</v>
      </c>
      <c r="G208" s="46">
        <v>6240413.7300000004</v>
      </c>
      <c r="H208" s="47" t="s">
        <v>6889</v>
      </c>
      <c r="I208" s="47" t="s">
        <v>6890</v>
      </c>
      <c r="J208" s="48" t="s">
        <v>6884</v>
      </c>
      <c r="K208" s="48" t="s">
        <v>6892</v>
      </c>
      <c r="L208" s="48" t="s">
        <v>6908</v>
      </c>
      <c r="M208" s="48" t="s">
        <v>6894</v>
      </c>
    </row>
    <row r="209" spans="1:13" x14ac:dyDescent="0.25">
      <c r="A209" t="s">
        <v>3216</v>
      </c>
      <c r="B209" s="43">
        <v>50003</v>
      </c>
      <c r="C209" s="44" t="s">
        <v>6888</v>
      </c>
      <c r="D209" s="44" t="s">
        <v>6830</v>
      </c>
      <c r="E209" s="44" t="s">
        <v>6835</v>
      </c>
      <c r="F209" s="45" t="s">
        <v>3217</v>
      </c>
      <c r="G209" s="46">
        <v>23212636.140000001</v>
      </c>
      <c r="H209" s="47" t="s">
        <v>6889</v>
      </c>
      <c r="I209" s="47" t="s">
        <v>6890</v>
      </c>
      <c r="J209" s="48" t="s">
        <v>6884</v>
      </c>
      <c r="K209" s="48" t="s">
        <v>6892</v>
      </c>
      <c r="L209" s="48" t="s">
        <v>6904</v>
      </c>
      <c r="M209" s="48" t="s">
        <v>6894</v>
      </c>
    </row>
    <row r="210" spans="1:13" x14ac:dyDescent="0.25">
      <c r="A210" t="s">
        <v>3218</v>
      </c>
      <c r="B210" s="43">
        <v>5000399</v>
      </c>
      <c r="C210" s="44" t="s">
        <v>6888</v>
      </c>
      <c r="D210" s="44" t="s">
        <v>6830</v>
      </c>
      <c r="E210" s="44" t="s">
        <v>6835</v>
      </c>
      <c r="F210" s="45" t="s">
        <v>3219</v>
      </c>
      <c r="G210" s="46">
        <v>24577.49</v>
      </c>
      <c r="H210" s="47" t="s">
        <v>6889</v>
      </c>
      <c r="I210" s="47" t="s">
        <v>6890</v>
      </c>
      <c r="J210" s="48" t="s">
        <v>6884</v>
      </c>
      <c r="K210" s="48" t="s">
        <v>6892</v>
      </c>
      <c r="L210" s="48" t="s">
        <v>6904</v>
      </c>
      <c r="M210" s="48" t="s">
        <v>6894</v>
      </c>
    </row>
    <row r="211" spans="1:13" x14ac:dyDescent="0.25">
      <c r="A211" t="s">
        <v>3220</v>
      </c>
      <c r="B211" s="43">
        <v>50004</v>
      </c>
      <c r="C211" s="44" t="s">
        <v>6888</v>
      </c>
      <c r="D211" s="44" t="s">
        <v>6830</v>
      </c>
      <c r="E211" s="44" t="s">
        <v>6837</v>
      </c>
      <c r="F211" s="45" t="s">
        <v>3221</v>
      </c>
      <c r="G211" s="46">
        <v>113442.7</v>
      </c>
      <c r="H211" s="47" t="s">
        <v>6889</v>
      </c>
      <c r="I211" s="47" t="s">
        <v>6890</v>
      </c>
      <c r="J211" s="48" t="s">
        <v>6884</v>
      </c>
      <c r="K211" s="48" t="s">
        <v>6892</v>
      </c>
      <c r="L211" s="48" t="s">
        <v>6903</v>
      </c>
      <c r="M211" s="48" t="s">
        <v>6894</v>
      </c>
    </row>
    <row r="212" spans="1:13" x14ac:dyDescent="0.25">
      <c r="A212" t="s">
        <v>3222</v>
      </c>
      <c r="B212" s="43">
        <v>50005</v>
      </c>
      <c r="C212" s="44" t="s">
        <v>6888</v>
      </c>
      <c r="D212" s="44" t="s">
        <v>6830</v>
      </c>
      <c r="E212" s="44" t="s">
        <v>6838</v>
      </c>
      <c r="F212" s="45" t="s">
        <v>3223</v>
      </c>
      <c r="G212" s="46">
        <v>12219847.310000001</v>
      </c>
      <c r="H212" s="47" t="s">
        <v>6889</v>
      </c>
      <c r="I212" s="47" t="s">
        <v>6890</v>
      </c>
      <c r="J212" s="48" t="s">
        <v>6884</v>
      </c>
      <c r="K212" s="48" t="s">
        <v>6892</v>
      </c>
      <c r="L212" s="48" t="s">
        <v>6903</v>
      </c>
      <c r="M212" s="48" t="s">
        <v>6894</v>
      </c>
    </row>
    <row r="213" spans="1:13" x14ac:dyDescent="0.25">
      <c r="A213" t="s">
        <v>3224</v>
      </c>
      <c r="B213" s="43">
        <v>500051</v>
      </c>
      <c r="C213" s="44" t="s">
        <v>6888</v>
      </c>
      <c r="D213" s="44" t="s">
        <v>6830</v>
      </c>
      <c r="E213" s="44" t="s">
        <v>6838</v>
      </c>
      <c r="F213" s="45" t="s">
        <v>3225</v>
      </c>
      <c r="G213" s="46">
        <v>0</v>
      </c>
      <c r="H213" s="47" t="s">
        <v>6889</v>
      </c>
      <c r="I213" s="47" t="s">
        <v>6890</v>
      </c>
      <c r="J213" s="48" t="s">
        <v>6884</v>
      </c>
      <c r="K213" s="48" t="s">
        <v>6892</v>
      </c>
      <c r="L213" s="48" t="s">
        <v>6903</v>
      </c>
      <c r="M213" s="48" t="s">
        <v>6894</v>
      </c>
    </row>
    <row r="214" spans="1:13" x14ac:dyDescent="0.25">
      <c r="A214" t="s">
        <v>3226</v>
      </c>
      <c r="B214" s="43">
        <v>50006</v>
      </c>
      <c r="C214" s="44" t="s">
        <v>6888</v>
      </c>
      <c r="D214" s="44" t="s">
        <v>6830</v>
      </c>
      <c r="E214" s="44" t="s">
        <v>6840</v>
      </c>
      <c r="F214" s="45" t="s">
        <v>3227</v>
      </c>
      <c r="G214" s="46">
        <v>222762.65</v>
      </c>
      <c r="H214" s="47" t="s">
        <v>6889</v>
      </c>
      <c r="I214" s="47" t="s">
        <v>6890</v>
      </c>
      <c r="J214" s="48" t="s">
        <v>6884</v>
      </c>
      <c r="K214" s="48" t="s">
        <v>6892</v>
      </c>
      <c r="L214" s="48" t="s">
        <v>6886</v>
      </c>
      <c r="M214" s="48" t="s">
        <v>6894</v>
      </c>
    </row>
    <row r="215" spans="1:13" x14ac:dyDescent="0.25">
      <c r="A215" t="s">
        <v>3228</v>
      </c>
      <c r="B215" s="43">
        <v>5000600</v>
      </c>
      <c r="C215" s="44" t="s">
        <v>6888</v>
      </c>
      <c r="D215" s="44" t="s">
        <v>6830</v>
      </c>
      <c r="E215" s="44" t="s">
        <v>6840</v>
      </c>
      <c r="F215" s="45" t="s">
        <v>3229</v>
      </c>
      <c r="G215" s="46">
        <v>7961</v>
      </c>
      <c r="H215" s="47" t="s">
        <v>6889</v>
      </c>
      <c r="I215" s="47" t="s">
        <v>6890</v>
      </c>
      <c r="J215" s="48" t="s">
        <v>6884</v>
      </c>
      <c r="K215" s="48" t="s">
        <v>6892</v>
      </c>
      <c r="L215" s="48" t="s">
        <v>6886</v>
      </c>
      <c r="M215" s="48" t="s">
        <v>6894</v>
      </c>
    </row>
    <row r="216" spans="1:13" x14ac:dyDescent="0.25">
      <c r="A216" t="s">
        <v>3230</v>
      </c>
      <c r="B216" s="43">
        <v>5000601</v>
      </c>
      <c r="C216" s="44" t="s">
        <v>6888</v>
      </c>
      <c r="D216" s="44" t="s">
        <v>6830</v>
      </c>
      <c r="E216" s="44" t="s">
        <v>6840</v>
      </c>
      <c r="F216" s="45" t="s">
        <v>3231</v>
      </c>
      <c r="G216" s="46">
        <v>96941.33</v>
      </c>
      <c r="H216" s="47" t="s">
        <v>6889</v>
      </c>
      <c r="I216" s="47" t="s">
        <v>6890</v>
      </c>
      <c r="J216" s="48" t="s">
        <v>6884</v>
      </c>
      <c r="K216" s="48" t="s">
        <v>6892</v>
      </c>
      <c r="L216" s="48" t="s">
        <v>6886</v>
      </c>
      <c r="M216" s="48" t="s">
        <v>6894</v>
      </c>
    </row>
    <row r="217" spans="1:13" x14ac:dyDescent="0.25">
      <c r="A217" t="s">
        <v>3232</v>
      </c>
      <c r="B217" s="43">
        <v>5000617</v>
      </c>
      <c r="C217" s="44" t="s">
        <v>6888</v>
      </c>
      <c r="D217" s="44" t="s">
        <v>6830</v>
      </c>
      <c r="E217" s="44" t="s">
        <v>6840</v>
      </c>
      <c r="F217" s="45" t="s">
        <v>3227</v>
      </c>
      <c r="G217" s="46">
        <v>203597.68</v>
      </c>
      <c r="H217" s="47" t="s">
        <v>6889</v>
      </c>
      <c r="I217" s="47" t="s">
        <v>6890</v>
      </c>
      <c r="J217" s="48" t="s">
        <v>6884</v>
      </c>
      <c r="K217" s="48" t="s">
        <v>6892</v>
      </c>
      <c r="L217" s="48" t="s">
        <v>6886</v>
      </c>
      <c r="M217" s="48" t="s">
        <v>6894</v>
      </c>
    </row>
    <row r="218" spans="1:13" x14ac:dyDescent="0.25">
      <c r="A218" t="s">
        <v>3233</v>
      </c>
      <c r="B218" s="43">
        <v>50007</v>
      </c>
      <c r="C218" s="44" t="s">
        <v>6888</v>
      </c>
      <c r="D218" s="44" t="s">
        <v>6830</v>
      </c>
      <c r="E218" s="44" t="s">
        <v>6841</v>
      </c>
      <c r="F218" s="45" t="s">
        <v>3234</v>
      </c>
      <c r="G218" s="46">
        <v>389795.92</v>
      </c>
      <c r="H218" s="47" t="s">
        <v>6889</v>
      </c>
      <c r="I218" s="47" t="s">
        <v>6890</v>
      </c>
      <c r="J218" s="48" t="s">
        <v>6884</v>
      </c>
      <c r="K218" s="48" t="s">
        <v>6892</v>
      </c>
      <c r="L218" s="48" t="s">
        <v>6893</v>
      </c>
      <c r="M218" s="48" t="s">
        <v>6894</v>
      </c>
    </row>
    <row r="219" spans="1:13" x14ac:dyDescent="0.25">
      <c r="A219" t="s">
        <v>3235</v>
      </c>
      <c r="B219" s="49">
        <v>500071</v>
      </c>
      <c r="C219" s="50" t="s">
        <v>6888</v>
      </c>
      <c r="D219" s="50" t="s">
        <v>6830</v>
      </c>
      <c r="E219" s="50" t="s">
        <v>6841</v>
      </c>
      <c r="F219" s="51" t="s">
        <v>3236</v>
      </c>
      <c r="G219" s="52">
        <v>2672.61</v>
      </c>
      <c r="H219" s="53" t="s">
        <v>6889</v>
      </c>
      <c r="I219" s="53" t="s">
        <v>6890</v>
      </c>
      <c r="J219" s="54" t="s">
        <v>6891</v>
      </c>
      <c r="K219" s="54" t="s">
        <v>6892</v>
      </c>
      <c r="L219" s="54" t="s">
        <v>6893</v>
      </c>
      <c r="M219" s="54" t="s">
        <v>6894</v>
      </c>
    </row>
    <row r="220" spans="1:13" x14ac:dyDescent="0.25">
      <c r="A220" t="s">
        <v>3237</v>
      </c>
      <c r="B220" s="43">
        <v>5000825</v>
      </c>
      <c r="C220" s="44" t="s">
        <v>6888</v>
      </c>
      <c r="D220" s="44" t="s">
        <v>6830</v>
      </c>
      <c r="E220" s="44" t="s">
        <v>6842</v>
      </c>
      <c r="F220" s="45" t="s">
        <v>3238</v>
      </c>
      <c r="G220" s="46">
        <v>123737.74</v>
      </c>
      <c r="H220" s="47" t="s">
        <v>6889</v>
      </c>
      <c r="I220" s="47" t="s">
        <v>6890</v>
      </c>
      <c r="J220" s="48" t="s">
        <v>6884</v>
      </c>
      <c r="K220" s="48" t="s">
        <v>6892</v>
      </c>
      <c r="L220" s="48" t="s">
        <v>6886</v>
      </c>
      <c r="M220" s="48" t="s">
        <v>6909</v>
      </c>
    </row>
    <row r="221" spans="1:13" x14ac:dyDescent="0.25">
      <c r="A221" t="s">
        <v>3239</v>
      </c>
      <c r="B221" s="43">
        <v>5000826</v>
      </c>
      <c r="C221" s="44" t="s">
        <v>6888</v>
      </c>
      <c r="D221" s="44" t="s">
        <v>6830</v>
      </c>
      <c r="E221" s="44" t="s">
        <v>6842</v>
      </c>
      <c r="F221" s="45" t="s">
        <v>3240</v>
      </c>
      <c r="G221" s="46">
        <v>719896.6</v>
      </c>
      <c r="H221" s="47" t="s">
        <v>6889</v>
      </c>
      <c r="I221" s="47" t="s">
        <v>6890</v>
      </c>
      <c r="J221" s="48" t="s">
        <v>6884</v>
      </c>
      <c r="K221" s="48" t="s">
        <v>6892</v>
      </c>
      <c r="L221" s="48" t="s">
        <v>6904</v>
      </c>
      <c r="M221" s="48" t="s">
        <v>6909</v>
      </c>
    </row>
    <row r="222" spans="1:13" x14ac:dyDescent="0.25">
      <c r="A222" t="s">
        <v>3241</v>
      </c>
      <c r="B222" s="43">
        <v>5000827</v>
      </c>
      <c r="C222" s="44" t="s">
        <v>6888</v>
      </c>
      <c r="D222" s="44" t="s">
        <v>6830</v>
      </c>
      <c r="E222" s="44" t="s">
        <v>6842</v>
      </c>
      <c r="F222" s="45" t="s">
        <v>3242</v>
      </c>
      <c r="G222" s="46">
        <v>5149546.87</v>
      </c>
      <c r="H222" s="47" t="s">
        <v>6889</v>
      </c>
      <c r="I222" s="47" t="s">
        <v>6890</v>
      </c>
      <c r="J222" s="48" t="s">
        <v>6884</v>
      </c>
      <c r="K222" s="48" t="s">
        <v>6892</v>
      </c>
      <c r="L222" s="48" t="s">
        <v>6903</v>
      </c>
      <c r="M222" s="48" t="s">
        <v>6909</v>
      </c>
    </row>
    <row r="223" spans="1:13" x14ac:dyDescent="0.25">
      <c r="A223" t="s">
        <v>3243</v>
      </c>
      <c r="B223" s="43">
        <v>50009</v>
      </c>
      <c r="C223" s="44" t="s">
        <v>6888</v>
      </c>
      <c r="D223" s="44" t="s">
        <v>6830</v>
      </c>
      <c r="E223" s="44" t="s">
        <v>6843</v>
      </c>
      <c r="F223" s="45" t="s">
        <v>3244</v>
      </c>
      <c r="G223" s="46">
        <v>54.92</v>
      </c>
      <c r="H223" s="47" t="s">
        <v>6889</v>
      </c>
      <c r="I223" s="47" t="s">
        <v>6890</v>
      </c>
      <c r="J223" s="48" t="s">
        <v>6884</v>
      </c>
      <c r="K223" s="48" t="s">
        <v>6892</v>
      </c>
      <c r="L223" s="48" t="s">
        <v>6910</v>
      </c>
      <c r="M223" s="48" t="s">
        <v>6894</v>
      </c>
    </row>
    <row r="224" spans="1:13" x14ac:dyDescent="0.25">
      <c r="A224" t="s">
        <v>3245</v>
      </c>
      <c r="B224" s="43">
        <v>5000920</v>
      </c>
      <c r="C224" s="44" t="s">
        <v>6888</v>
      </c>
      <c r="D224" s="44" t="s">
        <v>6830</v>
      </c>
      <c r="E224" s="44" t="s">
        <v>6843</v>
      </c>
      <c r="F224" s="45" t="s">
        <v>3246</v>
      </c>
      <c r="G224" s="46">
        <v>0.04</v>
      </c>
      <c r="H224" s="47" t="s">
        <v>6889</v>
      </c>
      <c r="I224" s="47" t="s">
        <v>6890</v>
      </c>
      <c r="J224" s="48" t="s">
        <v>6884</v>
      </c>
      <c r="K224" s="48" t="s">
        <v>6892</v>
      </c>
      <c r="L224" s="48" t="s">
        <v>6910</v>
      </c>
      <c r="M224" s="48" t="s">
        <v>6894</v>
      </c>
    </row>
    <row r="225" spans="1:13" x14ac:dyDescent="0.25">
      <c r="A225" t="s">
        <v>3247</v>
      </c>
      <c r="B225" s="43">
        <v>5000928</v>
      </c>
      <c r="C225" s="44" t="s">
        <v>6888</v>
      </c>
      <c r="D225" s="44" t="s">
        <v>6830</v>
      </c>
      <c r="E225" s="44" t="s">
        <v>6843</v>
      </c>
      <c r="F225" s="45" t="s">
        <v>3248</v>
      </c>
      <c r="G225" s="46">
        <v>0</v>
      </c>
      <c r="H225" s="47" t="s">
        <v>6889</v>
      </c>
      <c r="I225" s="47" t="s">
        <v>6890</v>
      </c>
      <c r="J225" s="48" t="s">
        <v>6884</v>
      </c>
      <c r="K225" s="48" t="s">
        <v>6892</v>
      </c>
      <c r="L225" s="48" t="s">
        <v>6910</v>
      </c>
      <c r="M225" s="48" t="s">
        <v>6894</v>
      </c>
    </row>
    <row r="226" spans="1:13" x14ac:dyDescent="0.25">
      <c r="A226" t="s">
        <v>3249</v>
      </c>
      <c r="B226" s="43">
        <v>5012580</v>
      </c>
      <c r="C226" s="44" t="s">
        <v>6895</v>
      </c>
      <c r="D226" s="44" t="s">
        <v>6834</v>
      </c>
      <c r="E226" s="44" t="s">
        <v>6838</v>
      </c>
      <c r="F226" s="45" t="s">
        <v>3250</v>
      </c>
      <c r="G226" s="46">
        <v>0</v>
      </c>
      <c r="H226" s="47" t="s">
        <v>6883</v>
      </c>
      <c r="I226" s="47" t="s">
        <v>6890</v>
      </c>
      <c r="J226" s="48" t="s">
        <v>6884</v>
      </c>
      <c r="K226" s="48" t="s">
        <v>6885</v>
      </c>
      <c r="L226" s="48" t="s">
        <v>6903</v>
      </c>
      <c r="M226" s="48" t="s">
        <v>6894</v>
      </c>
    </row>
    <row r="227" spans="1:13" x14ac:dyDescent="0.25">
      <c r="A227" t="s">
        <v>6171</v>
      </c>
      <c r="B227" s="43">
        <v>50143</v>
      </c>
      <c r="C227" s="44" t="s">
        <v>6895</v>
      </c>
      <c r="D227" s="44" t="s">
        <v>6837</v>
      </c>
      <c r="E227" s="44" t="s">
        <v>6835</v>
      </c>
      <c r="F227" s="45" t="s">
        <v>6172</v>
      </c>
      <c r="G227" s="46">
        <v>0</v>
      </c>
      <c r="H227" s="47" t="s">
        <v>6883</v>
      </c>
      <c r="I227" s="47" t="s">
        <v>6890</v>
      </c>
      <c r="J227" s="48" t="s">
        <v>6884</v>
      </c>
      <c r="K227" s="48" t="s">
        <v>6900</v>
      </c>
      <c r="L227" s="48" t="s">
        <v>6904</v>
      </c>
      <c r="M227" s="48" t="s">
        <v>6894</v>
      </c>
    </row>
    <row r="228" spans="1:13" x14ac:dyDescent="0.25">
      <c r="A228" t="s">
        <v>3251</v>
      </c>
      <c r="B228" s="43">
        <v>501432</v>
      </c>
      <c r="C228" s="44" t="s">
        <v>6895</v>
      </c>
      <c r="D228" s="44" t="s">
        <v>6837</v>
      </c>
      <c r="E228" s="44" t="s">
        <v>6835</v>
      </c>
      <c r="F228" s="45" t="s">
        <v>3252</v>
      </c>
      <c r="G228" s="46">
        <v>62250.16</v>
      </c>
      <c r="H228" s="47" t="s">
        <v>6883</v>
      </c>
      <c r="I228" s="47" t="s">
        <v>6890</v>
      </c>
      <c r="J228" s="48" t="s">
        <v>6884</v>
      </c>
      <c r="K228" s="48" t="s">
        <v>6900</v>
      </c>
      <c r="L228" s="48" t="s">
        <v>6904</v>
      </c>
      <c r="M228" s="48" t="s">
        <v>6894</v>
      </c>
    </row>
    <row r="229" spans="1:13" x14ac:dyDescent="0.25">
      <c r="A229" t="s">
        <v>6173</v>
      </c>
      <c r="B229" s="43">
        <v>501450</v>
      </c>
      <c r="C229" s="44" t="s">
        <v>6895</v>
      </c>
      <c r="D229" s="44" t="s">
        <v>6837</v>
      </c>
      <c r="E229" s="44" t="s">
        <v>6838</v>
      </c>
      <c r="F229" s="45" t="s">
        <v>6174</v>
      </c>
      <c r="G229" s="46">
        <v>0</v>
      </c>
      <c r="H229" s="47" t="s">
        <v>6883</v>
      </c>
      <c r="I229" s="47" t="s">
        <v>6890</v>
      </c>
      <c r="J229" s="48" t="s">
        <v>6884</v>
      </c>
      <c r="K229" s="48" t="s">
        <v>6900</v>
      </c>
      <c r="L229" s="48" t="s">
        <v>6903</v>
      </c>
      <c r="M229" s="48" t="s">
        <v>6894</v>
      </c>
    </row>
    <row r="230" spans="1:13" x14ac:dyDescent="0.25">
      <c r="A230" t="s">
        <v>6175</v>
      </c>
      <c r="B230" s="43">
        <v>5014501</v>
      </c>
      <c r="C230" s="44" t="s">
        <v>6895</v>
      </c>
      <c r="D230" s="44" t="s">
        <v>6837</v>
      </c>
      <c r="E230" s="44" t="s">
        <v>6838</v>
      </c>
      <c r="F230" s="45" t="s">
        <v>6176</v>
      </c>
      <c r="G230" s="46">
        <v>0</v>
      </c>
      <c r="H230" s="47" t="s">
        <v>6883</v>
      </c>
      <c r="I230" s="47" t="s">
        <v>6890</v>
      </c>
      <c r="J230" s="48" t="s">
        <v>6891</v>
      </c>
      <c r="K230" s="48" t="s">
        <v>6900</v>
      </c>
      <c r="L230" s="48" t="s">
        <v>6903</v>
      </c>
      <c r="M230" s="48" t="s">
        <v>6894</v>
      </c>
    </row>
    <row r="231" spans="1:13" x14ac:dyDescent="0.25">
      <c r="A231" t="s">
        <v>3253</v>
      </c>
      <c r="B231" s="43">
        <v>5014580</v>
      </c>
      <c r="C231" s="44" t="s">
        <v>6895</v>
      </c>
      <c r="D231" s="44" t="s">
        <v>6837</v>
      </c>
      <c r="E231" s="44" t="s">
        <v>6838</v>
      </c>
      <c r="F231" s="45" t="s">
        <v>3254</v>
      </c>
      <c r="G231" s="46">
        <v>11070</v>
      </c>
      <c r="H231" s="47" t="s">
        <v>6883</v>
      </c>
      <c r="I231" s="47" t="s">
        <v>6890</v>
      </c>
      <c r="J231" s="48" t="s">
        <v>6884</v>
      </c>
      <c r="K231" s="48" t="s">
        <v>6900</v>
      </c>
      <c r="L231" s="48" t="s">
        <v>6903</v>
      </c>
      <c r="M231" s="48" t="s">
        <v>6894</v>
      </c>
    </row>
    <row r="232" spans="1:13" x14ac:dyDescent="0.25">
      <c r="A232" t="s">
        <v>3255</v>
      </c>
      <c r="B232" s="43">
        <v>5014581</v>
      </c>
      <c r="C232" s="44" t="s">
        <v>6895</v>
      </c>
      <c r="D232" s="44" t="s">
        <v>6837</v>
      </c>
      <c r="E232" s="44" t="s">
        <v>6838</v>
      </c>
      <c r="F232" s="45" t="s">
        <v>3256</v>
      </c>
      <c r="G232" s="46">
        <v>471842.12</v>
      </c>
      <c r="H232" s="47" t="s">
        <v>6883</v>
      </c>
      <c r="I232" s="47" t="s">
        <v>6890</v>
      </c>
      <c r="J232" s="48" t="s">
        <v>6891</v>
      </c>
      <c r="K232" s="48" t="s">
        <v>6900</v>
      </c>
      <c r="L232" s="48" t="s">
        <v>6903</v>
      </c>
      <c r="M232" s="48" t="s">
        <v>6894</v>
      </c>
    </row>
    <row r="233" spans="1:13" x14ac:dyDescent="0.25">
      <c r="A233" t="s">
        <v>3257</v>
      </c>
      <c r="B233" s="43">
        <v>5014591</v>
      </c>
      <c r="C233" s="44" t="s">
        <v>6895</v>
      </c>
      <c r="D233" s="44" t="s">
        <v>6837</v>
      </c>
      <c r="E233" s="44" t="s">
        <v>6838</v>
      </c>
      <c r="F233" s="45" t="s">
        <v>3258</v>
      </c>
      <c r="G233" s="46">
        <v>158781.79999999999</v>
      </c>
      <c r="H233" s="47" t="s">
        <v>6883</v>
      </c>
      <c r="I233" s="47" t="s">
        <v>6890</v>
      </c>
      <c r="J233" s="48" t="s">
        <v>6891</v>
      </c>
      <c r="K233" s="48" t="s">
        <v>6900</v>
      </c>
      <c r="L233" s="48" t="s">
        <v>6903</v>
      </c>
      <c r="M233" s="48" t="s">
        <v>6894</v>
      </c>
    </row>
    <row r="234" spans="1:13" x14ac:dyDescent="0.25">
      <c r="A234" t="s">
        <v>3259</v>
      </c>
      <c r="B234" s="43">
        <v>50150</v>
      </c>
      <c r="C234" s="44" t="s">
        <v>6895</v>
      </c>
      <c r="D234" s="44" t="s">
        <v>6838</v>
      </c>
      <c r="E234" s="44" t="s">
        <v>6830</v>
      </c>
      <c r="F234" s="45" t="s">
        <v>3260</v>
      </c>
      <c r="G234" s="46">
        <v>303456.84000000003</v>
      </c>
      <c r="H234" s="47" t="s">
        <v>6906</v>
      </c>
      <c r="I234" s="47" t="s">
        <v>6890</v>
      </c>
      <c r="J234" s="48" t="s">
        <v>6884</v>
      </c>
      <c r="K234" s="48" t="s">
        <v>6902</v>
      </c>
      <c r="L234" s="48" t="s">
        <v>6739</v>
      </c>
      <c r="M234" s="48" t="s">
        <v>6894</v>
      </c>
    </row>
    <row r="235" spans="1:13" x14ac:dyDescent="0.25">
      <c r="A235" t="s">
        <v>3261</v>
      </c>
      <c r="B235" s="43">
        <v>50153</v>
      </c>
      <c r="C235" s="44" t="s">
        <v>6895</v>
      </c>
      <c r="D235" s="44" t="s">
        <v>6838</v>
      </c>
      <c r="E235" s="44" t="s">
        <v>6835</v>
      </c>
      <c r="F235" s="45" t="s">
        <v>3262</v>
      </c>
      <c r="G235" s="46">
        <v>187362.03</v>
      </c>
      <c r="H235" s="47" t="s">
        <v>6906</v>
      </c>
      <c r="I235" s="47" t="s">
        <v>6890</v>
      </c>
      <c r="J235" s="48" t="s">
        <v>6884</v>
      </c>
      <c r="K235" s="48" t="s">
        <v>6901</v>
      </c>
      <c r="L235" s="48" t="s">
        <v>6904</v>
      </c>
      <c r="M235" s="48" t="s">
        <v>6894</v>
      </c>
    </row>
    <row r="236" spans="1:13" x14ac:dyDescent="0.25">
      <c r="A236" t="s">
        <v>3263</v>
      </c>
      <c r="B236" s="43">
        <v>501530</v>
      </c>
      <c r="C236" s="44" t="s">
        <v>6895</v>
      </c>
      <c r="D236" s="44" t="s">
        <v>6838</v>
      </c>
      <c r="E236" s="44" t="s">
        <v>6835</v>
      </c>
      <c r="F236" s="45" t="s">
        <v>3264</v>
      </c>
      <c r="G236" s="46">
        <v>50851.58</v>
      </c>
      <c r="H236" s="47" t="s">
        <v>6906</v>
      </c>
      <c r="I236" s="47" t="s">
        <v>6890</v>
      </c>
      <c r="J236" s="48" t="s">
        <v>6884</v>
      </c>
      <c r="K236" s="48" t="s">
        <v>6901</v>
      </c>
      <c r="L236" s="48" t="s">
        <v>6904</v>
      </c>
      <c r="M236" s="48" t="s">
        <v>6894</v>
      </c>
    </row>
    <row r="237" spans="1:13" x14ac:dyDescent="0.25">
      <c r="A237" t="s">
        <v>3265</v>
      </c>
      <c r="B237" s="43">
        <v>5015301</v>
      </c>
      <c r="C237" s="44" t="s">
        <v>6895</v>
      </c>
      <c r="D237" s="44" t="s">
        <v>6838</v>
      </c>
      <c r="E237" s="44" t="s">
        <v>6835</v>
      </c>
      <c r="F237" s="45" t="s">
        <v>3266</v>
      </c>
      <c r="G237" s="46">
        <v>97791.5</v>
      </c>
      <c r="H237" s="47" t="s">
        <v>6906</v>
      </c>
      <c r="I237" s="47" t="s">
        <v>6890</v>
      </c>
      <c r="J237" s="48" t="s">
        <v>6891</v>
      </c>
      <c r="K237" s="48" t="s">
        <v>6901</v>
      </c>
      <c r="L237" s="48" t="s">
        <v>6904</v>
      </c>
      <c r="M237" s="48" t="s">
        <v>6894</v>
      </c>
    </row>
    <row r="238" spans="1:13" x14ac:dyDescent="0.25">
      <c r="A238" t="s">
        <v>3267</v>
      </c>
      <c r="B238" s="43">
        <v>50155</v>
      </c>
      <c r="C238" s="44" t="s">
        <v>6895</v>
      </c>
      <c r="D238" s="44" t="s">
        <v>6838</v>
      </c>
      <c r="E238" s="44" t="s">
        <v>6838</v>
      </c>
      <c r="F238" s="45" t="s">
        <v>3268</v>
      </c>
      <c r="G238" s="46">
        <v>47181.98</v>
      </c>
      <c r="H238" s="47" t="s">
        <v>6906</v>
      </c>
      <c r="I238" s="47" t="s">
        <v>6890</v>
      </c>
      <c r="J238" s="48" t="s">
        <v>6884</v>
      </c>
      <c r="K238" s="48" t="s">
        <v>6901</v>
      </c>
      <c r="L238" s="48" t="s">
        <v>6903</v>
      </c>
      <c r="M238" s="48" t="s">
        <v>6894</v>
      </c>
    </row>
    <row r="239" spans="1:13" x14ac:dyDescent="0.25">
      <c r="A239" t="s">
        <v>6177</v>
      </c>
      <c r="B239" s="43">
        <v>501550</v>
      </c>
      <c r="C239" s="44" t="s">
        <v>6895</v>
      </c>
      <c r="D239" s="44" t="s">
        <v>6838</v>
      </c>
      <c r="E239" s="44" t="s">
        <v>6838</v>
      </c>
      <c r="F239" s="45" t="s">
        <v>6178</v>
      </c>
      <c r="G239" s="46">
        <v>0</v>
      </c>
      <c r="H239" s="47" t="s">
        <v>6906</v>
      </c>
      <c r="I239" s="47" t="s">
        <v>6890</v>
      </c>
      <c r="J239" s="48" t="s">
        <v>6884</v>
      </c>
      <c r="K239" s="48" t="s">
        <v>6901</v>
      </c>
      <c r="L239" s="48" t="s">
        <v>6903</v>
      </c>
      <c r="M239" s="48" t="s">
        <v>6894</v>
      </c>
    </row>
    <row r="240" spans="1:13" x14ac:dyDescent="0.25">
      <c r="A240" t="s">
        <v>3269</v>
      </c>
      <c r="B240" s="43">
        <v>5015501</v>
      </c>
      <c r="C240" s="44" t="s">
        <v>6895</v>
      </c>
      <c r="D240" s="44" t="s">
        <v>6838</v>
      </c>
      <c r="E240" s="44" t="s">
        <v>6838</v>
      </c>
      <c r="F240" s="45" t="s">
        <v>3270</v>
      </c>
      <c r="G240" s="46">
        <v>340314.42</v>
      </c>
      <c r="H240" s="47" t="s">
        <v>6906</v>
      </c>
      <c r="I240" s="47" t="s">
        <v>6890</v>
      </c>
      <c r="J240" s="48" t="s">
        <v>6891</v>
      </c>
      <c r="K240" s="48" t="s">
        <v>6901</v>
      </c>
      <c r="L240" s="48" t="s">
        <v>6903</v>
      </c>
      <c r="M240" s="48" t="s">
        <v>6894</v>
      </c>
    </row>
    <row r="241" spans="1:13" x14ac:dyDescent="0.25">
      <c r="A241" t="s">
        <v>3271</v>
      </c>
      <c r="B241" s="43">
        <v>501551</v>
      </c>
      <c r="C241" s="44" t="s">
        <v>6895</v>
      </c>
      <c r="D241" s="44" t="s">
        <v>6838</v>
      </c>
      <c r="E241" s="44" t="s">
        <v>6838</v>
      </c>
      <c r="F241" s="45" t="s">
        <v>3272</v>
      </c>
      <c r="G241" s="46">
        <v>146395.6</v>
      </c>
      <c r="H241" s="47" t="s">
        <v>6906</v>
      </c>
      <c r="I241" s="47" t="s">
        <v>6890</v>
      </c>
      <c r="J241" s="48" t="s">
        <v>6891</v>
      </c>
      <c r="K241" s="48" t="s">
        <v>6901</v>
      </c>
      <c r="L241" s="48" t="s">
        <v>6903</v>
      </c>
      <c r="M241" s="48" t="s">
        <v>6894</v>
      </c>
    </row>
    <row r="242" spans="1:13" x14ac:dyDescent="0.25">
      <c r="A242" t="s">
        <v>3273</v>
      </c>
      <c r="B242" s="43">
        <v>5016810</v>
      </c>
      <c r="C242" s="44" t="s">
        <v>6895</v>
      </c>
      <c r="D242" s="44" t="s">
        <v>6840</v>
      </c>
      <c r="E242" s="44" t="s">
        <v>6842</v>
      </c>
      <c r="F242" s="45" t="s">
        <v>3274</v>
      </c>
      <c r="G242" s="46">
        <v>410724.3</v>
      </c>
      <c r="H242" s="47" t="s">
        <v>6906</v>
      </c>
      <c r="I242" s="47" t="s">
        <v>6890</v>
      </c>
      <c r="J242" s="48" t="s">
        <v>6891</v>
      </c>
      <c r="K242" s="48" t="s">
        <v>6901</v>
      </c>
      <c r="L242" s="48" t="s">
        <v>6904</v>
      </c>
      <c r="M242" s="48" t="s">
        <v>6909</v>
      </c>
    </row>
    <row r="243" spans="1:13" x14ac:dyDescent="0.25">
      <c r="A243" t="s">
        <v>3275</v>
      </c>
      <c r="B243" s="43">
        <v>50174</v>
      </c>
      <c r="C243" s="44" t="s">
        <v>6895</v>
      </c>
      <c r="D243" s="44" t="s">
        <v>6841</v>
      </c>
      <c r="E243" s="44" t="s">
        <v>6837</v>
      </c>
      <c r="F243" s="45" t="s">
        <v>3276</v>
      </c>
      <c r="G243" s="46">
        <v>19734.990000000002</v>
      </c>
      <c r="H243" s="47" t="s">
        <v>6906</v>
      </c>
      <c r="I243" s="47" t="s">
        <v>6890</v>
      </c>
      <c r="J243" s="48" t="s">
        <v>6884</v>
      </c>
      <c r="K243" s="48" t="s">
        <v>6902</v>
      </c>
      <c r="L243" s="48" t="s">
        <v>6903</v>
      </c>
      <c r="M243" s="48" t="s">
        <v>6894</v>
      </c>
    </row>
    <row r="244" spans="1:13" x14ac:dyDescent="0.25">
      <c r="A244" t="s">
        <v>6179</v>
      </c>
      <c r="B244" s="43">
        <v>5017410</v>
      </c>
      <c r="C244" s="44" t="s">
        <v>6895</v>
      </c>
      <c r="D244" s="44" t="s">
        <v>6841</v>
      </c>
      <c r="E244" s="44" t="s">
        <v>6837</v>
      </c>
      <c r="F244" s="45" t="s">
        <v>6180</v>
      </c>
      <c r="G244" s="46">
        <v>0</v>
      </c>
      <c r="H244" s="47" t="s">
        <v>6906</v>
      </c>
      <c r="I244" s="47" t="s">
        <v>6890</v>
      </c>
      <c r="J244" s="48" t="s">
        <v>6891</v>
      </c>
      <c r="K244" s="48" t="s">
        <v>6902</v>
      </c>
      <c r="L244" s="48" t="s">
        <v>6903</v>
      </c>
      <c r="M244" s="48" t="s">
        <v>6894</v>
      </c>
    </row>
    <row r="245" spans="1:13" x14ac:dyDescent="0.25">
      <c r="A245" t="s">
        <v>3277</v>
      </c>
      <c r="B245" s="43">
        <v>5017580</v>
      </c>
      <c r="C245" s="44" t="s">
        <v>6895</v>
      </c>
      <c r="D245" s="44" t="s">
        <v>6841</v>
      </c>
      <c r="E245" s="44" t="s">
        <v>6838</v>
      </c>
      <c r="F245" s="45" t="s">
        <v>3278</v>
      </c>
      <c r="G245" s="46">
        <v>138836.01999999999</v>
      </c>
      <c r="H245" s="47" t="s">
        <v>6906</v>
      </c>
      <c r="I245" s="47" t="s">
        <v>6890</v>
      </c>
      <c r="J245" s="48" t="s">
        <v>6884</v>
      </c>
      <c r="K245" s="48" t="s">
        <v>6901</v>
      </c>
      <c r="L245" s="48" t="s">
        <v>6903</v>
      </c>
      <c r="M245" s="48" t="s">
        <v>6894</v>
      </c>
    </row>
    <row r="246" spans="1:13" x14ac:dyDescent="0.25">
      <c r="A246" t="s">
        <v>3279</v>
      </c>
      <c r="B246" s="43">
        <v>5017581</v>
      </c>
      <c r="C246" s="44" t="s">
        <v>6895</v>
      </c>
      <c r="D246" s="44" t="s">
        <v>6841</v>
      </c>
      <c r="E246" s="44" t="s">
        <v>6838</v>
      </c>
      <c r="F246" s="45" t="s">
        <v>3280</v>
      </c>
      <c r="G246" s="46">
        <v>2165112.65</v>
      </c>
      <c r="H246" s="47" t="s">
        <v>6906</v>
      </c>
      <c r="I246" s="47" t="s">
        <v>6890</v>
      </c>
      <c r="J246" s="48" t="s">
        <v>6891</v>
      </c>
      <c r="K246" s="48" t="s">
        <v>6901</v>
      </c>
      <c r="L246" s="48" t="s">
        <v>6903</v>
      </c>
      <c r="M246" s="48" t="s">
        <v>6894</v>
      </c>
    </row>
    <row r="247" spans="1:13" x14ac:dyDescent="0.25">
      <c r="A247" t="s">
        <v>3281</v>
      </c>
      <c r="B247" s="43">
        <v>5017591</v>
      </c>
      <c r="C247" s="44" t="s">
        <v>6895</v>
      </c>
      <c r="D247" s="44" t="s">
        <v>6841</v>
      </c>
      <c r="E247" s="44" t="s">
        <v>6838</v>
      </c>
      <c r="F247" s="45" t="s">
        <v>3282</v>
      </c>
      <c r="G247" s="46">
        <v>1815720.22</v>
      </c>
      <c r="H247" s="47" t="s">
        <v>6906</v>
      </c>
      <c r="I247" s="47" t="s">
        <v>6890</v>
      </c>
      <c r="J247" s="48" t="s">
        <v>6891</v>
      </c>
      <c r="K247" s="48" t="s">
        <v>6901</v>
      </c>
      <c r="L247" s="48" t="s">
        <v>6903</v>
      </c>
      <c r="M247" s="48" t="s">
        <v>6894</v>
      </c>
    </row>
    <row r="248" spans="1:13" x14ac:dyDescent="0.25">
      <c r="A248" t="s">
        <v>3283</v>
      </c>
      <c r="B248" s="43">
        <v>5019580</v>
      </c>
      <c r="C248" s="44" t="s">
        <v>6895</v>
      </c>
      <c r="D248" s="44" t="s">
        <v>6843</v>
      </c>
      <c r="E248" s="44" t="s">
        <v>6838</v>
      </c>
      <c r="F248" s="45" t="s">
        <v>3284</v>
      </c>
      <c r="G248" s="46">
        <v>763411.19</v>
      </c>
      <c r="H248" s="47" t="s">
        <v>6906</v>
      </c>
      <c r="I248" s="47" t="s">
        <v>6890</v>
      </c>
      <c r="J248" s="48" t="s">
        <v>6884</v>
      </c>
      <c r="K248" s="48" t="s">
        <v>6902</v>
      </c>
      <c r="L248" s="48" t="s">
        <v>6903</v>
      </c>
      <c r="M248" s="48" t="s">
        <v>6894</v>
      </c>
    </row>
    <row r="249" spans="1:13" x14ac:dyDescent="0.25">
      <c r="A249" t="s">
        <v>3285</v>
      </c>
      <c r="B249" s="43">
        <v>5019581</v>
      </c>
      <c r="C249" s="44" t="s">
        <v>6895</v>
      </c>
      <c r="D249" s="44" t="s">
        <v>6843</v>
      </c>
      <c r="E249" s="44" t="s">
        <v>6838</v>
      </c>
      <c r="F249" s="45" t="s">
        <v>3286</v>
      </c>
      <c r="G249" s="46">
        <v>2458837.23</v>
      </c>
      <c r="H249" s="47" t="s">
        <v>6906</v>
      </c>
      <c r="I249" s="47" t="s">
        <v>6890</v>
      </c>
      <c r="J249" s="48" t="s">
        <v>6891</v>
      </c>
      <c r="K249" s="48" t="s">
        <v>6902</v>
      </c>
      <c r="L249" s="48" t="s">
        <v>6903</v>
      </c>
      <c r="M249" s="48" t="s">
        <v>6894</v>
      </c>
    </row>
    <row r="250" spans="1:13" x14ac:dyDescent="0.25">
      <c r="A250" t="s">
        <v>3287</v>
      </c>
      <c r="B250" s="43">
        <v>5019591</v>
      </c>
      <c r="C250" s="44" t="s">
        <v>6895</v>
      </c>
      <c r="D250" s="44" t="s">
        <v>6843</v>
      </c>
      <c r="E250" s="44" t="s">
        <v>6838</v>
      </c>
      <c r="F250" s="45" t="s">
        <v>3288</v>
      </c>
      <c r="G250" s="46">
        <v>1332331.1200000001</v>
      </c>
      <c r="H250" s="47" t="s">
        <v>6906</v>
      </c>
      <c r="I250" s="47" t="s">
        <v>6890</v>
      </c>
      <c r="J250" s="48" t="s">
        <v>6891</v>
      </c>
      <c r="K250" s="48" t="s">
        <v>6901</v>
      </c>
      <c r="L250" s="48" t="s">
        <v>6903</v>
      </c>
      <c r="M250" s="48" t="s">
        <v>6894</v>
      </c>
    </row>
    <row r="251" spans="1:13" x14ac:dyDescent="0.25">
      <c r="A251" t="s">
        <v>3289</v>
      </c>
      <c r="B251" s="43">
        <v>50305</v>
      </c>
      <c r="C251" s="44" t="s">
        <v>6896</v>
      </c>
      <c r="D251" s="44" t="s">
        <v>6830</v>
      </c>
      <c r="E251" s="44" t="s">
        <v>6838</v>
      </c>
      <c r="F251" s="45" t="s">
        <v>3290</v>
      </c>
      <c r="G251" s="46">
        <v>11941440.439999999</v>
      </c>
      <c r="H251" s="47" t="s">
        <v>6889</v>
      </c>
      <c r="I251" s="47" t="s">
        <v>6890</v>
      </c>
      <c r="J251" s="48" t="s">
        <v>6891</v>
      </c>
      <c r="K251" s="48" t="s">
        <v>6892</v>
      </c>
      <c r="L251" s="48" t="s">
        <v>6903</v>
      </c>
      <c r="M251" s="48" t="s">
        <v>6894</v>
      </c>
    </row>
    <row r="252" spans="1:13" x14ac:dyDescent="0.25">
      <c r="A252" t="s">
        <v>3291</v>
      </c>
      <c r="B252" s="43">
        <v>5030500</v>
      </c>
      <c r="C252" s="44" t="s">
        <v>6896</v>
      </c>
      <c r="D252" s="44" t="s">
        <v>6830</v>
      </c>
      <c r="E252" s="44" t="s">
        <v>6838</v>
      </c>
      <c r="F252" s="45" t="s">
        <v>3292</v>
      </c>
      <c r="G252" s="46">
        <v>12292051.51</v>
      </c>
      <c r="H252" s="47" t="s">
        <v>6889</v>
      </c>
      <c r="I252" s="47" t="s">
        <v>6890</v>
      </c>
      <c r="J252" s="48" t="s">
        <v>6891</v>
      </c>
      <c r="K252" s="48" t="s">
        <v>6892</v>
      </c>
      <c r="L252" s="48" t="s">
        <v>6903</v>
      </c>
      <c r="M252" s="48" t="s">
        <v>6894</v>
      </c>
    </row>
    <row r="253" spans="1:13" x14ac:dyDescent="0.25">
      <c r="A253" t="s">
        <v>3293</v>
      </c>
      <c r="B253" s="43">
        <v>5030501</v>
      </c>
      <c r="C253" s="44" t="s">
        <v>6896</v>
      </c>
      <c r="D253" s="44" t="s">
        <v>6830</v>
      </c>
      <c r="E253" s="44" t="s">
        <v>6838</v>
      </c>
      <c r="F253" s="45" t="s">
        <v>3294</v>
      </c>
      <c r="G253" s="46">
        <v>8086488.9699999997</v>
      </c>
      <c r="H253" s="47" t="s">
        <v>6889</v>
      </c>
      <c r="I253" s="47" t="s">
        <v>6890</v>
      </c>
      <c r="J253" s="48" t="s">
        <v>6891</v>
      </c>
      <c r="K253" s="48" t="s">
        <v>6892</v>
      </c>
      <c r="L253" s="48" t="s">
        <v>6903</v>
      </c>
      <c r="M253" s="48" t="s">
        <v>6894</v>
      </c>
    </row>
    <row r="254" spans="1:13" x14ac:dyDescent="0.25">
      <c r="A254" t="s">
        <v>3295</v>
      </c>
      <c r="B254" s="43">
        <v>5030502</v>
      </c>
      <c r="C254" s="44" t="s">
        <v>6896</v>
      </c>
      <c r="D254" s="44" t="s">
        <v>6830</v>
      </c>
      <c r="E254" s="44" t="s">
        <v>6838</v>
      </c>
      <c r="F254" s="45" t="s">
        <v>3296</v>
      </c>
      <c r="G254" s="46">
        <v>1274844.77</v>
      </c>
      <c r="H254" s="47" t="s">
        <v>6889</v>
      </c>
      <c r="I254" s="47" t="s">
        <v>6890</v>
      </c>
      <c r="J254" s="48" t="s">
        <v>6891</v>
      </c>
      <c r="K254" s="48" t="s">
        <v>6892</v>
      </c>
      <c r="L254" s="48" t="s">
        <v>6903</v>
      </c>
      <c r="M254" s="48" t="s">
        <v>6894</v>
      </c>
    </row>
    <row r="255" spans="1:13" x14ac:dyDescent="0.25">
      <c r="A255" t="s">
        <v>3297</v>
      </c>
      <c r="B255" s="43">
        <v>50308</v>
      </c>
      <c r="C255" s="44" t="s">
        <v>6896</v>
      </c>
      <c r="D255" s="44" t="s">
        <v>6830</v>
      </c>
      <c r="E255" s="44" t="s">
        <v>6842</v>
      </c>
      <c r="F255" s="45" t="s">
        <v>3298</v>
      </c>
      <c r="G255" s="46">
        <v>410648.94</v>
      </c>
      <c r="H255" s="47" t="s">
        <v>6889</v>
      </c>
      <c r="I255" s="47" t="s">
        <v>6890</v>
      </c>
      <c r="J255" s="48" t="s">
        <v>6891</v>
      </c>
      <c r="K255" s="48" t="s">
        <v>6892</v>
      </c>
      <c r="L255" s="48" t="s">
        <v>6903</v>
      </c>
      <c r="M255" s="48" t="s">
        <v>6909</v>
      </c>
    </row>
    <row r="256" spans="1:13" x14ac:dyDescent="0.25">
      <c r="A256" t="s">
        <v>3299</v>
      </c>
      <c r="B256" s="43">
        <v>503151</v>
      </c>
      <c r="C256" s="44" t="s">
        <v>6896</v>
      </c>
      <c r="D256" s="44" t="s">
        <v>6832</v>
      </c>
      <c r="E256" s="44" t="s">
        <v>6838</v>
      </c>
      <c r="F256" s="45" t="s">
        <v>3300</v>
      </c>
      <c r="G256" s="46">
        <v>1216424.3500000001</v>
      </c>
      <c r="H256" s="47" t="s">
        <v>6883</v>
      </c>
      <c r="I256" s="47" t="s">
        <v>6890</v>
      </c>
      <c r="J256" s="48" t="s">
        <v>6891</v>
      </c>
      <c r="K256" s="48" t="s">
        <v>6885</v>
      </c>
      <c r="L256" s="48" t="s">
        <v>6903</v>
      </c>
      <c r="M256" s="48" t="s">
        <v>6894</v>
      </c>
    </row>
    <row r="257" spans="1:13" x14ac:dyDescent="0.25">
      <c r="A257" t="s">
        <v>3301</v>
      </c>
      <c r="B257" s="43">
        <v>5031511</v>
      </c>
      <c r="C257" s="44" t="s">
        <v>6896</v>
      </c>
      <c r="D257" s="44" t="s">
        <v>6832</v>
      </c>
      <c r="E257" s="44" t="s">
        <v>6838</v>
      </c>
      <c r="F257" s="45" t="s">
        <v>3302</v>
      </c>
      <c r="G257" s="46">
        <v>434356.15</v>
      </c>
      <c r="H257" s="47" t="s">
        <v>6883</v>
      </c>
      <c r="I257" s="47" t="s">
        <v>6890</v>
      </c>
      <c r="J257" s="48" t="s">
        <v>6891</v>
      </c>
      <c r="K257" s="48" t="s">
        <v>6885</v>
      </c>
      <c r="L257" s="48" t="s">
        <v>6903</v>
      </c>
      <c r="M257" s="48" t="s">
        <v>6894</v>
      </c>
    </row>
    <row r="258" spans="1:13" x14ac:dyDescent="0.25">
      <c r="A258" t="s">
        <v>3303</v>
      </c>
      <c r="B258" s="43">
        <v>5031512</v>
      </c>
      <c r="C258" s="44" t="s">
        <v>6896</v>
      </c>
      <c r="D258" s="44" t="s">
        <v>6832</v>
      </c>
      <c r="E258" s="44" t="s">
        <v>6838</v>
      </c>
      <c r="F258" s="45" t="s">
        <v>3304</v>
      </c>
      <c r="G258" s="46">
        <v>207110.45</v>
      </c>
      <c r="H258" s="47" t="s">
        <v>6883</v>
      </c>
      <c r="I258" s="47" t="s">
        <v>6890</v>
      </c>
      <c r="J258" s="48" t="s">
        <v>6891</v>
      </c>
      <c r="K258" s="48" t="s">
        <v>6885</v>
      </c>
      <c r="L258" s="48" t="s">
        <v>6903</v>
      </c>
      <c r="M258" s="48" t="s">
        <v>6894</v>
      </c>
    </row>
    <row r="259" spans="1:13" x14ac:dyDescent="0.25">
      <c r="A259" t="s">
        <v>3305</v>
      </c>
      <c r="B259" s="43">
        <v>503251</v>
      </c>
      <c r="C259" s="44" t="s">
        <v>6896</v>
      </c>
      <c r="D259" s="44" t="s">
        <v>6834</v>
      </c>
      <c r="E259" s="44" t="s">
        <v>6838</v>
      </c>
      <c r="F259" s="45" t="s">
        <v>3306</v>
      </c>
      <c r="G259" s="46">
        <v>5171571.2699999996</v>
      </c>
      <c r="H259" s="47" t="s">
        <v>6883</v>
      </c>
      <c r="I259" s="47" t="s">
        <v>6890</v>
      </c>
      <c r="J259" s="48" t="s">
        <v>6891</v>
      </c>
      <c r="K259" s="48" t="s">
        <v>6900</v>
      </c>
      <c r="L259" s="48" t="s">
        <v>6903</v>
      </c>
      <c r="M259" s="48" t="s">
        <v>6894</v>
      </c>
    </row>
    <row r="260" spans="1:13" x14ac:dyDescent="0.25">
      <c r="A260" t="s">
        <v>3307</v>
      </c>
      <c r="B260" s="43">
        <v>503252</v>
      </c>
      <c r="C260" s="44" t="s">
        <v>6896</v>
      </c>
      <c r="D260" s="44" t="s">
        <v>6834</v>
      </c>
      <c r="E260" s="44" t="s">
        <v>6838</v>
      </c>
      <c r="F260" s="45" t="s">
        <v>3308</v>
      </c>
      <c r="G260" s="46">
        <v>18090.46</v>
      </c>
      <c r="H260" s="47" t="s">
        <v>6883</v>
      </c>
      <c r="I260" s="47" t="s">
        <v>6890</v>
      </c>
      <c r="J260" s="48" t="s">
        <v>6891</v>
      </c>
      <c r="K260" s="48" t="s">
        <v>6900</v>
      </c>
      <c r="L260" s="48" t="s">
        <v>6903</v>
      </c>
      <c r="M260" s="48" t="s">
        <v>6894</v>
      </c>
    </row>
    <row r="261" spans="1:13" x14ac:dyDescent="0.25">
      <c r="A261" t="s">
        <v>3309</v>
      </c>
      <c r="B261" s="43">
        <v>503253</v>
      </c>
      <c r="C261" s="44" t="s">
        <v>6896</v>
      </c>
      <c r="D261" s="44" t="s">
        <v>6834</v>
      </c>
      <c r="E261" s="44" t="s">
        <v>6838</v>
      </c>
      <c r="F261" s="45" t="s">
        <v>3310</v>
      </c>
      <c r="G261" s="46">
        <v>1580240.7</v>
      </c>
      <c r="H261" s="47" t="s">
        <v>6883</v>
      </c>
      <c r="I261" s="47" t="s">
        <v>6890</v>
      </c>
      <c r="J261" s="48" t="s">
        <v>6891</v>
      </c>
      <c r="K261" s="48" t="s">
        <v>6900</v>
      </c>
      <c r="L261" s="48" t="s">
        <v>6903</v>
      </c>
      <c r="M261" s="48" t="s">
        <v>6894</v>
      </c>
    </row>
    <row r="262" spans="1:13" x14ac:dyDescent="0.25">
      <c r="A262" t="s">
        <v>3311</v>
      </c>
      <c r="B262" s="43">
        <v>503254</v>
      </c>
      <c r="C262" s="44" t="s">
        <v>6896</v>
      </c>
      <c r="D262" s="44" t="s">
        <v>6834</v>
      </c>
      <c r="E262" s="44" t="s">
        <v>6838</v>
      </c>
      <c r="F262" s="45" t="s">
        <v>3312</v>
      </c>
      <c r="G262" s="46">
        <v>283403.24</v>
      </c>
      <c r="H262" s="47" t="s">
        <v>6883</v>
      </c>
      <c r="I262" s="47" t="s">
        <v>6890</v>
      </c>
      <c r="J262" s="48" t="s">
        <v>6891</v>
      </c>
      <c r="K262" s="48" t="s">
        <v>6900</v>
      </c>
      <c r="L262" s="48" t="s">
        <v>6903</v>
      </c>
      <c r="M262" s="48" t="s">
        <v>6894</v>
      </c>
    </row>
    <row r="263" spans="1:13" x14ac:dyDescent="0.25">
      <c r="A263" t="s">
        <v>3313</v>
      </c>
      <c r="B263" s="43">
        <v>50345</v>
      </c>
      <c r="C263" s="44" t="s">
        <v>6896</v>
      </c>
      <c r="D263" s="44" t="s">
        <v>6837</v>
      </c>
      <c r="E263" s="44" t="s">
        <v>6838</v>
      </c>
      <c r="F263" s="45" t="s">
        <v>3314</v>
      </c>
      <c r="G263" s="46">
        <v>53240.53</v>
      </c>
      <c r="H263" s="47" t="s">
        <v>6883</v>
      </c>
      <c r="I263" s="47" t="s">
        <v>6890</v>
      </c>
      <c r="J263" s="48" t="s">
        <v>6891</v>
      </c>
      <c r="K263" s="48" t="s">
        <v>6900</v>
      </c>
      <c r="L263" s="48" t="s">
        <v>6903</v>
      </c>
      <c r="M263" s="48" t="s">
        <v>6894</v>
      </c>
    </row>
    <row r="264" spans="1:13" x14ac:dyDescent="0.25">
      <c r="A264" t="s">
        <v>3315</v>
      </c>
      <c r="B264" s="43">
        <v>503451</v>
      </c>
      <c r="C264" s="44" t="s">
        <v>6896</v>
      </c>
      <c r="D264" s="44" t="s">
        <v>6837</v>
      </c>
      <c r="E264" s="44" t="s">
        <v>6838</v>
      </c>
      <c r="F264" s="45" t="s">
        <v>3316</v>
      </c>
      <c r="G264" s="46">
        <v>1060501.3500000001</v>
      </c>
      <c r="H264" s="47" t="s">
        <v>6883</v>
      </c>
      <c r="I264" s="47" t="s">
        <v>6890</v>
      </c>
      <c r="J264" s="48" t="s">
        <v>6891</v>
      </c>
      <c r="K264" s="48" t="s">
        <v>6900</v>
      </c>
      <c r="L264" s="48" t="s">
        <v>6903</v>
      </c>
      <c r="M264" s="48" t="s">
        <v>6894</v>
      </c>
    </row>
    <row r="265" spans="1:13" x14ac:dyDescent="0.25">
      <c r="A265" t="s">
        <v>3317</v>
      </c>
      <c r="B265" s="43">
        <v>503452</v>
      </c>
      <c r="C265" s="44" t="s">
        <v>6896</v>
      </c>
      <c r="D265" s="44" t="s">
        <v>6837</v>
      </c>
      <c r="E265" s="44" t="s">
        <v>6838</v>
      </c>
      <c r="F265" s="45" t="s">
        <v>3318</v>
      </c>
      <c r="G265" s="46">
        <v>31695.71</v>
      </c>
      <c r="H265" s="47" t="s">
        <v>6883</v>
      </c>
      <c r="I265" s="47" t="s">
        <v>6890</v>
      </c>
      <c r="J265" s="48" t="s">
        <v>6891</v>
      </c>
      <c r="K265" s="48" t="s">
        <v>6900</v>
      </c>
      <c r="L265" s="48" t="s">
        <v>6903</v>
      </c>
      <c r="M265" s="48" t="s">
        <v>6894</v>
      </c>
    </row>
    <row r="266" spans="1:13" x14ac:dyDescent="0.25">
      <c r="A266" t="s">
        <v>3319</v>
      </c>
      <c r="B266" s="43">
        <v>503453</v>
      </c>
      <c r="C266" s="44" t="s">
        <v>6896</v>
      </c>
      <c r="D266" s="44" t="s">
        <v>6837</v>
      </c>
      <c r="E266" s="44" t="s">
        <v>6838</v>
      </c>
      <c r="F266" s="45" t="s">
        <v>3320</v>
      </c>
      <c r="G266" s="46">
        <v>649710.38</v>
      </c>
      <c r="H266" s="47" t="s">
        <v>6883</v>
      </c>
      <c r="I266" s="47" t="s">
        <v>6890</v>
      </c>
      <c r="J266" s="48" t="s">
        <v>6891</v>
      </c>
      <c r="K266" s="48" t="s">
        <v>6900</v>
      </c>
      <c r="L266" s="48" t="s">
        <v>6903</v>
      </c>
      <c r="M266" s="48" t="s">
        <v>6894</v>
      </c>
    </row>
    <row r="267" spans="1:13" x14ac:dyDescent="0.25">
      <c r="A267" t="s">
        <v>3321</v>
      </c>
      <c r="B267" s="43">
        <v>503454</v>
      </c>
      <c r="C267" s="44" t="s">
        <v>6896</v>
      </c>
      <c r="D267" s="44" t="s">
        <v>6837</v>
      </c>
      <c r="E267" s="44" t="s">
        <v>6838</v>
      </c>
      <c r="F267" s="45" t="s">
        <v>3322</v>
      </c>
      <c r="G267" s="46">
        <v>203353.37</v>
      </c>
      <c r="H267" s="47" t="s">
        <v>6883</v>
      </c>
      <c r="I267" s="47" t="s">
        <v>6890</v>
      </c>
      <c r="J267" s="48" t="s">
        <v>6891</v>
      </c>
      <c r="K267" s="48" t="s">
        <v>6900</v>
      </c>
      <c r="L267" s="48" t="s">
        <v>6903</v>
      </c>
      <c r="M267" s="48" t="s">
        <v>6894</v>
      </c>
    </row>
    <row r="268" spans="1:13" x14ac:dyDescent="0.25">
      <c r="A268" t="s">
        <v>3323</v>
      </c>
      <c r="B268" s="43">
        <v>503456</v>
      </c>
      <c r="C268" s="44" t="s">
        <v>6896</v>
      </c>
      <c r="D268" s="44" t="s">
        <v>6837</v>
      </c>
      <c r="E268" s="44" t="s">
        <v>6838</v>
      </c>
      <c r="F268" s="45" t="s">
        <v>3324</v>
      </c>
      <c r="G268" s="46">
        <v>421390.14</v>
      </c>
      <c r="H268" s="47" t="s">
        <v>6883</v>
      </c>
      <c r="I268" s="47" t="s">
        <v>6890</v>
      </c>
      <c r="J268" s="48" t="s">
        <v>6891</v>
      </c>
      <c r="K268" s="48" t="s">
        <v>6900</v>
      </c>
      <c r="L268" s="48" t="s">
        <v>6903</v>
      </c>
      <c r="M268" s="48" t="s">
        <v>6894</v>
      </c>
    </row>
    <row r="269" spans="1:13" x14ac:dyDescent="0.25">
      <c r="A269" t="s">
        <v>3325</v>
      </c>
      <c r="B269" s="43">
        <v>503481</v>
      </c>
      <c r="C269" s="44" t="s">
        <v>6896</v>
      </c>
      <c r="D269" s="44" t="s">
        <v>6837</v>
      </c>
      <c r="E269" s="44" t="s">
        <v>6842</v>
      </c>
      <c r="F269" s="45" t="s">
        <v>3326</v>
      </c>
      <c r="G269" s="46">
        <v>1045428.26</v>
      </c>
      <c r="H269" s="47" t="s">
        <v>6883</v>
      </c>
      <c r="I269" s="47" t="s">
        <v>6890</v>
      </c>
      <c r="J269" s="48" t="s">
        <v>6891</v>
      </c>
      <c r="K269" s="48" t="s">
        <v>6900</v>
      </c>
      <c r="L269" s="48" t="s">
        <v>6903</v>
      </c>
      <c r="M269" s="48" t="s">
        <v>6909</v>
      </c>
    </row>
    <row r="270" spans="1:13" x14ac:dyDescent="0.25">
      <c r="A270" t="s">
        <v>3327</v>
      </c>
      <c r="B270" s="43">
        <v>50355</v>
      </c>
      <c r="C270" s="44" t="s">
        <v>6896</v>
      </c>
      <c r="D270" s="44" t="s">
        <v>6838</v>
      </c>
      <c r="E270" s="44" t="s">
        <v>6838</v>
      </c>
      <c r="F270" s="45" t="s">
        <v>3328</v>
      </c>
      <c r="G270" s="46">
        <v>33337.410000000003</v>
      </c>
      <c r="H270" s="47" t="s">
        <v>6906</v>
      </c>
      <c r="I270" s="47" t="s">
        <v>6890</v>
      </c>
      <c r="J270" s="48" t="s">
        <v>6891</v>
      </c>
      <c r="K270" s="48" t="s">
        <v>6901</v>
      </c>
      <c r="L270" s="48" t="s">
        <v>6903</v>
      </c>
      <c r="M270" s="48" t="s">
        <v>6894</v>
      </c>
    </row>
    <row r="271" spans="1:13" x14ac:dyDescent="0.25">
      <c r="A271" t="s">
        <v>3329</v>
      </c>
      <c r="B271" s="43">
        <v>503551</v>
      </c>
      <c r="C271" s="44" t="s">
        <v>6896</v>
      </c>
      <c r="D271" s="44" t="s">
        <v>6838</v>
      </c>
      <c r="E271" s="44" t="s">
        <v>6838</v>
      </c>
      <c r="F271" s="45" t="s">
        <v>3330</v>
      </c>
      <c r="G271" s="46">
        <v>67041340.5</v>
      </c>
      <c r="H271" s="47" t="s">
        <v>6906</v>
      </c>
      <c r="I271" s="47" t="s">
        <v>6890</v>
      </c>
      <c r="J271" s="48" t="s">
        <v>6891</v>
      </c>
      <c r="K271" s="48" t="s">
        <v>6901</v>
      </c>
      <c r="L271" s="48" t="s">
        <v>6903</v>
      </c>
      <c r="M271" s="48" t="s">
        <v>6894</v>
      </c>
    </row>
    <row r="272" spans="1:13" x14ac:dyDescent="0.25">
      <c r="A272" t="s">
        <v>3331</v>
      </c>
      <c r="B272" s="43">
        <v>503552</v>
      </c>
      <c r="C272" s="44" t="s">
        <v>6896</v>
      </c>
      <c r="D272" s="44" t="s">
        <v>6838</v>
      </c>
      <c r="E272" s="44" t="s">
        <v>6838</v>
      </c>
      <c r="F272" s="45" t="s">
        <v>3332</v>
      </c>
      <c r="G272" s="46">
        <v>1113832.19</v>
      </c>
      <c r="H272" s="47" t="s">
        <v>6906</v>
      </c>
      <c r="I272" s="47" t="s">
        <v>6890</v>
      </c>
      <c r="J272" s="48" t="s">
        <v>6891</v>
      </c>
      <c r="K272" s="48" t="s">
        <v>6901</v>
      </c>
      <c r="L272" s="48" t="s">
        <v>6903</v>
      </c>
      <c r="M272" s="48" t="s">
        <v>6894</v>
      </c>
    </row>
    <row r="273" spans="1:13" x14ac:dyDescent="0.25">
      <c r="A273" t="s">
        <v>3333</v>
      </c>
      <c r="B273" s="43">
        <v>503553</v>
      </c>
      <c r="C273" s="44" t="s">
        <v>6896</v>
      </c>
      <c r="D273" s="44" t="s">
        <v>6838</v>
      </c>
      <c r="E273" s="44" t="s">
        <v>6838</v>
      </c>
      <c r="F273" s="45" t="s">
        <v>3334</v>
      </c>
      <c r="G273" s="46">
        <v>76954317.340000004</v>
      </c>
      <c r="H273" s="47" t="s">
        <v>6906</v>
      </c>
      <c r="I273" s="47" t="s">
        <v>6890</v>
      </c>
      <c r="J273" s="48" t="s">
        <v>6891</v>
      </c>
      <c r="K273" s="48" t="s">
        <v>6901</v>
      </c>
      <c r="L273" s="48" t="s">
        <v>6903</v>
      </c>
      <c r="M273" s="48" t="s">
        <v>6894</v>
      </c>
    </row>
    <row r="274" spans="1:13" x14ac:dyDescent="0.25">
      <c r="A274" t="s">
        <v>3335</v>
      </c>
      <c r="B274" s="43">
        <v>503554</v>
      </c>
      <c r="C274" s="44" t="s">
        <v>6896</v>
      </c>
      <c r="D274" s="44" t="s">
        <v>6838</v>
      </c>
      <c r="E274" s="44" t="s">
        <v>6838</v>
      </c>
      <c r="F274" s="45" t="s">
        <v>3336</v>
      </c>
      <c r="G274" s="46">
        <v>7622040.9400000004</v>
      </c>
      <c r="H274" s="47" t="s">
        <v>6906</v>
      </c>
      <c r="I274" s="47" t="s">
        <v>6890</v>
      </c>
      <c r="J274" s="48" t="s">
        <v>6891</v>
      </c>
      <c r="K274" s="48" t="s">
        <v>6901</v>
      </c>
      <c r="L274" s="48" t="s">
        <v>6903</v>
      </c>
      <c r="M274" s="48" t="s">
        <v>6894</v>
      </c>
    </row>
    <row r="275" spans="1:13" x14ac:dyDescent="0.25">
      <c r="A275" t="s">
        <v>3337</v>
      </c>
      <c r="B275" s="43">
        <v>503581</v>
      </c>
      <c r="C275" s="44" t="s">
        <v>6896</v>
      </c>
      <c r="D275" s="44" t="s">
        <v>6838</v>
      </c>
      <c r="E275" s="44" t="s">
        <v>6842</v>
      </c>
      <c r="F275" s="45" t="s">
        <v>3338</v>
      </c>
      <c r="G275" s="46">
        <v>19140198.949999999</v>
      </c>
      <c r="H275" s="47" t="s">
        <v>6906</v>
      </c>
      <c r="I275" s="47" t="s">
        <v>6890</v>
      </c>
      <c r="J275" s="48" t="s">
        <v>6891</v>
      </c>
      <c r="K275" s="48" t="s">
        <v>6901</v>
      </c>
      <c r="L275" s="48" t="s">
        <v>6903</v>
      </c>
      <c r="M275" s="48" t="s">
        <v>6909</v>
      </c>
    </row>
    <row r="276" spans="1:13" x14ac:dyDescent="0.25">
      <c r="A276" t="s">
        <v>3339</v>
      </c>
      <c r="B276" s="43">
        <v>50365</v>
      </c>
      <c r="C276" s="44" t="s">
        <v>6896</v>
      </c>
      <c r="D276" s="44" t="s">
        <v>6840</v>
      </c>
      <c r="E276" s="44" t="s">
        <v>6838</v>
      </c>
      <c r="F276" s="45" t="s">
        <v>3340</v>
      </c>
      <c r="G276" s="46">
        <v>104570.92</v>
      </c>
      <c r="H276" s="47" t="s">
        <v>6906</v>
      </c>
      <c r="I276" s="47" t="s">
        <v>6890</v>
      </c>
      <c r="J276" s="48" t="s">
        <v>6891</v>
      </c>
      <c r="K276" s="48" t="s">
        <v>6901</v>
      </c>
      <c r="L276" s="48" t="s">
        <v>6903</v>
      </c>
      <c r="M276" s="48" t="s">
        <v>6894</v>
      </c>
    </row>
    <row r="277" spans="1:13" x14ac:dyDescent="0.25">
      <c r="A277" t="s">
        <v>3341</v>
      </c>
      <c r="B277" s="43">
        <v>503651</v>
      </c>
      <c r="C277" s="44" t="s">
        <v>6896</v>
      </c>
      <c r="D277" s="44" t="s">
        <v>6840</v>
      </c>
      <c r="E277" s="44" t="s">
        <v>6838</v>
      </c>
      <c r="F277" s="45" t="s">
        <v>3342</v>
      </c>
      <c r="G277" s="46">
        <v>15534969.33</v>
      </c>
      <c r="H277" s="47" t="s">
        <v>6906</v>
      </c>
      <c r="I277" s="47" t="s">
        <v>6890</v>
      </c>
      <c r="J277" s="48" t="s">
        <v>6891</v>
      </c>
      <c r="K277" s="48" t="s">
        <v>6901</v>
      </c>
      <c r="L277" s="48" t="s">
        <v>6903</v>
      </c>
      <c r="M277" s="48" t="s">
        <v>6894</v>
      </c>
    </row>
    <row r="278" spans="1:13" x14ac:dyDescent="0.25">
      <c r="A278" t="s">
        <v>3343</v>
      </c>
      <c r="B278" s="43">
        <v>503653</v>
      </c>
      <c r="C278" s="44" t="s">
        <v>6896</v>
      </c>
      <c r="D278" s="44" t="s">
        <v>6840</v>
      </c>
      <c r="E278" s="44" t="s">
        <v>6838</v>
      </c>
      <c r="F278" s="45" t="s">
        <v>3344</v>
      </c>
      <c r="G278" s="46">
        <v>33651965.82</v>
      </c>
      <c r="H278" s="47" t="s">
        <v>6906</v>
      </c>
      <c r="I278" s="47" t="s">
        <v>6890</v>
      </c>
      <c r="J278" s="48" t="s">
        <v>6891</v>
      </c>
      <c r="K278" s="48" t="s">
        <v>6901</v>
      </c>
      <c r="L278" s="48" t="s">
        <v>6903</v>
      </c>
      <c r="M278" s="48" t="s">
        <v>6894</v>
      </c>
    </row>
    <row r="279" spans="1:13" x14ac:dyDescent="0.25">
      <c r="A279" t="s">
        <v>3345</v>
      </c>
      <c r="B279" s="43">
        <v>50375</v>
      </c>
      <c r="C279" s="44" t="s">
        <v>6896</v>
      </c>
      <c r="D279" s="44" t="s">
        <v>6841</v>
      </c>
      <c r="E279" s="44" t="s">
        <v>6838</v>
      </c>
      <c r="F279" s="45" t="s">
        <v>3346</v>
      </c>
      <c r="G279" s="46">
        <v>114445.96</v>
      </c>
      <c r="H279" s="47" t="s">
        <v>6906</v>
      </c>
      <c r="I279" s="47" t="s">
        <v>6890</v>
      </c>
      <c r="J279" s="48" t="s">
        <v>6891</v>
      </c>
      <c r="K279" s="48" t="s">
        <v>6902</v>
      </c>
      <c r="L279" s="48" t="s">
        <v>6903</v>
      </c>
      <c r="M279" s="48" t="s">
        <v>6894</v>
      </c>
    </row>
    <row r="280" spans="1:13" x14ac:dyDescent="0.25">
      <c r="A280" t="s">
        <v>3347</v>
      </c>
      <c r="B280" s="43">
        <v>503751</v>
      </c>
      <c r="C280" s="44" t="s">
        <v>6896</v>
      </c>
      <c r="D280" s="44" t="s">
        <v>6841</v>
      </c>
      <c r="E280" s="44" t="s">
        <v>6838</v>
      </c>
      <c r="F280" s="45" t="s">
        <v>3348</v>
      </c>
      <c r="G280" s="46">
        <v>19859648.93</v>
      </c>
      <c r="H280" s="47" t="s">
        <v>6906</v>
      </c>
      <c r="I280" s="47" t="s">
        <v>6890</v>
      </c>
      <c r="J280" s="48" t="s">
        <v>6891</v>
      </c>
      <c r="K280" s="48" t="s">
        <v>6901</v>
      </c>
      <c r="L280" s="48" t="s">
        <v>6903</v>
      </c>
      <c r="M280" s="48" t="s">
        <v>6894</v>
      </c>
    </row>
    <row r="281" spans="1:13" x14ac:dyDescent="0.25">
      <c r="A281" t="s">
        <v>3349</v>
      </c>
      <c r="B281" s="43">
        <v>503752</v>
      </c>
      <c r="C281" s="44" t="s">
        <v>6896</v>
      </c>
      <c r="D281" s="44" t="s">
        <v>6841</v>
      </c>
      <c r="E281" s="44" t="s">
        <v>6838</v>
      </c>
      <c r="F281" s="45" t="s">
        <v>3350</v>
      </c>
      <c r="G281" s="46">
        <v>393450.53</v>
      </c>
      <c r="H281" s="47" t="s">
        <v>6906</v>
      </c>
      <c r="I281" s="47" t="s">
        <v>6890</v>
      </c>
      <c r="J281" s="48" t="s">
        <v>6891</v>
      </c>
      <c r="K281" s="48" t="s">
        <v>6901</v>
      </c>
      <c r="L281" s="48" t="s">
        <v>6903</v>
      </c>
      <c r="M281" s="48" t="s">
        <v>6894</v>
      </c>
    </row>
    <row r="282" spans="1:13" x14ac:dyDescent="0.25">
      <c r="A282" t="s">
        <v>3351</v>
      </c>
      <c r="B282" s="43">
        <v>503753</v>
      </c>
      <c r="C282" s="44" t="s">
        <v>6896</v>
      </c>
      <c r="D282" s="44" t="s">
        <v>6841</v>
      </c>
      <c r="E282" s="44" t="s">
        <v>6838</v>
      </c>
      <c r="F282" s="45" t="s">
        <v>3352</v>
      </c>
      <c r="G282" s="46">
        <v>53332823.219999999</v>
      </c>
      <c r="H282" s="47" t="s">
        <v>6906</v>
      </c>
      <c r="I282" s="47" t="s">
        <v>6890</v>
      </c>
      <c r="J282" s="48" t="s">
        <v>6891</v>
      </c>
      <c r="K282" s="48" t="s">
        <v>6901</v>
      </c>
      <c r="L282" s="48" t="s">
        <v>6903</v>
      </c>
      <c r="M282" s="48" t="s">
        <v>6894</v>
      </c>
    </row>
    <row r="283" spans="1:13" x14ac:dyDescent="0.25">
      <c r="A283" t="s">
        <v>3353</v>
      </c>
      <c r="B283" s="43">
        <v>503754</v>
      </c>
      <c r="C283" s="44" t="s">
        <v>6896</v>
      </c>
      <c r="D283" s="44" t="s">
        <v>6841</v>
      </c>
      <c r="E283" s="44" t="s">
        <v>6838</v>
      </c>
      <c r="F283" s="45" t="s">
        <v>3354</v>
      </c>
      <c r="G283" s="46">
        <v>1459921.66</v>
      </c>
      <c r="H283" s="47" t="s">
        <v>6906</v>
      </c>
      <c r="I283" s="47" t="s">
        <v>6890</v>
      </c>
      <c r="J283" s="48" t="s">
        <v>6891</v>
      </c>
      <c r="K283" s="48" t="s">
        <v>6901</v>
      </c>
      <c r="L283" s="48" t="s">
        <v>6903</v>
      </c>
      <c r="M283" s="48" t="s">
        <v>6894</v>
      </c>
    </row>
    <row r="284" spans="1:13" x14ac:dyDescent="0.25">
      <c r="A284" t="s">
        <v>3355</v>
      </c>
      <c r="B284" s="43">
        <v>503756</v>
      </c>
      <c r="C284" s="44" t="s">
        <v>6896</v>
      </c>
      <c r="D284" s="44" t="s">
        <v>6841</v>
      </c>
      <c r="E284" s="44" t="s">
        <v>6838</v>
      </c>
      <c r="F284" s="45" t="s">
        <v>3356</v>
      </c>
      <c r="G284" s="46">
        <v>693108.73</v>
      </c>
      <c r="H284" s="47" t="s">
        <v>6906</v>
      </c>
      <c r="I284" s="47" t="s">
        <v>6890</v>
      </c>
      <c r="J284" s="48" t="s">
        <v>6891</v>
      </c>
      <c r="K284" s="48" t="s">
        <v>6901</v>
      </c>
      <c r="L284" s="48" t="s">
        <v>6903</v>
      </c>
      <c r="M284" s="48" t="s">
        <v>6894</v>
      </c>
    </row>
    <row r="285" spans="1:13" x14ac:dyDescent="0.25">
      <c r="A285" t="s">
        <v>3357</v>
      </c>
      <c r="B285" s="43">
        <v>50385</v>
      </c>
      <c r="C285" s="44" t="s">
        <v>6896</v>
      </c>
      <c r="D285" s="44" t="s">
        <v>6842</v>
      </c>
      <c r="E285" s="44" t="s">
        <v>6838</v>
      </c>
      <c r="F285" s="45" t="s">
        <v>3358</v>
      </c>
      <c r="G285" s="46">
        <v>34554.660000000003</v>
      </c>
      <c r="H285" s="47" t="s">
        <v>6906</v>
      </c>
      <c r="I285" s="47" t="s">
        <v>6890</v>
      </c>
      <c r="J285" s="48" t="s">
        <v>6891</v>
      </c>
      <c r="K285" s="48" t="s">
        <v>6902</v>
      </c>
      <c r="L285" s="48" t="s">
        <v>6903</v>
      </c>
      <c r="M285" s="48" t="s">
        <v>6894</v>
      </c>
    </row>
    <row r="286" spans="1:13" x14ac:dyDescent="0.25">
      <c r="A286" t="s">
        <v>3359</v>
      </c>
      <c r="B286" s="43">
        <v>503851</v>
      </c>
      <c r="C286" s="44" t="s">
        <v>6896</v>
      </c>
      <c r="D286" s="44" t="s">
        <v>6842</v>
      </c>
      <c r="E286" s="44" t="s">
        <v>6838</v>
      </c>
      <c r="F286" s="45" t="s">
        <v>3360</v>
      </c>
      <c r="G286" s="46">
        <v>9778593.3300000001</v>
      </c>
      <c r="H286" s="47" t="s">
        <v>6906</v>
      </c>
      <c r="I286" s="47" t="s">
        <v>6890</v>
      </c>
      <c r="J286" s="48" t="s">
        <v>6891</v>
      </c>
      <c r="K286" s="48" t="s">
        <v>6901</v>
      </c>
      <c r="L286" s="48" t="s">
        <v>6903</v>
      </c>
      <c r="M286" s="48" t="s">
        <v>6894</v>
      </c>
    </row>
    <row r="287" spans="1:13" x14ac:dyDescent="0.25">
      <c r="A287" t="s">
        <v>3361</v>
      </c>
      <c r="B287" s="43">
        <v>503852</v>
      </c>
      <c r="C287" s="44" t="s">
        <v>6896</v>
      </c>
      <c r="D287" s="44" t="s">
        <v>6842</v>
      </c>
      <c r="E287" s="44" t="s">
        <v>6838</v>
      </c>
      <c r="F287" s="45" t="s">
        <v>3362</v>
      </c>
      <c r="G287" s="46">
        <v>274425.49</v>
      </c>
      <c r="H287" s="47" t="s">
        <v>6906</v>
      </c>
      <c r="I287" s="47" t="s">
        <v>6890</v>
      </c>
      <c r="J287" s="48" t="s">
        <v>6891</v>
      </c>
      <c r="K287" s="48" t="s">
        <v>6901</v>
      </c>
      <c r="L287" s="48" t="s">
        <v>6903</v>
      </c>
      <c r="M287" s="48" t="s">
        <v>6894</v>
      </c>
    </row>
    <row r="288" spans="1:13" x14ac:dyDescent="0.25">
      <c r="A288" t="s">
        <v>3363</v>
      </c>
      <c r="B288" s="43">
        <v>503853</v>
      </c>
      <c r="C288" s="44" t="s">
        <v>6896</v>
      </c>
      <c r="D288" s="44" t="s">
        <v>6842</v>
      </c>
      <c r="E288" s="44" t="s">
        <v>6838</v>
      </c>
      <c r="F288" s="45" t="s">
        <v>3364</v>
      </c>
      <c r="G288" s="46">
        <v>53512170.659999996</v>
      </c>
      <c r="H288" s="47" t="s">
        <v>6906</v>
      </c>
      <c r="I288" s="47" t="s">
        <v>6890</v>
      </c>
      <c r="J288" s="48" t="s">
        <v>6891</v>
      </c>
      <c r="K288" s="48" t="s">
        <v>6901</v>
      </c>
      <c r="L288" s="48" t="s">
        <v>6903</v>
      </c>
      <c r="M288" s="48" t="s">
        <v>6894</v>
      </c>
    </row>
    <row r="289" spans="1:13" x14ac:dyDescent="0.25">
      <c r="A289" t="s">
        <v>3365</v>
      </c>
      <c r="B289" s="43">
        <v>503854</v>
      </c>
      <c r="C289" s="44" t="s">
        <v>6896</v>
      </c>
      <c r="D289" s="44" t="s">
        <v>6842</v>
      </c>
      <c r="E289" s="44" t="s">
        <v>6838</v>
      </c>
      <c r="F289" s="45" t="s">
        <v>3366</v>
      </c>
      <c r="G289" s="46">
        <v>1033296.23</v>
      </c>
      <c r="H289" s="47" t="s">
        <v>6906</v>
      </c>
      <c r="I289" s="47" t="s">
        <v>6890</v>
      </c>
      <c r="J289" s="48" t="s">
        <v>6891</v>
      </c>
      <c r="K289" s="48" t="s">
        <v>6901</v>
      </c>
      <c r="L289" s="48" t="s">
        <v>6903</v>
      </c>
      <c r="M289" s="48" t="s">
        <v>6894</v>
      </c>
    </row>
    <row r="290" spans="1:13" x14ac:dyDescent="0.25">
      <c r="A290" t="s">
        <v>3367</v>
      </c>
      <c r="B290" s="43">
        <v>503856</v>
      </c>
      <c r="C290" s="44" t="s">
        <v>6896</v>
      </c>
      <c r="D290" s="44" t="s">
        <v>6842</v>
      </c>
      <c r="E290" s="44" t="s">
        <v>6838</v>
      </c>
      <c r="F290" s="45" t="s">
        <v>3368</v>
      </c>
      <c r="G290" s="46">
        <v>503925.47</v>
      </c>
      <c r="H290" s="47" t="s">
        <v>6906</v>
      </c>
      <c r="I290" s="47" t="s">
        <v>6890</v>
      </c>
      <c r="J290" s="48" t="s">
        <v>6891</v>
      </c>
      <c r="K290" s="48" t="s">
        <v>6901</v>
      </c>
      <c r="L290" s="48" t="s">
        <v>6903</v>
      </c>
      <c r="M290" s="48" t="s">
        <v>6894</v>
      </c>
    </row>
    <row r="291" spans="1:13" x14ac:dyDescent="0.25">
      <c r="A291" t="s">
        <v>3369</v>
      </c>
      <c r="B291" s="43">
        <v>50395</v>
      </c>
      <c r="C291" s="44" t="s">
        <v>6896</v>
      </c>
      <c r="D291" s="44" t="s">
        <v>6843</v>
      </c>
      <c r="E291" s="44" t="s">
        <v>6838</v>
      </c>
      <c r="F291" s="45" t="s">
        <v>3370</v>
      </c>
      <c r="G291" s="46">
        <v>46766.43</v>
      </c>
      <c r="H291" s="47" t="s">
        <v>6906</v>
      </c>
      <c r="I291" s="47" t="s">
        <v>6890</v>
      </c>
      <c r="J291" s="48" t="s">
        <v>6891</v>
      </c>
      <c r="K291" s="48" t="s">
        <v>6902</v>
      </c>
      <c r="L291" s="48" t="s">
        <v>6903</v>
      </c>
      <c r="M291" s="48" t="s">
        <v>6894</v>
      </c>
    </row>
    <row r="292" spans="1:13" x14ac:dyDescent="0.25">
      <c r="A292" t="s">
        <v>3371</v>
      </c>
      <c r="B292" s="43">
        <v>503951</v>
      </c>
      <c r="C292" s="44" t="s">
        <v>6896</v>
      </c>
      <c r="D292" s="44" t="s">
        <v>6843</v>
      </c>
      <c r="E292" s="44" t="s">
        <v>6838</v>
      </c>
      <c r="F292" s="45" t="s">
        <v>3372</v>
      </c>
      <c r="G292" s="46">
        <v>4454825.7300000004</v>
      </c>
      <c r="H292" s="47" t="s">
        <v>6906</v>
      </c>
      <c r="I292" s="47" t="s">
        <v>6890</v>
      </c>
      <c r="J292" s="48" t="s">
        <v>6891</v>
      </c>
      <c r="K292" s="48" t="s">
        <v>6902</v>
      </c>
      <c r="L292" s="48" t="s">
        <v>6903</v>
      </c>
      <c r="M292" s="48" t="s">
        <v>6894</v>
      </c>
    </row>
    <row r="293" spans="1:13" x14ac:dyDescent="0.25">
      <c r="A293" t="s">
        <v>3373</v>
      </c>
      <c r="B293" s="43">
        <v>503952</v>
      </c>
      <c r="C293" s="44" t="s">
        <v>6896</v>
      </c>
      <c r="D293" s="44" t="s">
        <v>6843</v>
      </c>
      <c r="E293" s="44" t="s">
        <v>6838</v>
      </c>
      <c r="F293" s="45" t="s">
        <v>3374</v>
      </c>
      <c r="G293" s="46">
        <v>590249.74</v>
      </c>
      <c r="H293" s="47" t="s">
        <v>6906</v>
      </c>
      <c r="I293" s="47" t="s">
        <v>6890</v>
      </c>
      <c r="J293" s="48" t="s">
        <v>6891</v>
      </c>
      <c r="K293" s="48" t="s">
        <v>6902</v>
      </c>
      <c r="L293" s="48" t="s">
        <v>6903</v>
      </c>
      <c r="M293" s="48" t="s">
        <v>6894</v>
      </c>
    </row>
    <row r="294" spans="1:13" x14ac:dyDescent="0.25">
      <c r="A294" t="s">
        <v>3375</v>
      </c>
      <c r="B294" s="43">
        <v>503954</v>
      </c>
      <c r="C294" s="44" t="s">
        <v>6896</v>
      </c>
      <c r="D294" s="44" t="s">
        <v>6843</v>
      </c>
      <c r="E294" s="44" t="s">
        <v>6838</v>
      </c>
      <c r="F294" s="45" t="s">
        <v>3376</v>
      </c>
      <c r="G294" s="46">
        <v>716959.92</v>
      </c>
      <c r="H294" s="47" t="s">
        <v>6906</v>
      </c>
      <c r="I294" s="47" t="s">
        <v>6890</v>
      </c>
      <c r="J294" s="48" t="s">
        <v>6891</v>
      </c>
      <c r="K294" s="48" t="s">
        <v>6902</v>
      </c>
      <c r="L294" s="48" t="s">
        <v>6903</v>
      </c>
      <c r="M294" s="48" t="s">
        <v>6894</v>
      </c>
    </row>
    <row r="295" spans="1:13" x14ac:dyDescent="0.25">
      <c r="A295" t="s">
        <v>3377</v>
      </c>
      <c r="B295" s="43">
        <v>5039560</v>
      </c>
      <c r="C295" s="44" t="s">
        <v>6896</v>
      </c>
      <c r="D295" s="44" t="s">
        <v>6843</v>
      </c>
      <c r="E295" s="44" t="s">
        <v>6838</v>
      </c>
      <c r="F295" s="45" t="s">
        <v>3378</v>
      </c>
      <c r="G295" s="46">
        <v>605839.93000000005</v>
      </c>
      <c r="H295" s="47" t="s">
        <v>6906</v>
      </c>
      <c r="I295" s="47" t="s">
        <v>6890</v>
      </c>
      <c r="J295" s="48" t="s">
        <v>6891</v>
      </c>
      <c r="K295" s="48" t="s">
        <v>6902</v>
      </c>
      <c r="L295" s="48" t="s">
        <v>6903</v>
      </c>
      <c r="M295" s="48" t="s">
        <v>6894</v>
      </c>
    </row>
    <row r="296" spans="1:13" x14ac:dyDescent="0.25">
      <c r="A296" t="s">
        <v>3379</v>
      </c>
      <c r="B296" s="43">
        <v>5039561</v>
      </c>
      <c r="C296" s="44" t="s">
        <v>6896</v>
      </c>
      <c r="D296" s="44" t="s">
        <v>6843</v>
      </c>
      <c r="E296" s="44" t="s">
        <v>6838</v>
      </c>
      <c r="F296" s="45" t="s">
        <v>3380</v>
      </c>
      <c r="G296" s="46">
        <v>174297.95</v>
      </c>
      <c r="H296" s="47" t="s">
        <v>6906</v>
      </c>
      <c r="I296" s="47" t="s">
        <v>6890</v>
      </c>
      <c r="J296" s="48" t="s">
        <v>6891</v>
      </c>
      <c r="K296" s="48" t="s">
        <v>6902</v>
      </c>
      <c r="L296" s="48" t="s">
        <v>6903</v>
      </c>
      <c r="M296" s="48" t="s">
        <v>6894</v>
      </c>
    </row>
    <row r="297" spans="1:13" x14ac:dyDescent="0.25">
      <c r="A297" t="s">
        <v>3381</v>
      </c>
      <c r="B297" s="43">
        <v>5039562</v>
      </c>
      <c r="C297" s="44" t="s">
        <v>6896</v>
      </c>
      <c r="D297" s="44" t="s">
        <v>6843</v>
      </c>
      <c r="E297" s="44" t="s">
        <v>6838</v>
      </c>
      <c r="F297" s="45" t="s">
        <v>3382</v>
      </c>
      <c r="G297" s="46">
        <v>173624.31</v>
      </c>
      <c r="H297" s="47" t="s">
        <v>6906</v>
      </c>
      <c r="I297" s="47" t="s">
        <v>6890</v>
      </c>
      <c r="J297" s="48" t="s">
        <v>6891</v>
      </c>
      <c r="K297" s="48" t="s">
        <v>6902</v>
      </c>
      <c r="L297" s="48" t="s">
        <v>6903</v>
      </c>
      <c r="M297" s="48" t="s">
        <v>6894</v>
      </c>
    </row>
    <row r="298" spans="1:13" x14ac:dyDescent="0.25">
      <c r="A298" t="s">
        <v>3383</v>
      </c>
      <c r="B298" s="43">
        <v>503957</v>
      </c>
      <c r="C298" s="44" t="s">
        <v>6896</v>
      </c>
      <c r="D298" s="44" t="s">
        <v>6843</v>
      </c>
      <c r="E298" s="44" t="s">
        <v>6838</v>
      </c>
      <c r="F298" s="45" t="s">
        <v>3384</v>
      </c>
      <c r="G298" s="46">
        <v>189409.23</v>
      </c>
      <c r="H298" s="47" t="s">
        <v>6906</v>
      </c>
      <c r="I298" s="47" t="s">
        <v>6890</v>
      </c>
      <c r="J298" s="48" t="s">
        <v>6891</v>
      </c>
      <c r="K298" s="48" t="s">
        <v>6902</v>
      </c>
      <c r="L298" s="48" t="s">
        <v>6903</v>
      </c>
      <c r="M298" s="48" t="s">
        <v>6894</v>
      </c>
    </row>
    <row r="299" spans="1:13" x14ac:dyDescent="0.25">
      <c r="A299" t="s">
        <v>3385</v>
      </c>
      <c r="B299" s="43">
        <v>50500</v>
      </c>
      <c r="C299" s="44" t="s">
        <v>6897</v>
      </c>
      <c r="D299" s="44" t="s">
        <v>6830</v>
      </c>
      <c r="E299" s="44" t="s">
        <v>6830</v>
      </c>
      <c r="F299" s="45" t="s">
        <v>3386</v>
      </c>
      <c r="G299" s="46">
        <v>4807.13</v>
      </c>
      <c r="H299" s="47" t="s">
        <v>6889</v>
      </c>
      <c r="I299" s="47" t="s">
        <v>6890</v>
      </c>
      <c r="J299" s="48" t="s">
        <v>6884</v>
      </c>
      <c r="K299" s="48" t="s">
        <v>6892</v>
      </c>
      <c r="L299" s="48" t="s">
        <v>6739</v>
      </c>
      <c r="M299" s="48" t="s">
        <v>6894</v>
      </c>
    </row>
    <row r="300" spans="1:13" x14ac:dyDescent="0.25">
      <c r="A300" t="s">
        <v>3387</v>
      </c>
      <c r="B300" s="43">
        <v>505041</v>
      </c>
      <c r="C300" s="44" t="s">
        <v>6897</v>
      </c>
      <c r="D300" s="44" t="s">
        <v>6830</v>
      </c>
      <c r="E300" s="44" t="s">
        <v>6837</v>
      </c>
      <c r="F300" s="45" t="s">
        <v>3388</v>
      </c>
      <c r="G300" s="46">
        <v>0</v>
      </c>
      <c r="H300" s="47" t="s">
        <v>6889</v>
      </c>
      <c r="I300" s="47" t="s">
        <v>6890</v>
      </c>
      <c r="J300" s="48" t="s">
        <v>6884</v>
      </c>
      <c r="K300" s="48" t="s">
        <v>6892</v>
      </c>
      <c r="L300" s="48" t="s">
        <v>6903</v>
      </c>
      <c r="M300" s="48" t="s">
        <v>6894</v>
      </c>
    </row>
    <row r="301" spans="1:13" x14ac:dyDescent="0.25">
      <c r="A301" t="s">
        <v>6181</v>
      </c>
      <c r="B301" s="43">
        <v>505100</v>
      </c>
      <c r="C301" s="44" t="s">
        <v>6897</v>
      </c>
      <c r="D301" s="44" t="s">
        <v>6832</v>
      </c>
      <c r="E301" s="44" t="s">
        <v>6830</v>
      </c>
      <c r="F301" s="45" t="s">
        <v>6182</v>
      </c>
      <c r="G301" s="46">
        <v>0</v>
      </c>
      <c r="H301" s="47" t="s">
        <v>6883</v>
      </c>
      <c r="I301" s="47" t="s">
        <v>6890</v>
      </c>
      <c r="J301" s="48" t="s">
        <v>6891</v>
      </c>
      <c r="K301" s="48" t="s">
        <v>6885</v>
      </c>
      <c r="L301" s="48" t="s">
        <v>6739</v>
      </c>
      <c r="M301" s="48" t="s">
        <v>6894</v>
      </c>
    </row>
    <row r="302" spans="1:13" x14ac:dyDescent="0.25">
      <c r="A302" t="s">
        <v>6183</v>
      </c>
      <c r="B302" s="43">
        <v>505180</v>
      </c>
      <c r="C302" s="44" t="s">
        <v>6897</v>
      </c>
      <c r="D302" s="44" t="s">
        <v>6832</v>
      </c>
      <c r="E302" s="44" t="s">
        <v>6842</v>
      </c>
      <c r="F302" s="45" t="s">
        <v>6184</v>
      </c>
      <c r="G302" s="46">
        <v>0</v>
      </c>
      <c r="H302" s="47" t="s">
        <v>6883</v>
      </c>
      <c r="I302" s="47" t="s">
        <v>6890</v>
      </c>
      <c r="J302" s="48" t="s">
        <v>6891</v>
      </c>
      <c r="K302" s="48" t="s">
        <v>6885</v>
      </c>
      <c r="L302" s="48" t="s">
        <v>6739</v>
      </c>
      <c r="M302" s="48" t="s">
        <v>6909</v>
      </c>
    </row>
    <row r="303" spans="1:13" x14ac:dyDescent="0.25">
      <c r="A303" t="s">
        <v>3389</v>
      </c>
      <c r="B303" s="43">
        <v>50525</v>
      </c>
      <c r="C303" s="44" t="s">
        <v>6897</v>
      </c>
      <c r="D303" s="44" t="s">
        <v>6834</v>
      </c>
      <c r="E303" s="44" t="s">
        <v>6838</v>
      </c>
      <c r="F303" s="45" t="s">
        <v>3390</v>
      </c>
      <c r="G303" s="46">
        <v>5048.79</v>
      </c>
      <c r="H303" s="47" t="s">
        <v>6883</v>
      </c>
      <c r="I303" s="47" t="s">
        <v>6890</v>
      </c>
      <c r="J303" s="48" t="s">
        <v>6891</v>
      </c>
      <c r="K303" s="48" t="s">
        <v>6885</v>
      </c>
      <c r="L303" s="48" t="s">
        <v>6903</v>
      </c>
      <c r="M303" s="48" t="s">
        <v>6894</v>
      </c>
    </row>
    <row r="304" spans="1:13" x14ac:dyDescent="0.25">
      <c r="A304" t="s">
        <v>3391</v>
      </c>
      <c r="B304" s="43">
        <v>50535</v>
      </c>
      <c r="C304" s="44" t="s">
        <v>6897</v>
      </c>
      <c r="D304" s="44" t="s">
        <v>6835</v>
      </c>
      <c r="E304" s="44" t="s">
        <v>6838</v>
      </c>
      <c r="F304" s="45" t="s">
        <v>3392</v>
      </c>
      <c r="G304" s="46">
        <v>890914.32</v>
      </c>
      <c r="H304" s="47" t="s">
        <v>6883</v>
      </c>
      <c r="I304" s="47" t="s">
        <v>6890</v>
      </c>
      <c r="J304" s="48" t="s">
        <v>6891</v>
      </c>
      <c r="K304" s="48" t="s">
        <v>6900</v>
      </c>
      <c r="L304" s="48" t="s">
        <v>6903</v>
      </c>
      <c r="M304" s="48" t="s">
        <v>6894</v>
      </c>
    </row>
    <row r="305" spans="1:13" x14ac:dyDescent="0.25">
      <c r="A305" t="s">
        <v>3393</v>
      </c>
      <c r="B305" s="43">
        <v>505350</v>
      </c>
      <c r="C305" s="44" t="s">
        <v>6897</v>
      </c>
      <c r="D305" s="44" t="s">
        <v>6835</v>
      </c>
      <c r="E305" s="44" t="s">
        <v>6838</v>
      </c>
      <c r="F305" s="45" t="s">
        <v>3394</v>
      </c>
      <c r="G305" s="46">
        <v>283698.71999999997</v>
      </c>
      <c r="H305" s="47" t="s">
        <v>6883</v>
      </c>
      <c r="I305" s="47" t="s">
        <v>6890</v>
      </c>
      <c r="J305" s="48" t="s">
        <v>6891</v>
      </c>
      <c r="K305" s="48" t="s">
        <v>6885</v>
      </c>
      <c r="L305" s="48" t="s">
        <v>6903</v>
      </c>
      <c r="M305" s="48" t="s">
        <v>6894</v>
      </c>
    </row>
    <row r="306" spans="1:13" x14ac:dyDescent="0.25">
      <c r="A306" t="s">
        <v>3395</v>
      </c>
      <c r="B306" s="43">
        <v>505352</v>
      </c>
      <c r="C306" s="44" t="s">
        <v>6897</v>
      </c>
      <c r="D306" s="44" t="s">
        <v>6835</v>
      </c>
      <c r="E306" s="44" t="s">
        <v>6838</v>
      </c>
      <c r="F306" s="45" t="s">
        <v>3396</v>
      </c>
      <c r="G306" s="46">
        <v>30675.72</v>
      </c>
      <c r="H306" s="47" t="s">
        <v>6883</v>
      </c>
      <c r="I306" s="47" t="s">
        <v>6890</v>
      </c>
      <c r="J306" s="48" t="s">
        <v>6891</v>
      </c>
      <c r="K306" s="48" t="s">
        <v>6900</v>
      </c>
      <c r="L306" s="48" t="s">
        <v>6903</v>
      </c>
      <c r="M306" s="48" t="s">
        <v>6894</v>
      </c>
    </row>
    <row r="307" spans="1:13" x14ac:dyDescent="0.25">
      <c r="A307" t="s">
        <v>3397</v>
      </c>
      <c r="B307" s="43">
        <v>505410</v>
      </c>
      <c r="C307" s="44" t="s">
        <v>6897</v>
      </c>
      <c r="D307" s="44" t="s">
        <v>6837</v>
      </c>
      <c r="E307" s="44" t="s">
        <v>6832</v>
      </c>
      <c r="F307" s="45" t="s">
        <v>3398</v>
      </c>
      <c r="G307" s="46">
        <v>1515569.71</v>
      </c>
      <c r="H307" s="47" t="s">
        <v>6883</v>
      </c>
      <c r="I307" s="47" t="s">
        <v>6890</v>
      </c>
      <c r="J307" s="48" t="s">
        <v>6891</v>
      </c>
      <c r="K307" s="48" t="s">
        <v>6900</v>
      </c>
      <c r="L307" s="48" t="s">
        <v>6907</v>
      </c>
      <c r="M307" s="48" t="s">
        <v>6894</v>
      </c>
    </row>
    <row r="308" spans="1:13" x14ac:dyDescent="0.25">
      <c r="A308" t="s">
        <v>3399</v>
      </c>
      <c r="B308" s="43">
        <v>50542</v>
      </c>
      <c r="C308" s="44" t="s">
        <v>6897</v>
      </c>
      <c r="D308" s="44" t="s">
        <v>6837</v>
      </c>
      <c r="E308" s="44" t="s">
        <v>6834</v>
      </c>
      <c r="F308" s="45" t="s">
        <v>3400</v>
      </c>
      <c r="G308" s="46">
        <v>130546.9</v>
      </c>
      <c r="H308" s="47" t="s">
        <v>6883</v>
      </c>
      <c r="I308" s="47" t="s">
        <v>6890</v>
      </c>
      <c r="J308" s="48" t="s">
        <v>6891</v>
      </c>
      <c r="K308" s="48" t="s">
        <v>6900</v>
      </c>
      <c r="L308" s="48" t="s">
        <v>6908</v>
      </c>
      <c r="M308" s="48" t="s">
        <v>6894</v>
      </c>
    </row>
    <row r="309" spans="1:13" x14ac:dyDescent="0.25">
      <c r="A309" t="s">
        <v>3401</v>
      </c>
      <c r="B309" s="43">
        <v>50543</v>
      </c>
      <c r="C309" s="44" t="s">
        <v>6897</v>
      </c>
      <c r="D309" s="44" t="s">
        <v>6837</v>
      </c>
      <c r="E309" s="44" t="s">
        <v>6835</v>
      </c>
      <c r="F309" s="45" t="s">
        <v>3402</v>
      </c>
      <c r="G309" s="46">
        <v>75299.460000000006</v>
      </c>
      <c r="H309" s="47" t="s">
        <v>6883</v>
      </c>
      <c r="I309" s="47" t="s">
        <v>6890</v>
      </c>
      <c r="J309" s="48" t="s">
        <v>6891</v>
      </c>
      <c r="K309" s="48" t="s">
        <v>6900</v>
      </c>
      <c r="L309" s="48" t="s">
        <v>6904</v>
      </c>
      <c r="M309" s="48" t="s">
        <v>6894</v>
      </c>
    </row>
    <row r="310" spans="1:13" x14ac:dyDescent="0.25">
      <c r="A310" t="s">
        <v>3403</v>
      </c>
      <c r="B310" s="43">
        <v>50545</v>
      </c>
      <c r="C310" s="44" t="s">
        <v>6897</v>
      </c>
      <c r="D310" s="44" t="s">
        <v>6837</v>
      </c>
      <c r="E310" s="44" t="s">
        <v>6838</v>
      </c>
      <c r="F310" s="45" t="s">
        <v>3404</v>
      </c>
      <c r="G310" s="46">
        <v>593808.53</v>
      </c>
      <c r="H310" s="47" t="s">
        <v>6883</v>
      </c>
      <c r="I310" s="47" t="s">
        <v>6890</v>
      </c>
      <c r="J310" s="48" t="s">
        <v>6891</v>
      </c>
      <c r="K310" s="48" t="s">
        <v>6900</v>
      </c>
      <c r="L310" s="48" t="s">
        <v>6903</v>
      </c>
      <c r="M310" s="48" t="s">
        <v>6894</v>
      </c>
    </row>
    <row r="311" spans="1:13" x14ac:dyDescent="0.25">
      <c r="A311" t="s">
        <v>3405</v>
      </c>
      <c r="B311" s="43">
        <v>505452</v>
      </c>
      <c r="C311" s="44" t="s">
        <v>6897</v>
      </c>
      <c r="D311" s="44" t="s">
        <v>6837</v>
      </c>
      <c r="E311" s="44" t="s">
        <v>6838</v>
      </c>
      <c r="F311" s="45" t="s">
        <v>3406</v>
      </c>
      <c r="G311" s="46">
        <v>29269.46</v>
      </c>
      <c r="H311" s="47" t="s">
        <v>6883</v>
      </c>
      <c r="I311" s="47" t="s">
        <v>6890</v>
      </c>
      <c r="J311" s="48" t="s">
        <v>6891</v>
      </c>
      <c r="K311" s="48" t="s">
        <v>6900</v>
      </c>
      <c r="L311" s="48" t="s">
        <v>6903</v>
      </c>
      <c r="M311" s="48" t="s">
        <v>6894</v>
      </c>
    </row>
    <row r="312" spans="1:13" x14ac:dyDescent="0.25">
      <c r="A312" t="s">
        <v>3407</v>
      </c>
      <c r="B312" s="43">
        <v>50548</v>
      </c>
      <c r="C312" s="44" t="s">
        <v>6897</v>
      </c>
      <c r="D312" s="44" t="s">
        <v>6837</v>
      </c>
      <c r="E312" s="44" t="s">
        <v>6842</v>
      </c>
      <c r="F312" s="45" t="s">
        <v>3408</v>
      </c>
      <c r="G312" s="46">
        <v>242248.74</v>
      </c>
      <c r="H312" s="47" t="s">
        <v>6889</v>
      </c>
      <c r="I312" s="47" t="s">
        <v>6890</v>
      </c>
      <c r="J312" s="48" t="s">
        <v>6884</v>
      </c>
      <c r="K312" s="48" t="s">
        <v>6892</v>
      </c>
      <c r="L312" s="48" t="s">
        <v>6886</v>
      </c>
      <c r="M312" s="48" t="s">
        <v>6909</v>
      </c>
    </row>
    <row r="313" spans="1:13" x14ac:dyDescent="0.25">
      <c r="A313" t="s">
        <v>3409</v>
      </c>
      <c r="B313" s="43">
        <v>505483</v>
      </c>
      <c r="C313" s="44" t="s">
        <v>6897</v>
      </c>
      <c r="D313" s="44" t="s">
        <v>6837</v>
      </c>
      <c r="E313" s="44" t="s">
        <v>6842</v>
      </c>
      <c r="F313" s="45" t="s">
        <v>3410</v>
      </c>
      <c r="G313" s="46">
        <v>27379664.170000002</v>
      </c>
      <c r="H313" s="47" t="s">
        <v>6883</v>
      </c>
      <c r="I313" s="47" t="s">
        <v>6890</v>
      </c>
      <c r="J313" s="48" t="s">
        <v>6891</v>
      </c>
      <c r="K313" s="48" t="s">
        <v>6900</v>
      </c>
      <c r="L313" s="48" t="s">
        <v>6904</v>
      </c>
      <c r="M313" s="48" t="s">
        <v>6909</v>
      </c>
    </row>
    <row r="314" spans="1:13" x14ac:dyDescent="0.25">
      <c r="A314" t="s">
        <v>3411</v>
      </c>
      <c r="B314" s="43">
        <v>50553</v>
      </c>
      <c r="C314" s="44" t="s">
        <v>6897</v>
      </c>
      <c r="D314" s="44" t="s">
        <v>6838</v>
      </c>
      <c r="E314" s="44" t="s">
        <v>6835</v>
      </c>
      <c r="F314" s="45" t="s">
        <v>3412</v>
      </c>
      <c r="G314" s="46">
        <v>1529977.55</v>
      </c>
      <c r="H314" s="47" t="s">
        <v>6906</v>
      </c>
      <c r="I314" s="47" t="s">
        <v>6890</v>
      </c>
      <c r="J314" s="48" t="s">
        <v>6891</v>
      </c>
      <c r="K314" s="48" t="s">
        <v>6901</v>
      </c>
      <c r="L314" s="48" t="s">
        <v>6904</v>
      </c>
      <c r="M314" s="48" t="s">
        <v>6894</v>
      </c>
    </row>
    <row r="315" spans="1:13" x14ac:dyDescent="0.25">
      <c r="A315" t="s">
        <v>6185</v>
      </c>
      <c r="B315" s="43">
        <v>505541</v>
      </c>
      <c r="C315" s="44" t="s">
        <v>6897</v>
      </c>
      <c r="D315" s="44" t="s">
        <v>6838</v>
      </c>
      <c r="E315" s="44" t="s">
        <v>6837</v>
      </c>
      <c r="F315" s="45" t="s">
        <v>6186</v>
      </c>
      <c r="G315" s="46">
        <v>0</v>
      </c>
      <c r="H315" s="47" t="s">
        <v>6906</v>
      </c>
      <c r="I315" s="47" t="s">
        <v>6890</v>
      </c>
      <c r="J315" s="48" t="s">
        <v>6891</v>
      </c>
      <c r="K315" s="48" t="s">
        <v>6901</v>
      </c>
      <c r="L315" s="48" t="s">
        <v>6903</v>
      </c>
      <c r="M315" s="48" t="s">
        <v>6894</v>
      </c>
    </row>
    <row r="316" spans="1:13" x14ac:dyDescent="0.25">
      <c r="A316" t="s">
        <v>3413</v>
      </c>
      <c r="B316" s="43">
        <v>50555</v>
      </c>
      <c r="C316" s="44" t="s">
        <v>6897</v>
      </c>
      <c r="D316" s="44" t="s">
        <v>6838</v>
      </c>
      <c r="E316" s="44" t="s">
        <v>6838</v>
      </c>
      <c r="F316" s="45" t="s">
        <v>3414</v>
      </c>
      <c r="G316" s="46">
        <v>27877809.98</v>
      </c>
      <c r="H316" s="47" t="s">
        <v>6906</v>
      </c>
      <c r="I316" s="47" t="s">
        <v>6890</v>
      </c>
      <c r="J316" s="48" t="s">
        <v>6891</v>
      </c>
      <c r="K316" s="48" t="s">
        <v>6901</v>
      </c>
      <c r="L316" s="48" t="s">
        <v>6903</v>
      </c>
      <c r="M316" s="48" t="s">
        <v>6894</v>
      </c>
    </row>
    <row r="317" spans="1:13" x14ac:dyDescent="0.25">
      <c r="A317" t="s">
        <v>3415</v>
      </c>
      <c r="B317" s="43">
        <v>505552</v>
      </c>
      <c r="C317" s="44" t="s">
        <v>6897</v>
      </c>
      <c r="D317" s="44" t="s">
        <v>6838</v>
      </c>
      <c r="E317" s="44" t="s">
        <v>6838</v>
      </c>
      <c r="F317" s="45" t="s">
        <v>3416</v>
      </c>
      <c r="G317" s="46">
        <v>414499.62</v>
      </c>
      <c r="H317" s="47" t="s">
        <v>6906</v>
      </c>
      <c r="I317" s="47" t="s">
        <v>6890</v>
      </c>
      <c r="J317" s="48" t="s">
        <v>6891</v>
      </c>
      <c r="K317" s="48" t="s">
        <v>6901</v>
      </c>
      <c r="L317" s="48" t="s">
        <v>6903</v>
      </c>
      <c r="M317" s="48" t="s">
        <v>6894</v>
      </c>
    </row>
    <row r="318" spans="1:13" x14ac:dyDescent="0.25">
      <c r="A318" t="s">
        <v>3417</v>
      </c>
      <c r="B318" s="43">
        <v>5055601</v>
      </c>
      <c r="C318" s="44" t="s">
        <v>6897</v>
      </c>
      <c r="D318" s="44" t="s">
        <v>6838</v>
      </c>
      <c r="E318" s="44" t="s">
        <v>6840</v>
      </c>
      <c r="F318" s="45" t="s">
        <v>3418</v>
      </c>
      <c r="G318" s="46">
        <v>1511275.19</v>
      </c>
      <c r="H318" s="47" t="s">
        <v>6906</v>
      </c>
      <c r="I318" s="47" t="s">
        <v>6890</v>
      </c>
      <c r="J318" s="48" t="s">
        <v>6891</v>
      </c>
      <c r="K318" s="48" t="s">
        <v>6901</v>
      </c>
      <c r="L318" s="48" t="s">
        <v>6886</v>
      </c>
      <c r="M318" s="48" t="s">
        <v>6894</v>
      </c>
    </row>
    <row r="319" spans="1:13" x14ac:dyDescent="0.25">
      <c r="A319" t="s">
        <v>3419</v>
      </c>
      <c r="B319" s="43">
        <v>50557</v>
      </c>
      <c r="C319" s="44" t="s">
        <v>6897</v>
      </c>
      <c r="D319" s="44" t="s">
        <v>6838</v>
      </c>
      <c r="E319" s="44" t="s">
        <v>6841</v>
      </c>
      <c r="F319" s="45" t="s">
        <v>3420</v>
      </c>
      <c r="G319" s="46">
        <v>299998.90000000002</v>
      </c>
      <c r="H319" s="47" t="s">
        <v>6906</v>
      </c>
      <c r="I319" s="47" t="s">
        <v>6890</v>
      </c>
      <c r="J319" s="48" t="s">
        <v>6891</v>
      </c>
      <c r="K319" s="48" t="s">
        <v>6901</v>
      </c>
      <c r="L319" s="48" t="s">
        <v>6893</v>
      </c>
      <c r="M319" s="48" t="s">
        <v>6894</v>
      </c>
    </row>
    <row r="320" spans="1:13" x14ac:dyDescent="0.25">
      <c r="A320" t="s">
        <v>3421</v>
      </c>
      <c r="B320" s="43">
        <v>505581</v>
      </c>
      <c r="C320" s="44" t="s">
        <v>6897</v>
      </c>
      <c r="D320" s="44" t="s">
        <v>6838</v>
      </c>
      <c r="E320" s="44" t="s">
        <v>6842</v>
      </c>
      <c r="F320" s="45" t="s">
        <v>3422</v>
      </c>
      <c r="G320" s="46">
        <v>586749</v>
      </c>
      <c r="H320" s="47" t="s">
        <v>6906</v>
      </c>
      <c r="I320" s="47" t="s">
        <v>6890</v>
      </c>
      <c r="J320" s="48" t="s">
        <v>6891</v>
      </c>
      <c r="K320" s="48" t="s">
        <v>6901</v>
      </c>
      <c r="L320" s="48" t="s">
        <v>6903</v>
      </c>
      <c r="M320" s="48" t="s">
        <v>6909</v>
      </c>
    </row>
    <row r="321" spans="1:13" x14ac:dyDescent="0.25">
      <c r="A321" t="s">
        <v>6187</v>
      </c>
      <c r="B321" s="43">
        <v>505583</v>
      </c>
      <c r="C321" s="44" t="s">
        <v>6897</v>
      </c>
      <c r="D321" s="44" t="s">
        <v>6838</v>
      </c>
      <c r="E321" s="44" t="s">
        <v>6842</v>
      </c>
      <c r="F321" s="45" t="s">
        <v>6188</v>
      </c>
      <c r="G321" s="46">
        <v>0</v>
      </c>
      <c r="H321" s="47" t="s">
        <v>6906</v>
      </c>
      <c r="I321" s="47" t="s">
        <v>6890</v>
      </c>
      <c r="J321" s="48" t="s">
        <v>6891</v>
      </c>
      <c r="K321" s="48" t="s">
        <v>6901</v>
      </c>
      <c r="L321" s="48" t="s">
        <v>6904</v>
      </c>
      <c r="M321" s="48" t="s">
        <v>6909</v>
      </c>
    </row>
    <row r="322" spans="1:13" x14ac:dyDescent="0.25">
      <c r="A322" t="s">
        <v>3423</v>
      </c>
      <c r="B322" s="43">
        <v>50562</v>
      </c>
      <c r="C322" s="44" t="s">
        <v>6897</v>
      </c>
      <c r="D322" s="44" t="s">
        <v>6840</v>
      </c>
      <c r="E322" s="44" t="s">
        <v>6834</v>
      </c>
      <c r="F322" s="45" t="s">
        <v>3424</v>
      </c>
      <c r="G322" s="46">
        <v>1271289.5</v>
      </c>
      <c r="H322" s="47" t="s">
        <v>6906</v>
      </c>
      <c r="I322" s="47" t="s">
        <v>6890</v>
      </c>
      <c r="J322" s="48" t="s">
        <v>6891</v>
      </c>
      <c r="K322" s="48" t="s">
        <v>6901</v>
      </c>
      <c r="L322" s="48" t="s">
        <v>6908</v>
      </c>
      <c r="M322" s="48" t="s">
        <v>6894</v>
      </c>
    </row>
    <row r="323" spans="1:13" x14ac:dyDescent="0.25">
      <c r="A323" t="s">
        <v>3425</v>
      </c>
      <c r="B323" s="43">
        <v>50563</v>
      </c>
      <c r="C323" s="44" t="s">
        <v>6897</v>
      </c>
      <c r="D323" s="44" t="s">
        <v>6840</v>
      </c>
      <c r="E323" s="44" t="s">
        <v>6835</v>
      </c>
      <c r="F323" s="45" t="s">
        <v>3426</v>
      </c>
      <c r="G323" s="46">
        <v>3716077</v>
      </c>
      <c r="H323" s="47" t="s">
        <v>6906</v>
      </c>
      <c r="I323" s="47" t="s">
        <v>6890</v>
      </c>
      <c r="J323" s="48" t="s">
        <v>6891</v>
      </c>
      <c r="K323" s="48" t="s">
        <v>6901</v>
      </c>
      <c r="L323" s="48" t="s">
        <v>6904</v>
      </c>
      <c r="M323" s="48" t="s">
        <v>6894</v>
      </c>
    </row>
    <row r="324" spans="1:13" x14ac:dyDescent="0.25">
      <c r="A324" t="s">
        <v>3427</v>
      </c>
      <c r="B324" s="43">
        <v>50565</v>
      </c>
      <c r="C324" s="44" t="s">
        <v>6897</v>
      </c>
      <c r="D324" s="44" t="s">
        <v>6840</v>
      </c>
      <c r="E324" s="44" t="s">
        <v>6838</v>
      </c>
      <c r="F324" s="45" t="s">
        <v>3428</v>
      </c>
      <c r="G324" s="46">
        <v>6861734.1799999997</v>
      </c>
      <c r="H324" s="47" t="s">
        <v>6906</v>
      </c>
      <c r="I324" s="47" t="s">
        <v>6890</v>
      </c>
      <c r="J324" s="48" t="s">
        <v>6891</v>
      </c>
      <c r="K324" s="48" t="s">
        <v>6901</v>
      </c>
      <c r="L324" s="48" t="s">
        <v>6903</v>
      </c>
      <c r="M324" s="48" t="s">
        <v>6894</v>
      </c>
    </row>
    <row r="325" spans="1:13" x14ac:dyDescent="0.25">
      <c r="A325" t="s">
        <v>3429</v>
      </c>
      <c r="B325" s="43">
        <v>505652</v>
      </c>
      <c r="C325" s="44" t="s">
        <v>6897</v>
      </c>
      <c r="D325" s="44" t="s">
        <v>6840</v>
      </c>
      <c r="E325" s="44" t="s">
        <v>6838</v>
      </c>
      <c r="F325" s="45" t="s">
        <v>3430</v>
      </c>
      <c r="G325" s="46">
        <v>17529.77</v>
      </c>
      <c r="H325" s="47" t="s">
        <v>6906</v>
      </c>
      <c r="I325" s="47" t="s">
        <v>6890</v>
      </c>
      <c r="J325" s="48" t="s">
        <v>6891</v>
      </c>
      <c r="K325" s="48" t="s">
        <v>6901</v>
      </c>
      <c r="L325" s="48" t="s">
        <v>6903</v>
      </c>
      <c r="M325" s="48" t="s">
        <v>6894</v>
      </c>
    </row>
    <row r="326" spans="1:13" x14ac:dyDescent="0.25">
      <c r="A326" t="s">
        <v>3431</v>
      </c>
      <c r="B326" s="43">
        <v>5056601</v>
      </c>
      <c r="C326" s="44" t="s">
        <v>6897</v>
      </c>
      <c r="D326" s="44" t="s">
        <v>6840</v>
      </c>
      <c r="E326" s="44" t="s">
        <v>6840</v>
      </c>
      <c r="F326" s="45" t="s">
        <v>3432</v>
      </c>
      <c r="G326" s="46">
        <v>7672291.6299999999</v>
      </c>
      <c r="H326" s="47" t="s">
        <v>6906</v>
      </c>
      <c r="I326" s="47" t="s">
        <v>6890</v>
      </c>
      <c r="J326" s="48" t="s">
        <v>6891</v>
      </c>
      <c r="K326" s="48" t="s">
        <v>6901</v>
      </c>
      <c r="L326" s="48" t="s">
        <v>6886</v>
      </c>
      <c r="M326" s="48" t="s">
        <v>6894</v>
      </c>
    </row>
    <row r="327" spans="1:13" x14ac:dyDescent="0.25">
      <c r="A327" t="s">
        <v>3433</v>
      </c>
      <c r="B327" s="43">
        <v>50575</v>
      </c>
      <c r="C327" s="44" t="s">
        <v>6897</v>
      </c>
      <c r="D327" s="44" t="s">
        <v>6841</v>
      </c>
      <c r="E327" s="44" t="s">
        <v>6838</v>
      </c>
      <c r="F327" s="45" t="s">
        <v>3434</v>
      </c>
      <c r="G327" s="46">
        <v>6443308.9900000002</v>
      </c>
      <c r="H327" s="47" t="s">
        <v>6906</v>
      </c>
      <c r="I327" s="47" t="s">
        <v>6890</v>
      </c>
      <c r="J327" s="48" t="s">
        <v>6891</v>
      </c>
      <c r="K327" s="48" t="s">
        <v>6902</v>
      </c>
      <c r="L327" s="48" t="s">
        <v>6903</v>
      </c>
      <c r="M327" s="48" t="s">
        <v>6894</v>
      </c>
    </row>
    <row r="328" spans="1:13" x14ac:dyDescent="0.25">
      <c r="A328" t="s">
        <v>3435</v>
      </c>
      <c r="B328" s="43">
        <v>505752</v>
      </c>
      <c r="C328" s="44" t="s">
        <v>6897</v>
      </c>
      <c r="D328" s="44" t="s">
        <v>6841</v>
      </c>
      <c r="E328" s="44" t="s">
        <v>6838</v>
      </c>
      <c r="F328" s="45" t="s">
        <v>3436</v>
      </c>
      <c r="G328" s="46">
        <v>27330.09</v>
      </c>
      <c r="H328" s="47" t="s">
        <v>6906</v>
      </c>
      <c r="I328" s="47" t="s">
        <v>6890</v>
      </c>
      <c r="J328" s="48" t="s">
        <v>6891</v>
      </c>
      <c r="K328" s="48" t="s">
        <v>6902</v>
      </c>
      <c r="L328" s="48" t="s">
        <v>6903</v>
      </c>
      <c r="M328" s="48" t="s">
        <v>6894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DAEMSEngagementItemInfo xmlns="http://schemas.microsoft.com/DAEMSEngagementItemInfoXML">
  <EngagementID>5000070676</EngagementID>
  <LogicalEMSServerID>839239884721417863</LogicalEMSServerID>
  <WorkingPaperID>2604909826700000385</WorkingPaperID>
</DAEMSEngagementItemInfo>
</file>

<file path=customXml/itemProps1.xml><?xml version="1.0" encoding="utf-8"?>
<ds:datastoreItem xmlns:ds="http://schemas.openxmlformats.org/officeDocument/2006/customXml" ds:itemID="{DD7FD9E3-32CE-473B-96B9-7A60F7AEA2F7}">
  <ds:schemaRefs>
    <ds:schemaRef ds:uri="http://schemas.microsoft.com/DAEMSEngagementItemInfoXM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BU 2017</vt:lpstr>
      <vt:lpstr>BU 2016</vt:lpstr>
      <vt:lpstr>BS</vt:lpstr>
      <vt:lpstr>BU</vt:lpstr>
      <vt:lpstr>NT</vt:lpstr>
      <vt:lpstr>31.12.2016</vt:lpstr>
      <vt:lpstr>Sheet1</vt:lpstr>
      <vt:lpstr>ana_depoziti</vt:lpstr>
      <vt:lpstr>Baza_2016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Tijana Pjević</dc:creator>
  <cp:lastModifiedBy>Milica Mizdrak</cp:lastModifiedBy>
  <cp:lastPrinted>2020-03-11T07:23:51Z</cp:lastPrinted>
  <dcterms:created xsi:type="dcterms:W3CDTF">2017-12-13T09:29:26Z</dcterms:created>
  <dcterms:modified xsi:type="dcterms:W3CDTF">2024-07-30T13:15:33Z</dcterms:modified>
</cp:coreProperties>
</file>